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5236" windowHeight="6156" activeTab="0"/>
  </bookViews>
  <sheets>
    <sheet name="Custody_Securities_Total" sheetId="1" r:id="rId1"/>
    <sheet name="vzorce" sheetId="2" state="hidden" r:id="rId2"/>
  </sheets>
  <definedNames>
    <definedName name="DCP">#REF!</definedName>
    <definedName name="MCP">#REF!</definedName>
    <definedName name="v86_Dlhove_CP_Klient">#REF!</definedName>
    <definedName name="v86_Majet_CP_Klient">#REF!</definedName>
    <definedName name="v86_zhr_parametre">#REF!</definedName>
    <definedName name="v86_zhr_vykazy">#REF!</definedName>
  </definedNames>
  <calcPr fullCalcOnLoad="1"/>
</workbook>
</file>

<file path=xl/sharedStrings.xml><?xml version="1.0" encoding="utf-8"?>
<sst xmlns="http://schemas.openxmlformats.org/spreadsheetml/2006/main" count="63" uniqueCount="38">
  <si>
    <t>E</t>
  </si>
  <si>
    <t>S</t>
  </si>
  <si>
    <t>CD</t>
  </si>
  <si>
    <t>Banking sector</t>
  </si>
  <si>
    <t>Domestic</t>
  </si>
  <si>
    <t>Non-domestic</t>
  </si>
  <si>
    <t>Total</t>
  </si>
  <si>
    <t>Financial institutions</t>
  </si>
  <si>
    <t>Domestic securities</t>
  </si>
  <si>
    <t>Foreign securities</t>
  </si>
  <si>
    <t>Majet_CP_Klient</t>
  </si>
  <si>
    <t>Dlhove_CP_Klient</t>
  </si>
  <si>
    <t xml:space="preserve">Explanations: </t>
  </si>
  <si>
    <t>RP</t>
  </si>
  <si>
    <t>DS</t>
  </si>
  <si>
    <t>VUM</t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</si>
  <si>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Securities custodians - domestic banks and branches of foreign banks which provide securities custody; </t>
    </r>
  </si>
  <si>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Financial institutions- institutions included in the institutional classification under sector S.12 and do not provide securities custody</t>
    </r>
  </si>
  <si>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Retail sector - natural persons included in the institutional classification under sector S.14 </t>
    </r>
  </si>
  <si>
    <r>
      <rPr>
        <vertAlign val="superscript"/>
        <sz val="10"/>
        <rFont val="Arial"/>
        <family val="2"/>
      </rPr>
      <t>4</t>
    </r>
    <r>
      <rPr>
        <sz val="10"/>
        <rFont val="Arial"/>
        <family val="2"/>
      </rPr>
      <t xml:space="preserve"> Legal entities - legal entities included in the institutional classification under sector S.11 and sector S.15 </t>
    </r>
  </si>
  <si>
    <r>
      <rPr>
        <vertAlign val="superscript"/>
        <sz val="10"/>
        <rFont val="Arial"/>
        <family val="2"/>
      </rPr>
      <t>5</t>
    </r>
    <r>
      <rPr>
        <sz val="10"/>
        <rFont val="Arial"/>
        <family val="2"/>
      </rPr>
      <t xml:space="preserve"> General government - general government institutions included in the institutional classification under sector S.13</t>
    </r>
  </si>
  <si>
    <t xml:space="preserve">Custody type: </t>
  </si>
  <si>
    <t>DS    -  custodianship</t>
  </si>
  <si>
    <t>S      -  administration</t>
  </si>
  <si>
    <t>CD    -  securities registered in the Central Securities Depository of the Slovak Republic – Centrálny depozitár cenných papierov SR, a.s. (due to lower requirements for reporting agents)</t>
  </si>
  <si>
    <t>E      -  securities registration (safekeeping of securities, mediation of instructions or holding of securities abroad in the name of a customer)</t>
  </si>
  <si>
    <t xml:space="preserve">RP    -  portfolio management </t>
  </si>
  <si>
    <t>Equity</t>
  </si>
  <si>
    <t>Debt</t>
  </si>
  <si>
    <t>Security type</t>
  </si>
  <si>
    <t>Holder residency</t>
  </si>
  <si>
    <t>Holder type</t>
  </si>
  <si>
    <r>
      <t>Securities custodians</t>
    </r>
    <r>
      <rPr>
        <vertAlign val="superscript"/>
        <sz val="11"/>
        <rFont val="Arial"/>
        <family val="2"/>
      </rPr>
      <t>1</t>
    </r>
  </si>
  <si>
    <r>
      <t>Financial institutions</t>
    </r>
    <r>
      <rPr>
        <vertAlign val="superscript"/>
        <sz val="11"/>
        <rFont val="Arial"/>
        <family val="2"/>
      </rPr>
      <t>2</t>
    </r>
  </si>
  <si>
    <r>
      <t>Retail sector</t>
    </r>
    <r>
      <rPr>
        <vertAlign val="superscript"/>
        <sz val="11"/>
        <rFont val="Arial"/>
        <family val="2"/>
      </rPr>
      <t>3</t>
    </r>
  </si>
  <si>
    <r>
      <t>Legal entities</t>
    </r>
    <r>
      <rPr>
        <vertAlign val="superscript"/>
        <sz val="11"/>
        <rFont val="Arial"/>
        <family val="2"/>
      </rPr>
      <t>4</t>
    </r>
  </si>
  <si>
    <r>
      <t>General government</t>
    </r>
    <r>
      <rPr>
        <vertAlign val="superscript"/>
        <sz val="11"/>
        <rFont val="Arial"/>
        <family val="2"/>
      </rPr>
      <t>5</t>
    </r>
  </si>
  <si>
    <t>VUM  -  keeping of owner's account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</si>
</sst>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  <numFmt numFmtId="174" formatCode="d/m/yyyy\ hh:mm:ss"/>
    <numFmt numFmtId="175" formatCode="0.0%"/>
    <numFmt numFmtId="176" formatCode="0.0"/>
    <numFmt numFmtId="177" formatCode="0.00;\-0.00;\-"/>
    <numFmt numFmtId="178" formatCode="#,##0.00;\-#,##0.00;\-"/>
    <numFmt numFmtId="179" formatCode="#,##0;\-#,##0;\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0"/>
    <numFmt numFmtId="184" formatCode="[$€-2]\ #,##0.00_);[Red]\([$€-2]\ #,##0.00\)"/>
    <numFmt numFmtId="185" formatCode="[$-41B]d\.\ mmmm\ yyyy"/>
    <numFmt numFmtId="186" formatCode="#,##0.0"/>
    <numFmt numFmtId="187" formatCode="#,##0.000"/>
    <numFmt numFmtId="188" formatCode="#,##0.0000"/>
    <numFmt numFmtId="189" formatCode="#,##0.00000"/>
    <numFmt numFmtId="190" formatCode="#,##0.000000"/>
    <numFmt numFmtId="191" formatCode="#,##0.0000000"/>
    <numFmt numFmtId="192" formatCode="#,##0.00000000"/>
    <numFmt numFmtId="193" formatCode="#,##0.000000000"/>
    <numFmt numFmtId="194" formatCode="#,##0.0000000000"/>
    <numFmt numFmtId="195" formatCode="d/m/yyyy;@"/>
    <numFmt numFmtId="196" formatCode="#,##0\ [$EUR]"/>
    <numFmt numFmtId="197" formatCode="0.0000"/>
  </numFmts>
  <fonts count="46">
    <font>
      <sz val="11"/>
      <name val="Arial"/>
      <family val="0"/>
    </font>
    <font>
      <b/>
      <sz val="11"/>
      <name val="Arial"/>
      <family val="2"/>
    </font>
    <font>
      <sz val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vertAlign val="superscript"/>
      <sz val="11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17"/>
      <name val="Arial"/>
      <family val="2"/>
    </font>
    <font>
      <b/>
      <sz val="11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1"/>
      <color indexed="60"/>
      <name val="Arial"/>
      <family val="2"/>
    </font>
    <font>
      <sz val="11"/>
      <color indexed="8"/>
      <name val="Calibri"/>
      <family val="2"/>
    </font>
    <font>
      <sz val="11"/>
      <color indexed="52"/>
      <name val="Arial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indexed="62"/>
      <name val="Arial"/>
      <family val="2"/>
    </font>
    <font>
      <b/>
      <sz val="11"/>
      <color indexed="52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sz val="11"/>
      <color indexed="2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006100"/>
      <name val="Arial"/>
      <family val="2"/>
    </font>
    <font>
      <b/>
      <sz val="11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1"/>
      <color rgb="FF9C6500"/>
      <name val="Arial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1"/>
      <color rgb="FFFA7D00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1"/>
      <color rgb="FF3F3F76"/>
      <name val="Arial"/>
      <family val="2"/>
    </font>
    <font>
      <b/>
      <sz val="11"/>
      <color rgb="FFFA7D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sz val="11"/>
      <color rgb="FF9C0006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" fillId="0" borderId="0" applyNumberFormat="0" applyFill="0" applyBorder="0" applyAlignment="0" applyProtection="0"/>
    <xf numFmtId="0" fontId="30" fillId="21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6" fillId="0" borderId="0">
      <alignment/>
      <protection/>
    </xf>
    <xf numFmtId="0" fontId="27" fillId="0" borderId="0">
      <alignment/>
      <protection/>
    </xf>
    <xf numFmtId="0" fontId="36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24" borderId="8" applyNumberFormat="0" applyAlignment="0" applyProtection="0"/>
    <xf numFmtId="0" fontId="42" fillId="25" borderId="8" applyNumberFormat="0" applyAlignment="0" applyProtection="0"/>
    <xf numFmtId="0" fontId="43" fillId="25" borderId="9" applyNumberFormat="0" applyAlignment="0" applyProtection="0"/>
    <xf numFmtId="0" fontId="44" fillId="0" borderId="0" applyNumberFormat="0" applyFill="0" applyBorder="0" applyAlignment="0" applyProtection="0"/>
    <xf numFmtId="0" fontId="45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4" fontId="0" fillId="33" borderId="10" xfId="0" applyNumberFormat="1" applyFill="1" applyBorder="1" applyAlignment="1">
      <alignment/>
    </xf>
    <xf numFmtId="4" fontId="0" fillId="34" borderId="10" xfId="0" applyNumberFormat="1" applyFill="1" applyBorder="1" applyAlignment="1">
      <alignment/>
    </xf>
    <xf numFmtId="0" fontId="0" fillId="34" borderId="10" xfId="0" applyFill="1" applyBorder="1" applyAlignment="1">
      <alignment/>
    </xf>
    <xf numFmtId="2" fontId="0" fillId="34" borderId="10" xfId="0" applyNumberFormat="1" applyFill="1" applyBorder="1" applyAlignment="1">
      <alignment/>
    </xf>
    <xf numFmtId="3" fontId="0" fillId="33" borderId="10" xfId="0" applyNumberFormat="1" applyFill="1" applyBorder="1" applyAlignment="1">
      <alignment/>
    </xf>
    <xf numFmtId="0" fontId="0" fillId="33" borderId="0" xfId="0" applyFill="1" applyAlignment="1">
      <alignment/>
    </xf>
    <xf numFmtId="3" fontId="0" fillId="34" borderId="10" xfId="0" applyNumberFormat="1" applyFill="1" applyBorder="1" applyAlignment="1">
      <alignment/>
    </xf>
    <xf numFmtId="0" fontId="0" fillId="34" borderId="0" xfId="0" applyFill="1" applyAlignment="1">
      <alignment/>
    </xf>
    <xf numFmtId="0" fontId="6" fillId="35" borderId="11" xfId="0" applyFont="1" applyFill="1" applyBorder="1" applyAlignment="1">
      <alignment horizontal="center" vertical="center" wrapText="1"/>
    </xf>
    <xf numFmtId="0" fontId="6" fillId="35" borderId="12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/>
    </xf>
    <xf numFmtId="0" fontId="6" fillId="35" borderId="13" xfId="0" applyFont="1" applyFill="1" applyBorder="1" applyAlignment="1">
      <alignment horizontal="center" vertical="center"/>
    </xf>
    <xf numFmtId="3" fontId="6" fillId="36" borderId="11" xfId="0" applyNumberFormat="1" applyFont="1" applyFill="1" applyBorder="1" applyAlignment="1">
      <alignment horizontal="right" vertical="center"/>
    </xf>
    <xf numFmtId="3" fontId="6" fillId="0" borderId="14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15" xfId="0" applyNumberFormat="1" applyFont="1" applyFill="1" applyBorder="1" applyAlignment="1">
      <alignment horizontal="right" vertical="center"/>
    </xf>
    <xf numFmtId="3" fontId="6" fillId="36" borderId="16" xfId="0" applyNumberFormat="1" applyFont="1" applyFill="1" applyBorder="1" applyAlignment="1">
      <alignment horizontal="right" vertical="center"/>
    </xf>
    <xf numFmtId="0" fontId="6" fillId="0" borderId="0" xfId="0" applyFont="1" applyAlignment="1">
      <alignment/>
    </xf>
    <xf numFmtId="3" fontId="6" fillId="0" borderId="11" xfId="0" applyNumberFormat="1" applyFont="1" applyFill="1" applyBorder="1" applyAlignment="1">
      <alignment horizontal="right" vertical="center"/>
    </xf>
    <xf numFmtId="3" fontId="6" fillId="0" borderId="13" xfId="0" applyNumberFormat="1" applyFont="1" applyFill="1" applyBorder="1" applyAlignment="1">
      <alignment horizontal="right" vertical="center"/>
    </xf>
    <xf numFmtId="3" fontId="6" fillId="0" borderId="17" xfId="0" applyNumberFormat="1" applyFont="1" applyFill="1" applyBorder="1" applyAlignment="1">
      <alignment horizontal="right" vertical="center"/>
    </xf>
    <xf numFmtId="3" fontId="6" fillId="0" borderId="18" xfId="0" applyNumberFormat="1" applyFont="1" applyFill="1" applyBorder="1" applyAlignment="1">
      <alignment horizontal="right" vertical="center"/>
    </xf>
    <xf numFmtId="3" fontId="6" fillId="0" borderId="19" xfId="0" applyNumberFormat="1" applyFont="1" applyFill="1" applyBorder="1" applyAlignment="1">
      <alignment horizontal="right" vertical="center"/>
    </xf>
    <xf numFmtId="3" fontId="6" fillId="0" borderId="20" xfId="0" applyNumberFormat="1" applyFont="1" applyFill="1" applyBorder="1" applyAlignment="1">
      <alignment horizontal="right" vertical="center"/>
    </xf>
    <xf numFmtId="3" fontId="6" fillId="0" borderId="21" xfId="0" applyNumberFormat="1" applyFont="1" applyFill="1" applyBorder="1" applyAlignment="1">
      <alignment horizontal="right" vertical="center"/>
    </xf>
    <xf numFmtId="3" fontId="6" fillId="0" borderId="22" xfId="0" applyNumberFormat="1" applyFont="1" applyFill="1" applyBorder="1" applyAlignment="1">
      <alignment horizontal="right" vertical="center"/>
    </xf>
    <xf numFmtId="0" fontId="6" fillId="35" borderId="23" xfId="0" applyFont="1" applyFill="1" applyBorder="1" applyAlignment="1">
      <alignment horizontal="left" vertical="center"/>
    </xf>
    <xf numFmtId="0" fontId="0" fillId="35" borderId="12" xfId="0" applyFill="1" applyBorder="1" applyAlignment="1">
      <alignment horizontal="left" vertical="center"/>
    </xf>
    <xf numFmtId="0" fontId="0" fillId="35" borderId="24" xfId="0" applyFill="1" applyBorder="1" applyAlignment="1">
      <alignment horizontal="left" vertical="center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justify" vertical="center"/>
    </xf>
    <xf numFmtId="0" fontId="5" fillId="0" borderId="0" xfId="0" applyFont="1" applyAlignment="1">
      <alignment horizontal="justify" vertical="center"/>
    </xf>
    <xf numFmtId="0" fontId="0" fillId="35" borderId="12" xfId="0" applyFont="1" applyFill="1" applyBorder="1" applyAlignment="1">
      <alignment horizontal="left" vertical="center"/>
    </xf>
    <xf numFmtId="0" fontId="0" fillId="35" borderId="24" xfId="0" applyFont="1" applyFill="1" applyBorder="1" applyAlignment="1">
      <alignment horizontal="left" vertical="center"/>
    </xf>
    <xf numFmtId="0" fontId="0" fillId="35" borderId="24" xfId="0" applyFont="1" applyFill="1" applyBorder="1" applyAlignment="1">
      <alignment horizontal="left" vertical="center" wrapText="1"/>
    </xf>
    <xf numFmtId="0" fontId="0" fillId="35" borderId="20" xfId="0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justify" vertical="top"/>
    </xf>
    <xf numFmtId="0" fontId="6" fillId="35" borderId="23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/>
    </xf>
    <xf numFmtId="0" fontId="6" fillId="35" borderId="19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 textRotation="90"/>
    </xf>
    <xf numFmtId="0" fontId="6" fillId="35" borderId="17" xfId="0" applyFont="1" applyFill="1" applyBorder="1" applyAlignment="1">
      <alignment horizontal="center" vertical="center" textRotation="90"/>
    </xf>
    <xf numFmtId="0" fontId="6" fillId="35" borderId="20" xfId="0" applyFont="1" applyFill="1" applyBorder="1" applyAlignment="1">
      <alignment horizontal="center" vertical="center" textRotation="90"/>
    </xf>
    <xf numFmtId="0" fontId="6" fillId="35" borderId="11" xfId="0" applyFont="1" applyFill="1" applyBorder="1" applyAlignment="1">
      <alignment horizontal="center" vertical="center" wrapText="1"/>
    </xf>
    <xf numFmtId="0" fontId="6" fillId="35" borderId="20" xfId="0" applyFont="1" applyFill="1" applyBorder="1" applyAlignment="1">
      <alignment horizontal="center" vertical="center" wrapText="1"/>
    </xf>
    <xf numFmtId="0" fontId="6" fillId="35" borderId="16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/>
    </xf>
    <xf numFmtId="0" fontId="6" fillId="35" borderId="17" xfId="0" applyFont="1" applyFill="1" applyBorder="1" applyAlignment="1">
      <alignment horizontal="center" vertical="center"/>
    </xf>
    <xf numFmtId="0" fontId="6" fillId="35" borderId="20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</cellXfs>
  <cellStyles count="55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ov" xfId="44"/>
    <cellStyle name="Neutrálna" xfId="45"/>
    <cellStyle name="Normal 17" xfId="46"/>
    <cellStyle name="Normal 2" xfId="47"/>
    <cellStyle name="Normal 2 2" xfId="48"/>
    <cellStyle name="Normal 3" xfId="49"/>
    <cellStyle name="Normal 4" xfId="50"/>
    <cellStyle name="Normal_CDCP_makro_euro" xfId="51"/>
    <cellStyle name="Percent" xfId="52"/>
    <cellStyle name="Followed Hyperlink" xfId="53"/>
    <cellStyle name="Poznámka" xfId="54"/>
    <cellStyle name="Prepojená bunka" xfId="55"/>
    <cellStyle name="Spolu" xfId="56"/>
    <cellStyle name="Text upozornenia" xfId="57"/>
    <cellStyle name="Vstup" xfId="58"/>
    <cellStyle name="Výpočet" xfId="59"/>
    <cellStyle name="Výstup" xfId="60"/>
    <cellStyle name="Vysvetľujúci text" xfId="61"/>
    <cellStyle name="Zlá" xfId="62"/>
    <cellStyle name="Zvýraznenie1" xfId="63"/>
    <cellStyle name="Zvýraznenie2" xfId="64"/>
    <cellStyle name="Zvýraznenie3" xfId="65"/>
    <cellStyle name="Zvýraznenie4" xfId="66"/>
    <cellStyle name="Zvýraznenie5" xfId="67"/>
    <cellStyle name="Zvýraznenie6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4">
    <pageSetUpPr fitToPage="1"/>
  </sheetPr>
  <dimension ref="A1:Q43"/>
  <sheetViews>
    <sheetView showGridLines="0" tabSelected="1" zoomScalePageLayoutView="0" workbookViewId="0" topLeftCell="A1">
      <selection activeCell="A1" sqref="A1"/>
    </sheetView>
  </sheetViews>
  <sheetFormatPr defaultColWidth="9.00390625" defaultRowHeight="14.25"/>
  <cols>
    <col min="1" max="1" width="8.125" style="0" bestFit="1" customWidth="1"/>
    <col min="2" max="2" width="14.625" style="0" customWidth="1"/>
    <col min="3" max="3" width="25.75390625" style="0" customWidth="1"/>
    <col min="4" max="17" width="13.75390625" style="0" customWidth="1"/>
  </cols>
  <sheetData>
    <row r="1" spans="1:3" ht="13.5">
      <c r="A1" s="31"/>
      <c r="B1" s="31"/>
      <c r="C1" s="31" t="s">
        <v>3</v>
      </c>
    </row>
    <row r="3" spans="1:17" ht="16.5" customHeight="1">
      <c r="A3" s="48" t="s">
        <v>29</v>
      </c>
      <c r="B3" s="48" t="s">
        <v>30</v>
      </c>
      <c r="C3" s="50" t="s">
        <v>31</v>
      </c>
      <c r="D3" s="42" t="s">
        <v>8</v>
      </c>
      <c r="E3" s="43"/>
      <c r="F3" s="43"/>
      <c r="G3" s="43"/>
      <c r="H3" s="43"/>
      <c r="I3" s="43"/>
      <c r="J3" s="43"/>
      <c r="K3" s="42" t="s">
        <v>9</v>
      </c>
      <c r="L3" s="43"/>
      <c r="M3" s="43"/>
      <c r="N3" s="43"/>
      <c r="O3" s="43"/>
      <c r="P3" s="43"/>
      <c r="Q3" s="44"/>
    </row>
    <row r="4" spans="1:17" ht="16.5" customHeight="1">
      <c r="A4" s="49"/>
      <c r="B4" s="49"/>
      <c r="C4" s="50"/>
      <c r="D4" s="10" t="s">
        <v>6</v>
      </c>
      <c r="E4" s="12" t="s">
        <v>14</v>
      </c>
      <c r="F4" s="12" t="s">
        <v>1</v>
      </c>
      <c r="G4" s="13" t="s">
        <v>15</v>
      </c>
      <c r="H4" s="12" t="s">
        <v>2</v>
      </c>
      <c r="I4" s="12" t="s">
        <v>0</v>
      </c>
      <c r="J4" s="11" t="s">
        <v>13</v>
      </c>
      <c r="K4" s="12" t="s">
        <v>6</v>
      </c>
      <c r="L4" s="12" t="s">
        <v>14</v>
      </c>
      <c r="M4" s="12" t="s">
        <v>1</v>
      </c>
      <c r="N4" s="12" t="s">
        <v>15</v>
      </c>
      <c r="O4" s="12" t="s">
        <v>2</v>
      </c>
      <c r="P4" s="12" t="s">
        <v>0</v>
      </c>
      <c r="Q4" s="12" t="s">
        <v>13</v>
      </c>
    </row>
    <row r="5" spans="1:17" ht="16.5" customHeight="1">
      <c r="A5" s="45" t="s">
        <v>27</v>
      </c>
      <c r="B5" s="51" t="s">
        <v>4</v>
      </c>
      <c r="C5" s="28" t="s">
        <v>6</v>
      </c>
      <c r="D5" s="14">
        <v>4187748355.493184</v>
      </c>
      <c r="E5" s="15">
        <v>504043931.06167144</v>
      </c>
      <c r="F5" s="15">
        <v>392106740.7666121</v>
      </c>
      <c r="G5" s="15">
        <v>2306981726.9625864</v>
      </c>
      <c r="H5" s="15">
        <v>835763341.8405713</v>
      </c>
      <c r="I5" s="15">
        <v>148852614.86174732</v>
      </c>
      <c r="J5" s="21">
        <v>0</v>
      </c>
      <c r="K5" s="14">
        <v>10457555459.03041</v>
      </c>
      <c r="L5" s="15">
        <v>7254696597.564887</v>
      </c>
      <c r="M5" s="15">
        <v>3076281095.010798</v>
      </c>
      <c r="N5" s="15">
        <v>0</v>
      </c>
      <c r="O5" s="15">
        <v>0</v>
      </c>
      <c r="P5" s="15">
        <v>72937931.95454618</v>
      </c>
      <c r="Q5" s="21">
        <v>53639834.50017935</v>
      </c>
    </row>
    <row r="6" spans="1:17" ht="16.5" customHeight="1">
      <c r="A6" s="46"/>
      <c r="B6" s="52"/>
      <c r="C6" s="36" t="s">
        <v>32</v>
      </c>
      <c r="D6" s="20">
        <v>283182654.66910756</v>
      </c>
      <c r="E6" s="15">
        <v>0</v>
      </c>
      <c r="F6" s="15">
        <v>283182654.66910756</v>
      </c>
      <c r="G6" s="15">
        <v>0</v>
      </c>
      <c r="H6" s="15">
        <v>0</v>
      </c>
      <c r="I6" s="15">
        <v>0</v>
      </c>
      <c r="J6" s="21">
        <v>0</v>
      </c>
      <c r="K6" s="20">
        <v>886.7226681157451</v>
      </c>
      <c r="L6" s="15">
        <v>886.7226681157451</v>
      </c>
      <c r="M6" s="15">
        <v>0</v>
      </c>
      <c r="N6" s="15">
        <v>0</v>
      </c>
      <c r="O6" s="15">
        <v>0</v>
      </c>
      <c r="P6" s="15">
        <v>0</v>
      </c>
      <c r="Q6" s="21">
        <v>0</v>
      </c>
    </row>
    <row r="7" spans="1:17" ht="16.5" customHeight="1">
      <c r="A7" s="46"/>
      <c r="B7" s="52"/>
      <c r="C7" s="37" t="s">
        <v>33</v>
      </c>
      <c r="D7" s="22">
        <v>540556793.0531652</v>
      </c>
      <c r="E7" s="16">
        <v>5810057.397600001</v>
      </c>
      <c r="F7" s="16">
        <v>37996458.31999999</v>
      </c>
      <c r="G7" s="16">
        <v>312937230.57861745</v>
      </c>
      <c r="H7" s="16">
        <v>77465713.3952</v>
      </c>
      <c r="I7" s="16">
        <v>106347333.36174732</v>
      </c>
      <c r="J7" s="23">
        <v>0</v>
      </c>
      <c r="K7" s="22">
        <v>8951837001.109873</v>
      </c>
      <c r="L7" s="16">
        <v>5871480071.039755</v>
      </c>
      <c r="M7" s="16">
        <v>3071342139.319402</v>
      </c>
      <c r="N7" s="16">
        <v>0</v>
      </c>
      <c r="O7" s="16">
        <v>0</v>
      </c>
      <c r="P7" s="16">
        <v>9014790.750717096</v>
      </c>
      <c r="Q7" s="23">
        <v>0</v>
      </c>
    </row>
    <row r="8" spans="1:17" ht="16.5" customHeight="1">
      <c r="A8" s="46"/>
      <c r="B8" s="52"/>
      <c r="C8" s="37" t="s">
        <v>34</v>
      </c>
      <c r="D8" s="22">
        <v>2094277530.473589</v>
      </c>
      <c r="E8" s="16">
        <v>440472123.03847146</v>
      </c>
      <c r="F8" s="16">
        <v>5756090.442666221</v>
      </c>
      <c r="G8" s="16">
        <v>1621237610.7773483</v>
      </c>
      <c r="H8" s="16">
        <v>10634324.715103544</v>
      </c>
      <c r="I8" s="16">
        <v>16177381.500000002</v>
      </c>
      <c r="J8" s="23">
        <v>0</v>
      </c>
      <c r="K8" s="22">
        <v>1419633374.2717438</v>
      </c>
      <c r="L8" s="16">
        <v>1307831935.2377026</v>
      </c>
      <c r="M8" s="16">
        <v>1083873.3926055382</v>
      </c>
      <c r="N8" s="16">
        <v>0</v>
      </c>
      <c r="O8" s="16">
        <v>0</v>
      </c>
      <c r="P8" s="16">
        <v>63443427.237219594</v>
      </c>
      <c r="Q8" s="23">
        <v>47274138.40421587</v>
      </c>
    </row>
    <row r="9" spans="1:17" ht="16.5" customHeight="1">
      <c r="A9" s="46"/>
      <c r="B9" s="52"/>
      <c r="C9" s="38" t="s">
        <v>35</v>
      </c>
      <c r="D9" s="22">
        <v>474941725.4556861</v>
      </c>
      <c r="E9" s="16">
        <v>57761750.6256</v>
      </c>
      <c r="F9" s="16">
        <v>65075283.71483834</v>
      </c>
      <c r="G9" s="16">
        <v>279515960.52715904</v>
      </c>
      <c r="H9" s="16">
        <v>46260830.58808869</v>
      </c>
      <c r="I9" s="16">
        <v>26327900</v>
      </c>
      <c r="J9" s="23">
        <v>0</v>
      </c>
      <c r="K9" s="22">
        <v>86084196.92612554</v>
      </c>
      <c r="L9" s="16">
        <v>75383704.56476207</v>
      </c>
      <c r="M9" s="16">
        <v>3855082.2987905205</v>
      </c>
      <c r="N9" s="16">
        <v>0</v>
      </c>
      <c r="O9" s="16">
        <v>0</v>
      </c>
      <c r="P9" s="16">
        <v>479713.96660949895</v>
      </c>
      <c r="Q9" s="23">
        <v>6365696.095963476</v>
      </c>
    </row>
    <row r="10" spans="1:17" ht="16.5" customHeight="1">
      <c r="A10" s="46"/>
      <c r="B10" s="52"/>
      <c r="C10" s="37" t="s">
        <v>36</v>
      </c>
      <c r="D10" s="22">
        <v>794789651.8416362</v>
      </c>
      <c r="E10" s="16">
        <v>0</v>
      </c>
      <c r="F10" s="16">
        <v>96253.62</v>
      </c>
      <c r="G10" s="16">
        <v>93290925.07946146</v>
      </c>
      <c r="H10" s="16">
        <v>701402473.142179</v>
      </c>
      <c r="I10" s="16">
        <v>0</v>
      </c>
      <c r="J10" s="23">
        <v>0</v>
      </c>
      <c r="K10" s="22"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23">
        <v>0</v>
      </c>
    </row>
    <row r="11" spans="1:17" ht="16.5" customHeight="1">
      <c r="A11" s="46"/>
      <c r="B11" s="51" t="s">
        <v>5</v>
      </c>
      <c r="C11" s="28" t="s">
        <v>6</v>
      </c>
      <c r="D11" s="18">
        <v>5774528421.180763</v>
      </c>
      <c r="E11" s="17">
        <v>26106887.31389333</v>
      </c>
      <c r="F11" s="17">
        <v>1845472690.9827971</v>
      </c>
      <c r="G11" s="17">
        <v>1952140962.2112012</v>
      </c>
      <c r="H11" s="17">
        <v>1942944900.6728716</v>
      </c>
      <c r="I11" s="17">
        <v>7862980</v>
      </c>
      <c r="J11" s="24">
        <v>0</v>
      </c>
      <c r="K11" s="18">
        <v>343533838.427209</v>
      </c>
      <c r="L11" s="17">
        <v>340842092.653274</v>
      </c>
      <c r="M11" s="17">
        <v>275490.3919219118</v>
      </c>
      <c r="N11" s="17">
        <v>0</v>
      </c>
      <c r="O11" s="17">
        <v>0</v>
      </c>
      <c r="P11" s="17">
        <v>1107169.9265027323</v>
      </c>
      <c r="Q11" s="24">
        <v>1309085.4555103637</v>
      </c>
    </row>
    <row r="12" spans="1:17" ht="16.5" customHeight="1">
      <c r="A12" s="46"/>
      <c r="B12" s="52"/>
      <c r="C12" s="29" t="s">
        <v>7</v>
      </c>
      <c r="D12" s="22">
        <v>3914721570.369646</v>
      </c>
      <c r="E12" s="16">
        <v>14938798.682567218</v>
      </c>
      <c r="F12" s="16">
        <v>505748047.51749694</v>
      </c>
      <c r="G12" s="16">
        <v>1598423352.1695817</v>
      </c>
      <c r="H12" s="16">
        <v>1792926172</v>
      </c>
      <c r="I12" s="16">
        <v>2685200</v>
      </c>
      <c r="J12" s="23">
        <v>0</v>
      </c>
      <c r="K12" s="22">
        <v>253695446.98451948</v>
      </c>
      <c r="L12" s="16">
        <v>253694602.99259758</v>
      </c>
      <c r="M12" s="16">
        <v>843.9919219118142</v>
      </c>
      <c r="N12" s="16">
        <v>0</v>
      </c>
      <c r="O12" s="16">
        <v>0</v>
      </c>
      <c r="P12" s="16">
        <v>0</v>
      </c>
      <c r="Q12" s="23">
        <v>0</v>
      </c>
    </row>
    <row r="13" spans="1:17" ht="16.5" customHeight="1">
      <c r="A13" s="46"/>
      <c r="B13" s="52"/>
      <c r="C13" s="37" t="s">
        <v>34</v>
      </c>
      <c r="D13" s="22">
        <v>12581985.523963863</v>
      </c>
      <c r="E13" s="16">
        <v>8879243.238126114</v>
      </c>
      <c r="F13" s="16">
        <v>105582</v>
      </c>
      <c r="G13" s="16">
        <v>3266287.7600000002</v>
      </c>
      <c r="H13" s="16">
        <v>330872.52583774814</v>
      </c>
      <c r="I13" s="16">
        <v>0</v>
      </c>
      <c r="J13" s="23">
        <v>0</v>
      </c>
      <c r="K13" s="22">
        <v>62295127.32987263</v>
      </c>
      <c r="L13" s="16">
        <v>59604225.547859535</v>
      </c>
      <c r="M13" s="16">
        <v>274646.39999999997</v>
      </c>
      <c r="N13" s="16">
        <v>0</v>
      </c>
      <c r="O13" s="16">
        <v>0</v>
      </c>
      <c r="P13" s="16">
        <v>1107169.9265027323</v>
      </c>
      <c r="Q13" s="23">
        <v>1309085.4555103637</v>
      </c>
    </row>
    <row r="14" spans="1:17" ht="16.5" customHeight="1">
      <c r="A14" s="46"/>
      <c r="B14" s="52"/>
      <c r="C14" s="38" t="s">
        <v>35</v>
      </c>
      <c r="D14" s="22">
        <v>1847224865.2871535</v>
      </c>
      <c r="E14" s="16">
        <v>2288845.3931999994</v>
      </c>
      <c r="F14" s="16">
        <v>1339619061.4653</v>
      </c>
      <c r="G14" s="16">
        <v>350451322.2816195</v>
      </c>
      <c r="H14" s="16">
        <v>149687856.14703393</v>
      </c>
      <c r="I14" s="16">
        <v>5177780</v>
      </c>
      <c r="J14" s="23">
        <v>0</v>
      </c>
      <c r="K14" s="22">
        <v>27543264.112816878</v>
      </c>
      <c r="L14" s="16">
        <v>27543264.112816878</v>
      </c>
      <c r="M14" s="16">
        <v>0</v>
      </c>
      <c r="N14" s="16">
        <v>0</v>
      </c>
      <c r="O14" s="16">
        <v>0</v>
      </c>
      <c r="P14" s="16">
        <v>0</v>
      </c>
      <c r="Q14" s="23">
        <v>0</v>
      </c>
    </row>
    <row r="15" spans="1:17" ht="16.5" customHeight="1">
      <c r="A15" s="46"/>
      <c r="B15" s="52"/>
      <c r="C15" s="37" t="s">
        <v>36</v>
      </c>
      <c r="D15" s="22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23">
        <v>0</v>
      </c>
      <c r="K15" s="22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23">
        <v>0</v>
      </c>
    </row>
    <row r="16" spans="1:17" ht="16.5" customHeight="1">
      <c r="A16" s="45" t="s">
        <v>28</v>
      </c>
      <c r="B16" s="51" t="s">
        <v>4</v>
      </c>
      <c r="C16" s="28" t="s">
        <v>6</v>
      </c>
      <c r="D16" s="18">
        <v>7896247390.199904</v>
      </c>
      <c r="E16" s="17">
        <v>3594120667.621838</v>
      </c>
      <c r="F16" s="17">
        <v>1661421619.607624</v>
      </c>
      <c r="G16" s="17">
        <v>1984399357.4594936</v>
      </c>
      <c r="H16" s="17">
        <v>548692360.1890321</v>
      </c>
      <c r="I16" s="17">
        <v>39178182.38304491</v>
      </c>
      <c r="J16" s="24">
        <v>68435202.93887132</v>
      </c>
      <c r="K16" s="18">
        <v>11792140321.668104</v>
      </c>
      <c r="L16" s="17">
        <v>7858907472.543894</v>
      </c>
      <c r="M16" s="17">
        <v>3651494949.4015713</v>
      </c>
      <c r="N16" s="17">
        <v>13731.952291274325</v>
      </c>
      <c r="O16" s="17">
        <v>165773.21415348368</v>
      </c>
      <c r="P16" s="17">
        <v>269155642.8990062</v>
      </c>
      <c r="Q16" s="24">
        <v>12402751.657189045</v>
      </c>
    </row>
    <row r="17" spans="1:17" ht="16.5" customHeight="1">
      <c r="A17" s="46"/>
      <c r="B17" s="52"/>
      <c r="C17" s="36" t="s">
        <v>32</v>
      </c>
      <c r="D17" s="22">
        <v>63359691.18459824</v>
      </c>
      <c r="E17" s="16">
        <v>0</v>
      </c>
      <c r="F17" s="16">
        <v>63359691.18459824</v>
      </c>
      <c r="G17" s="16">
        <v>0</v>
      </c>
      <c r="H17" s="16">
        <v>0</v>
      </c>
      <c r="I17" s="16">
        <v>0</v>
      </c>
      <c r="J17" s="23">
        <v>0</v>
      </c>
      <c r="K17" s="22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23">
        <v>0</v>
      </c>
    </row>
    <row r="18" spans="1:17" ht="16.5" customHeight="1">
      <c r="A18" s="46"/>
      <c r="B18" s="52"/>
      <c r="C18" s="37" t="s">
        <v>33</v>
      </c>
      <c r="D18" s="22">
        <v>4944159578.426406</v>
      </c>
      <c r="E18" s="16">
        <v>1834580230.5079794</v>
      </c>
      <c r="F18" s="16">
        <v>1477912893.2415178</v>
      </c>
      <c r="G18" s="16">
        <v>1202488822.3013365</v>
      </c>
      <c r="H18" s="16">
        <v>422830140.21800005</v>
      </c>
      <c r="I18" s="16">
        <v>6347492.157570622</v>
      </c>
      <c r="J18" s="23">
        <v>0</v>
      </c>
      <c r="K18" s="22">
        <v>10772997945.664669</v>
      </c>
      <c r="L18" s="16">
        <v>7024757366.072694</v>
      </c>
      <c r="M18" s="16">
        <v>3639860860.3447313</v>
      </c>
      <c r="N18" s="16">
        <v>0</v>
      </c>
      <c r="O18" s="16">
        <v>0</v>
      </c>
      <c r="P18" s="16">
        <v>108379719.24723966</v>
      </c>
      <c r="Q18" s="23">
        <v>0</v>
      </c>
    </row>
    <row r="19" spans="1:17" ht="16.5" customHeight="1">
      <c r="A19" s="46"/>
      <c r="B19" s="52"/>
      <c r="C19" s="37" t="s">
        <v>34</v>
      </c>
      <c r="D19" s="22">
        <v>2133686839.1881006</v>
      </c>
      <c r="E19" s="16">
        <v>1609950722.713445</v>
      </c>
      <c r="F19" s="16">
        <v>75433584.92464778</v>
      </c>
      <c r="G19" s="16">
        <v>380431674.89912456</v>
      </c>
      <c r="H19" s="16">
        <v>4852219.971031999</v>
      </c>
      <c r="I19" s="16">
        <v>1938459.2334797555</v>
      </c>
      <c r="J19" s="23">
        <v>61080177.44637227</v>
      </c>
      <c r="K19" s="22">
        <v>832036924.9138759</v>
      </c>
      <c r="L19" s="16">
        <v>780004136.1877086</v>
      </c>
      <c r="M19" s="16">
        <v>10255900.663225943</v>
      </c>
      <c r="N19" s="16">
        <v>13731.952291274325</v>
      </c>
      <c r="O19" s="16">
        <v>165773.21415348368</v>
      </c>
      <c r="P19" s="16">
        <v>31200286.849917747</v>
      </c>
      <c r="Q19" s="23">
        <v>10397096.046579184</v>
      </c>
    </row>
    <row r="20" spans="1:17" ht="16.5" customHeight="1">
      <c r="A20" s="46"/>
      <c r="B20" s="52"/>
      <c r="C20" s="38" t="s">
        <v>35</v>
      </c>
      <c r="D20" s="22">
        <v>753019052.6480998</v>
      </c>
      <c r="E20" s="16">
        <v>147991288.3704136</v>
      </c>
      <c r="F20" s="16">
        <v>44715450.25686014</v>
      </c>
      <c r="G20" s="16">
        <v>401478860.2590325</v>
      </c>
      <c r="H20" s="16">
        <v>121010000</v>
      </c>
      <c r="I20" s="16">
        <v>30468428.269294538</v>
      </c>
      <c r="J20" s="23">
        <v>7355025.492499059</v>
      </c>
      <c r="K20" s="22">
        <v>184259197.95956382</v>
      </c>
      <c r="L20" s="16">
        <v>54145970.28349119</v>
      </c>
      <c r="M20" s="16">
        <v>1378188.3936140202</v>
      </c>
      <c r="N20" s="16">
        <v>0</v>
      </c>
      <c r="O20" s="16">
        <v>0</v>
      </c>
      <c r="P20" s="16">
        <v>126729383.67184877</v>
      </c>
      <c r="Q20" s="23">
        <v>2005655.610609862</v>
      </c>
    </row>
    <row r="21" spans="1:17" ht="16.5" customHeight="1">
      <c r="A21" s="46"/>
      <c r="B21" s="52"/>
      <c r="C21" s="37" t="s">
        <v>36</v>
      </c>
      <c r="D21" s="22">
        <v>2022228.7526999998</v>
      </c>
      <c r="E21" s="16">
        <v>1598426.0299999998</v>
      </c>
      <c r="F21" s="16">
        <v>0</v>
      </c>
      <c r="G21" s="16">
        <v>0</v>
      </c>
      <c r="H21" s="16">
        <v>0</v>
      </c>
      <c r="I21" s="16">
        <v>423802.7227</v>
      </c>
      <c r="J21" s="23">
        <v>0</v>
      </c>
      <c r="K21" s="22">
        <v>2846253.13</v>
      </c>
      <c r="L21" s="16">
        <v>0</v>
      </c>
      <c r="M21" s="16">
        <v>0</v>
      </c>
      <c r="N21" s="16">
        <v>0</v>
      </c>
      <c r="O21" s="16">
        <v>0</v>
      </c>
      <c r="P21" s="16">
        <v>2846253.13</v>
      </c>
      <c r="Q21" s="23">
        <v>0</v>
      </c>
    </row>
    <row r="22" spans="1:17" ht="16.5" customHeight="1">
      <c r="A22" s="46"/>
      <c r="B22" s="51" t="s">
        <v>5</v>
      </c>
      <c r="C22" s="28" t="s">
        <v>6</v>
      </c>
      <c r="D22" s="18">
        <v>30576035339.2997</v>
      </c>
      <c r="E22" s="17">
        <v>21865217286.758858</v>
      </c>
      <c r="F22" s="17">
        <v>6353890770.780709</v>
      </c>
      <c r="G22" s="17">
        <v>2322973693.5488067</v>
      </c>
      <c r="H22" s="17">
        <v>2291127.2416823604</v>
      </c>
      <c r="I22" s="17">
        <v>30713195.801610418</v>
      </c>
      <c r="J22" s="24">
        <v>949265.1680326428</v>
      </c>
      <c r="K22" s="18">
        <v>278962299.4021053</v>
      </c>
      <c r="L22" s="17">
        <v>210184009.94475824</v>
      </c>
      <c r="M22" s="17">
        <v>44917150.283902824</v>
      </c>
      <c r="N22" s="17">
        <v>0</v>
      </c>
      <c r="O22" s="17">
        <v>0</v>
      </c>
      <c r="P22" s="17">
        <v>21278523.690753296</v>
      </c>
      <c r="Q22" s="24">
        <v>2582615.482690905</v>
      </c>
    </row>
    <row r="23" spans="1:17" ht="16.5" customHeight="1">
      <c r="A23" s="46"/>
      <c r="B23" s="52"/>
      <c r="C23" s="30" t="s">
        <v>7</v>
      </c>
      <c r="D23" s="22">
        <v>30344349101.287987</v>
      </c>
      <c r="E23" s="16">
        <v>21691109784.710087</v>
      </c>
      <c r="F23" s="16">
        <v>6331152148.879094</v>
      </c>
      <c r="G23" s="16">
        <v>2321484047.698807</v>
      </c>
      <c r="H23" s="16">
        <v>603120</v>
      </c>
      <c r="I23" s="16">
        <v>0</v>
      </c>
      <c r="J23" s="23">
        <v>0</v>
      </c>
      <c r="K23" s="22">
        <v>64227998.459566884</v>
      </c>
      <c r="L23" s="16">
        <v>21502175.69936599</v>
      </c>
      <c r="M23" s="16">
        <v>42725822.76020087</v>
      </c>
      <c r="N23" s="16">
        <v>0</v>
      </c>
      <c r="O23" s="16">
        <v>0</v>
      </c>
      <c r="P23" s="16">
        <v>0</v>
      </c>
      <c r="Q23" s="23">
        <v>0</v>
      </c>
    </row>
    <row r="24" spans="1:17" ht="16.5" customHeight="1">
      <c r="A24" s="46"/>
      <c r="B24" s="52"/>
      <c r="C24" s="37" t="s">
        <v>34</v>
      </c>
      <c r="D24" s="22">
        <v>91773535.92927557</v>
      </c>
      <c r="E24" s="16">
        <v>70384315.97791082</v>
      </c>
      <c r="F24" s="16">
        <v>3172593.0584353767</v>
      </c>
      <c r="G24" s="16">
        <v>240563.35</v>
      </c>
      <c r="H24" s="16">
        <v>0</v>
      </c>
      <c r="I24" s="16">
        <v>17026798.37489667</v>
      </c>
      <c r="J24" s="23">
        <v>949265.1680326428</v>
      </c>
      <c r="K24" s="22">
        <v>131511653.57337743</v>
      </c>
      <c r="L24" s="16">
        <v>121052557.17030853</v>
      </c>
      <c r="M24" s="16">
        <v>2191327.523701949</v>
      </c>
      <c r="N24" s="16">
        <v>0</v>
      </c>
      <c r="O24" s="16">
        <v>0</v>
      </c>
      <c r="P24" s="16">
        <v>5685153.396676083</v>
      </c>
      <c r="Q24" s="23">
        <v>2582615.482690905</v>
      </c>
    </row>
    <row r="25" spans="1:17" ht="16.5" customHeight="1">
      <c r="A25" s="46"/>
      <c r="B25" s="52"/>
      <c r="C25" s="38" t="s">
        <v>35</v>
      </c>
      <c r="D25" s="22">
        <v>139912702.0824394</v>
      </c>
      <c r="E25" s="16">
        <v>103723186.07086314</v>
      </c>
      <c r="F25" s="16">
        <v>19566028.84318016</v>
      </c>
      <c r="G25" s="16">
        <v>1249082.5</v>
      </c>
      <c r="H25" s="16">
        <v>1688007.2416823604</v>
      </c>
      <c r="I25" s="16">
        <v>13686397.426713744</v>
      </c>
      <c r="J25" s="23">
        <v>0</v>
      </c>
      <c r="K25" s="22">
        <v>83222647.36916092</v>
      </c>
      <c r="L25" s="16">
        <v>67629277.07508372</v>
      </c>
      <c r="M25" s="16">
        <v>0</v>
      </c>
      <c r="N25" s="16">
        <v>0</v>
      </c>
      <c r="O25" s="16">
        <v>0</v>
      </c>
      <c r="P25" s="16">
        <v>15593370.294077214</v>
      </c>
      <c r="Q25" s="23">
        <v>0</v>
      </c>
    </row>
    <row r="26" spans="1:17" ht="16.5" customHeight="1">
      <c r="A26" s="47"/>
      <c r="B26" s="53"/>
      <c r="C26" s="39" t="s">
        <v>36</v>
      </c>
      <c r="D26" s="25">
        <v>0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27">
        <v>0</v>
      </c>
      <c r="K26" s="25">
        <v>0</v>
      </c>
      <c r="L26" s="26">
        <v>0</v>
      </c>
      <c r="M26" s="26">
        <v>0</v>
      </c>
      <c r="N26" s="26">
        <v>0</v>
      </c>
      <c r="O26" s="26">
        <v>0</v>
      </c>
      <c r="P26" s="26">
        <v>0</v>
      </c>
      <c r="Q26" s="27">
        <v>0</v>
      </c>
    </row>
    <row r="29" ht="13.5">
      <c r="C29" s="19" t="s">
        <v>12</v>
      </c>
    </row>
    <row r="30" ht="15">
      <c r="C30" s="32" t="s">
        <v>16</v>
      </c>
    </row>
    <row r="31" ht="15">
      <c r="C31" s="32" t="s">
        <v>17</v>
      </c>
    </row>
    <row r="32" ht="15">
      <c r="C32" s="32" t="s">
        <v>18</v>
      </c>
    </row>
    <row r="33" ht="15">
      <c r="C33" s="32" t="s">
        <v>19</v>
      </c>
    </row>
    <row r="34" ht="15">
      <c r="C34" s="32" t="s">
        <v>20</v>
      </c>
    </row>
    <row r="35" ht="13.5">
      <c r="C35" s="32"/>
    </row>
    <row r="37" ht="13.5">
      <c r="C37" s="34" t="s">
        <v>21</v>
      </c>
    </row>
    <row r="38" spans="3:4" ht="13.5">
      <c r="C38" s="35" t="s">
        <v>22</v>
      </c>
      <c r="D38" s="35"/>
    </row>
    <row r="39" spans="3:4" ht="13.5">
      <c r="C39" s="35" t="s">
        <v>23</v>
      </c>
      <c r="D39" s="35"/>
    </row>
    <row r="40" spans="3:4" ht="14.25" customHeight="1">
      <c r="C40" s="40" t="s">
        <v>37</v>
      </c>
      <c r="D40" s="41"/>
    </row>
    <row r="41" spans="3:8" ht="13.5">
      <c r="C41" s="33" t="s">
        <v>24</v>
      </c>
      <c r="D41" s="33"/>
      <c r="E41" s="33"/>
      <c r="F41" s="33"/>
      <c r="G41" s="33"/>
      <c r="H41" s="33"/>
    </row>
    <row r="42" spans="3:12" ht="13.5">
      <c r="C42" s="54" t="s">
        <v>25</v>
      </c>
      <c r="D42" s="54"/>
      <c r="E42" s="54"/>
      <c r="F42" s="54"/>
      <c r="G42" s="54"/>
      <c r="H42" s="54"/>
      <c r="I42" s="54"/>
      <c r="J42" s="54"/>
      <c r="K42" s="54"/>
      <c r="L42" s="54"/>
    </row>
    <row r="43" spans="3:4" ht="13.5">
      <c r="C43" s="35" t="s">
        <v>26</v>
      </c>
      <c r="D43" s="35"/>
    </row>
  </sheetData>
  <sheetProtection/>
  <mergeCells count="12">
    <mergeCell ref="B16:B21"/>
    <mergeCell ref="B22:B26"/>
    <mergeCell ref="C42:L42"/>
    <mergeCell ref="K3:Q3"/>
    <mergeCell ref="A5:A15"/>
    <mergeCell ref="B5:B10"/>
    <mergeCell ref="B11:B15"/>
    <mergeCell ref="A3:A4"/>
    <mergeCell ref="B3:B4"/>
    <mergeCell ref="C3:C4"/>
    <mergeCell ref="D3:J3"/>
    <mergeCell ref="A16:A26"/>
  </mergeCells>
  <printOptions/>
  <pageMargins left="0.75" right="0.75" top="1" bottom="1" header="0.5" footer="0.5"/>
  <pageSetup fitToHeight="1" fitToWidth="1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AO2"/>
  <sheetViews>
    <sheetView zoomScalePageLayoutView="0" workbookViewId="0" topLeftCell="A1">
      <pane xSplit="1" topLeftCell="T1" activePane="topRight" state="frozen"/>
      <selection pane="topLeft" activeCell="A1" sqref="A1"/>
      <selection pane="topRight" activeCell="AA1" sqref="AA1"/>
    </sheetView>
  </sheetViews>
  <sheetFormatPr defaultColWidth="9.00390625" defaultRowHeight="14.25"/>
  <cols>
    <col min="1" max="1" width="18.50390625" style="0" customWidth="1"/>
  </cols>
  <sheetData>
    <row r="1" spans="1:35" ht="13.5">
      <c r="A1" s="7" t="s">
        <v>10</v>
      </c>
      <c r="S1">
        <v>1</v>
      </c>
      <c r="V1">
        <v>1</v>
      </c>
      <c r="W1" s="2">
        <f>S1/V1</f>
        <v>1</v>
      </c>
      <c r="AA1" s="1">
        <f>IF(N1="99999999",2,1)</f>
        <v>1</v>
      </c>
      <c r="AB1" s="1">
        <f>IF(G1="SK",1,2)</f>
        <v>2</v>
      </c>
      <c r="AC1" s="6">
        <f>R1*W1</f>
        <v>0</v>
      </c>
      <c r="AD1" s="6">
        <f>R1*X1</f>
        <v>0</v>
      </c>
      <c r="AE1" s="6">
        <f>R1*Y1</f>
        <v>0</v>
      </c>
      <c r="AF1" s="6">
        <f>AC1-AD1</f>
        <v>0</v>
      </c>
      <c r="AG1" s="6">
        <f>AC1-AE1</f>
        <v>0</v>
      </c>
      <c r="AH1" s="1">
        <f>ABS(AF1)</f>
        <v>0</v>
      </c>
      <c r="AI1" s="1">
        <f>ABS(AG1)</f>
        <v>0</v>
      </c>
    </row>
    <row r="2" spans="1:41" ht="13.5">
      <c r="A2" s="9" t="s">
        <v>11</v>
      </c>
      <c r="T2">
        <v>1</v>
      </c>
      <c r="V2">
        <v>1</v>
      </c>
      <c r="W2">
        <v>1</v>
      </c>
      <c r="AA2" s="5">
        <f>IF(W2="PCL",V2,V2/T2*100)</f>
        <v>100</v>
      </c>
      <c r="AE2" s="4">
        <f>IF(P2="99999999",2,1)</f>
        <v>1</v>
      </c>
      <c r="AF2" s="4">
        <f>IF(G2="SK",1,2)</f>
        <v>2</v>
      </c>
      <c r="AG2" s="3">
        <f>AB2-AC2</f>
        <v>0</v>
      </c>
      <c r="AH2" s="8">
        <f>T2*AA2/100*U2/AO2</f>
        <v>0</v>
      </c>
      <c r="AI2" s="8">
        <f>T2*AB2/100*U2/AO2</f>
        <v>0</v>
      </c>
      <c r="AJ2" s="8">
        <f>T2*AC2/100*U2/AO2</f>
        <v>0</v>
      </c>
      <c r="AK2" s="8">
        <f>AH2-AI2</f>
        <v>0</v>
      </c>
      <c r="AL2" s="8">
        <f>AH2-AJ2</f>
        <v>0</v>
      </c>
      <c r="AM2" s="8">
        <f>ABS(AK2)</f>
        <v>0</v>
      </c>
      <c r="AN2" s="8">
        <f>ABS(AL2)</f>
        <v>0</v>
      </c>
      <c r="AO2">
        <v>1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 Eder</dc:creator>
  <cp:keywords/>
  <dc:description/>
  <cp:lastModifiedBy>Thomková Nikola</cp:lastModifiedBy>
  <cp:lastPrinted>2020-08-24T11:17:11Z</cp:lastPrinted>
  <dcterms:created xsi:type="dcterms:W3CDTF">2012-06-13T11:38:11Z</dcterms:created>
  <dcterms:modified xsi:type="dcterms:W3CDTF">2021-12-29T13:40:45Z</dcterms:modified>
  <cp:category/>
  <cp:version/>
  <cp:contentType/>
  <cp:contentStatus/>
</cp:coreProperties>
</file>