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820"/>
  </bookViews>
  <sheets>
    <sheet name="QBOP_2004" sheetId="1" r:id="rId1"/>
  </sheets>
  <definedNames>
    <definedName name="_xlnm._FilterDatabase" localSheetId="0" hidden="1">QBOP_2004!$A$6:$BC$49</definedName>
  </definedNames>
  <calcPr calcId="145621"/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M39" i="1"/>
  <c r="L39" i="1"/>
  <c r="N39" i="1" s="1"/>
  <c r="J39" i="1"/>
  <c r="I39" i="1"/>
  <c r="G39" i="1"/>
  <c r="F39" i="1"/>
  <c r="H39" i="1" s="1"/>
  <c r="D39" i="1"/>
  <c r="C39" i="1"/>
  <c r="N37" i="1"/>
  <c r="K37" i="1"/>
  <c r="H37" i="1"/>
  <c r="E37" i="1"/>
  <c r="N36" i="1"/>
  <c r="K36" i="1"/>
  <c r="H36" i="1"/>
  <c r="E36" i="1"/>
  <c r="M35" i="1"/>
  <c r="L35" i="1"/>
  <c r="N35" i="1" s="1"/>
  <c r="J35" i="1"/>
  <c r="I35" i="1"/>
  <c r="G35" i="1"/>
  <c r="F35" i="1"/>
  <c r="D35" i="1"/>
  <c r="C35" i="1"/>
  <c r="N34" i="1"/>
  <c r="K34" i="1"/>
  <c r="H34" i="1"/>
  <c r="E34" i="1"/>
  <c r="N33" i="1"/>
  <c r="K33" i="1"/>
  <c r="H33" i="1"/>
  <c r="E33" i="1"/>
  <c r="M32" i="1"/>
  <c r="M31" i="1" s="1"/>
  <c r="L32" i="1"/>
  <c r="J32" i="1"/>
  <c r="I32" i="1"/>
  <c r="G32" i="1"/>
  <c r="F32" i="1"/>
  <c r="D32" i="1"/>
  <c r="C32" i="1"/>
  <c r="C31" i="1" s="1"/>
  <c r="I31" i="1"/>
  <c r="N29" i="1"/>
  <c r="K29" i="1"/>
  <c r="H29" i="1"/>
  <c r="E29" i="1"/>
  <c r="N28" i="1"/>
  <c r="K28" i="1"/>
  <c r="H28" i="1"/>
  <c r="E28" i="1"/>
  <c r="M27" i="1"/>
  <c r="L27" i="1"/>
  <c r="J27" i="1"/>
  <c r="I27" i="1"/>
  <c r="G27" i="1"/>
  <c r="F27" i="1"/>
  <c r="H27" i="1" s="1"/>
  <c r="D27" i="1"/>
  <c r="C27" i="1"/>
  <c r="N26" i="1"/>
  <c r="K26" i="1"/>
  <c r="H26" i="1"/>
  <c r="E26" i="1"/>
  <c r="N25" i="1"/>
  <c r="K25" i="1"/>
  <c r="H25" i="1"/>
  <c r="E25" i="1"/>
  <c r="M24" i="1"/>
  <c r="L24" i="1"/>
  <c r="N24" i="1" s="1"/>
  <c r="J24" i="1"/>
  <c r="I24" i="1"/>
  <c r="G24" i="1"/>
  <c r="F24" i="1"/>
  <c r="H24" i="1" s="1"/>
  <c r="D24" i="1"/>
  <c r="C24" i="1"/>
  <c r="N23" i="1"/>
  <c r="K23" i="1"/>
  <c r="H23" i="1"/>
  <c r="E23" i="1"/>
  <c r="N22" i="1"/>
  <c r="K22" i="1"/>
  <c r="H22" i="1"/>
  <c r="E22" i="1"/>
  <c r="M21" i="1"/>
  <c r="L21" i="1"/>
  <c r="N21" i="1" s="1"/>
  <c r="J21" i="1"/>
  <c r="I21" i="1"/>
  <c r="K21" i="1" s="1"/>
  <c r="G21" i="1"/>
  <c r="F21" i="1"/>
  <c r="D21" i="1"/>
  <c r="C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M16" i="1"/>
  <c r="L16" i="1"/>
  <c r="J16" i="1"/>
  <c r="I16" i="1"/>
  <c r="K16" i="1" s="1"/>
  <c r="G16" i="1"/>
  <c r="F16" i="1"/>
  <c r="D16" i="1"/>
  <c r="C16" i="1"/>
  <c r="N15" i="1"/>
  <c r="K15" i="1"/>
  <c r="H15" i="1"/>
  <c r="E15" i="1"/>
  <c r="N14" i="1"/>
  <c r="K14" i="1"/>
  <c r="H14" i="1"/>
  <c r="E14" i="1"/>
  <c r="N13" i="1"/>
  <c r="K13" i="1"/>
  <c r="H13" i="1"/>
  <c r="E13" i="1"/>
  <c r="M12" i="1"/>
  <c r="L12" i="1"/>
  <c r="J12" i="1"/>
  <c r="I12" i="1"/>
  <c r="K12" i="1" s="1"/>
  <c r="G12" i="1"/>
  <c r="G11" i="1" s="1"/>
  <c r="F12" i="1"/>
  <c r="F11" i="1" s="1"/>
  <c r="D12" i="1"/>
  <c r="C12" i="1"/>
  <c r="J11" i="1"/>
  <c r="J9" i="1" s="1"/>
  <c r="J6" i="1" s="1"/>
  <c r="D11" i="1"/>
  <c r="N10" i="1"/>
  <c r="K10" i="1"/>
  <c r="H10" i="1"/>
  <c r="E10" i="1"/>
  <c r="N8" i="1"/>
  <c r="K8" i="1"/>
  <c r="H8" i="1"/>
  <c r="E8" i="1"/>
  <c r="N7" i="1"/>
  <c r="K7" i="1"/>
  <c r="H7" i="1"/>
  <c r="E7" i="1"/>
  <c r="H16" i="1" l="1"/>
  <c r="K32" i="1"/>
  <c r="K35" i="1"/>
  <c r="N27" i="1"/>
  <c r="H32" i="1"/>
  <c r="C11" i="1"/>
  <c r="C9" i="1" s="1"/>
  <c r="C6" i="1" s="1"/>
  <c r="H11" i="1"/>
  <c r="E12" i="1"/>
  <c r="E32" i="1"/>
  <c r="F9" i="1"/>
  <c r="F6" i="1" s="1"/>
  <c r="H12" i="1"/>
  <c r="L11" i="1"/>
  <c r="L9" i="1" s="1"/>
  <c r="E27" i="1"/>
  <c r="D31" i="1"/>
  <c r="E31" i="1" s="1"/>
  <c r="M11" i="1"/>
  <c r="M9" i="1" s="1"/>
  <c r="M6" i="1" s="1"/>
  <c r="G9" i="1"/>
  <c r="G6" i="1" s="1"/>
  <c r="H35" i="1"/>
  <c r="L31" i="1"/>
  <c r="N31" i="1" s="1"/>
  <c r="J31" i="1"/>
  <c r="K31" i="1" s="1"/>
  <c r="N16" i="1"/>
  <c r="E24" i="1"/>
  <c r="K24" i="1"/>
  <c r="G31" i="1"/>
  <c r="N32" i="1"/>
  <c r="E39" i="1"/>
  <c r="K39" i="1"/>
  <c r="K27" i="1"/>
  <c r="H21" i="1"/>
  <c r="I11" i="1"/>
  <c r="E16" i="1"/>
  <c r="E21" i="1"/>
  <c r="F31" i="1"/>
  <c r="E35" i="1"/>
  <c r="N12" i="1"/>
  <c r="D9" i="1"/>
  <c r="H9" i="1" l="1"/>
  <c r="N11" i="1"/>
  <c r="H6" i="1"/>
  <c r="E11" i="1"/>
  <c r="K11" i="1"/>
  <c r="I9" i="1"/>
  <c r="H31" i="1"/>
  <c r="H49" i="1" s="1"/>
  <c r="E9" i="1"/>
  <c r="D6" i="1"/>
  <c r="E6" i="1" s="1"/>
  <c r="E49" i="1" s="1"/>
  <c r="N9" i="1"/>
  <c r="L6" i="1"/>
  <c r="N6" i="1" s="1"/>
  <c r="N49" i="1" s="1"/>
  <c r="K9" i="1" l="1"/>
  <c r="I6" i="1"/>
  <c r="K6" i="1" s="1"/>
  <c r="K49" i="1" s="1"/>
</calcChain>
</file>

<file path=xl/sharedStrings.xml><?xml version="1.0" encoding="utf-8"?>
<sst xmlns="http://schemas.openxmlformats.org/spreadsheetml/2006/main" count="115" uniqueCount="89">
  <si>
    <t>Balance of payments</t>
  </si>
  <si>
    <t>(cumulative in mil. EUR)</t>
  </si>
  <si>
    <t>Q1</t>
  </si>
  <si>
    <t>Q2</t>
  </si>
  <si>
    <t>Q3</t>
  </si>
  <si>
    <t>Q4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</si>
  <si>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</si>
  <si>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</si>
  <si>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</si>
  <si>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</si>
  <si>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</si>
  <si>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</si>
  <si>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</si>
  <si>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</si>
  <si>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</si>
  <si>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1.3</t>
  </si>
  <si>
    <t>Primary income</t>
  </si>
  <si>
    <t>1.3.1</t>
  </si>
  <si>
    <t>Compensation of employees</t>
  </si>
  <si>
    <t>1.3.2</t>
  </si>
  <si>
    <t>Investment income</t>
  </si>
  <si>
    <t>1.3.2.1</t>
  </si>
  <si>
    <t>Direct investment</t>
  </si>
  <si>
    <t>1.3.2.1.1</t>
  </si>
  <si>
    <t>Dividends</t>
  </si>
  <si>
    <t>1.3.2.1.2</t>
  </si>
  <si>
    <t>Reinvested earnings</t>
  </si>
  <si>
    <t>1.3.2.1.3</t>
  </si>
  <si>
    <t xml:space="preserve">Debt instruments </t>
  </si>
  <si>
    <t>1.3.2.2</t>
  </si>
  <si>
    <t>Portfolio investment</t>
  </si>
  <si>
    <t>1.3.2.2.1</t>
  </si>
  <si>
    <t>Equity securities</t>
  </si>
  <si>
    <t>1.3.2.2.2</t>
  </si>
  <si>
    <t>Debt securities</t>
  </si>
  <si>
    <t>1.3.2.3</t>
  </si>
  <si>
    <t>Other investment</t>
  </si>
  <si>
    <t>1.3.2.4</t>
  </si>
  <si>
    <t>Reserve assets</t>
  </si>
  <si>
    <t>1.3.3</t>
  </si>
  <si>
    <t>Other primary income</t>
  </si>
  <si>
    <t>1.3.3.v</t>
  </si>
  <si>
    <t>General government</t>
  </si>
  <si>
    <t>1.3.3.o</t>
  </si>
  <si>
    <t>Other sectors</t>
  </si>
  <si>
    <t>1.4</t>
  </si>
  <si>
    <t>Secondary income</t>
  </si>
  <si>
    <t>1.4.v</t>
  </si>
  <si>
    <t>1.4.o</t>
  </si>
  <si>
    <t>2.</t>
  </si>
  <si>
    <t>Capital account</t>
  </si>
  <si>
    <t>2.1</t>
  </si>
  <si>
    <t>Gross acquisitions/disposals of non-produced non-financial assets</t>
  </si>
  <si>
    <t>2.2</t>
  </si>
  <si>
    <t>Capital transfers</t>
  </si>
  <si>
    <t>Assets</t>
  </si>
  <si>
    <t>Liabilities</t>
  </si>
  <si>
    <t>Net</t>
  </si>
  <si>
    <t>3.</t>
  </si>
  <si>
    <t>Financial account</t>
  </si>
  <si>
    <t>3.1</t>
  </si>
  <si>
    <t>3.1.1</t>
  </si>
  <si>
    <t>Equity and reinvestment of earnings</t>
  </si>
  <si>
    <t>3.1.3</t>
  </si>
  <si>
    <t>Debt instruments</t>
  </si>
  <si>
    <t>3.2</t>
  </si>
  <si>
    <t>3.2.1</t>
  </si>
  <si>
    <t>3.2.2</t>
  </si>
  <si>
    <t>3.3</t>
  </si>
  <si>
    <t>Financial derivatives</t>
  </si>
  <si>
    <t>3.4</t>
  </si>
  <si>
    <t>by financial instruments</t>
  </si>
  <si>
    <t>3.4.1</t>
  </si>
  <si>
    <t>Other equity</t>
  </si>
  <si>
    <t>3.4.2</t>
  </si>
  <si>
    <t>Currency and deposits</t>
  </si>
  <si>
    <t>3.4.3</t>
  </si>
  <si>
    <t>Loans</t>
  </si>
  <si>
    <t>3.4.4</t>
  </si>
  <si>
    <t>Insurance, pension schemes, and standardised guarantee schemes</t>
  </si>
  <si>
    <t>3.4.5</t>
  </si>
  <si>
    <t>Trade credits and advances</t>
  </si>
  <si>
    <t>3.4.6</t>
  </si>
  <si>
    <t>Other accounts receivable/payable</t>
  </si>
  <si>
    <t>3.4.7</t>
  </si>
  <si>
    <t>SDRs</t>
  </si>
  <si>
    <t>3.5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</si>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</sst>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_-* #,##0\ _F_B_-;\-* #,##0\ _F_B_-;_-* &quot;-&quot;\ _F_B_-;_-@_-"/>
    <numFmt numFmtId="166" formatCode="_-* #,##0.00\ _F_B_-;\-* #,##0.00\ _F_B_-;_-* &quot;-&quot;??\ _F_B_-;_-@_-"/>
    <numFmt numFmtId="167" formatCode="_-* #,##0\ &quot;FB&quot;_-;\-* #,##0\ &quot;FB&quot;_-;_-* &quot;-&quot;\ &quot;FB&quot;_-;_-@_-"/>
    <numFmt numFmtId="168" formatCode="_-* #,##0.00\ &quot;FB&quot;_-;\-* #,##0.00\ &quot;FB&quot;_-;_-* &quot;-&quot;??\ &quot;FB&quot;_-;_-@_-"/>
    <numFmt numFmtId="169" formatCode="#,##0.0_i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11" fillId="0" borderId="0"/>
    <xf numFmtId="0" fontId="6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20" fillId="0" borderId="0" applyFill="0" applyBorder="0" applyProtection="0">
      <alignment horizontal="right"/>
    </xf>
    <xf numFmtId="0" fontId="21" fillId="0" borderId="0">
      <alignment vertical="top"/>
    </xf>
  </cellStyleXfs>
  <cellXfs count="37">
    <xf numFmtId="0" fontId="0" fillId="0" borderId="0" xfId="0"/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0" fontId="2" fillId="2" borderId="0" xfId="1" applyFont="1" applyFill="1" applyBorder="1" applyAlignment="1"/>
    <xf numFmtId="49" fontId="12" fillId="0" borderId="3" xfId="1" applyNumberFormat="1" applyFont="1" applyFill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13" fillId="0" borderId="1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left" wrapText="1" indent="2"/>
    </xf>
    <xf numFmtId="0" fontId="3" fillId="0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Fill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4" xfId="2" applyFont="1" applyFill="1" applyBorder="1"/>
    <xf numFmtId="0" fontId="7" fillId="2" borderId="1" xfId="2" applyFont="1" applyFill="1" applyBorder="1"/>
    <xf numFmtId="0" fontId="3" fillId="2" borderId="1" xfId="1" applyFont="1" applyFill="1" applyBorder="1" applyAlignment="1">
      <alignment horizontal="left" vertical="top" indent="2"/>
    </xf>
    <xf numFmtId="0" fontId="13" fillId="2" borderId="3" xfId="1" applyFont="1" applyFill="1" applyBorder="1" applyAlignment="1">
      <alignment horizontal="justify" vertical="top" wrapText="1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 applyFill="1" applyBorder="1"/>
  </cellXfs>
  <cellStyles count="44">
    <cellStyle name="Hyperlink 2" xfId="4"/>
    <cellStyle name="Hyperlink 3" xfId="5"/>
    <cellStyle name="Hyperlink 4" xfId="6"/>
    <cellStyle name="Milliers [0]_Y1 post" xfId="7"/>
    <cellStyle name="Milliers_Y1 post" xfId="8"/>
    <cellStyle name="Monétaire [0]_Y1 post" xfId="9"/>
    <cellStyle name="Monétaire_Y1 post" xfId="10"/>
    <cellStyle name="Normal" xfId="0" builtinId="0"/>
    <cellStyle name="Normal 10" xfId="11"/>
    <cellStyle name="Normal 10 2" xfId="12"/>
    <cellStyle name="Normal 11" xfId="13"/>
    <cellStyle name="Normal 12" xfId="14"/>
    <cellStyle name="Normal 12 2" xfId="15"/>
    <cellStyle name="Normal 13" xfId="16"/>
    <cellStyle name="Normal 2" xfId="17"/>
    <cellStyle name="Normal 2 2" xfId="18"/>
    <cellStyle name="Normal 2 2 2" xfId="19"/>
    <cellStyle name="Normal 2 3" xfId="20"/>
    <cellStyle name="Normal 2 4" xfId="21"/>
    <cellStyle name="Normal 3" xfId="3"/>
    <cellStyle name="Normal 3 2" xfId="22"/>
    <cellStyle name="Normal 3 2 2" xfId="23"/>
    <cellStyle name="Normal 3 3" xfId="24"/>
    <cellStyle name="Normal 3 4" xfId="25"/>
    <cellStyle name="Normal 4" xfId="26"/>
    <cellStyle name="Normal 4 2" xfId="27"/>
    <cellStyle name="Normal 4 2 2" xfId="28"/>
    <cellStyle name="Normal 4 3" xfId="29"/>
    <cellStyle name="Normal 4 3 2" xfId="30"/>
    <cellStyle name="Normal 4 3 2 2" xfId="31"/>
    <cellStyle name="Normal 4 4" xfId="32"/>
    <cellStyle name="Normal 4 4 2" xfId="33"/>
    <cellStyle name="Normal 5" xfId="34"/>
    <cellStyle name="Normal 5 2" xfId="35"/>
    <cellStyle name="Normal 5 2 2" xfId="36"/>
    <cellStyle name="Normal 5 3" xfId="37"/>
    <cellStyle name="Normal 6" xfId="38"/>
    <cellStyle name="Normal 7" xfId="1"/>
    <cellStyle name="Normal 8" xfId="39"/>
    <cellStyle name="Normal 9" xfId="40"/>
    <cellStyle name="Normal 9 2" xfId="41"/>
    <cellStyle name="Normal_Booklet 2011_euro17_WGES_2011_280" xfId="2"/>
    <cellStyle name="NumberCellStyle" xfId="42"/>
    <cellStyle name="Style 1" xfId="43"/>
  </cellStyles>
  <dxfs count="86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C106"/>
  <sheetViews>
    <sheetView showGridLines="0" tabSelected="1" zoomScale="75" zoomScaleNormal="75" zoomScaleSheetLayoutView="75" zoomScalePageLayoutView="40" workbookViewId="0"/>
  </sheetViews>
  <sheetFormatPr defaultRowHeight="12.75" x14ac:dyDescent="0.2"/>
  <cols>
    <col min="1" max="1" width="12.5703125" style="4" customWidth="1"/>
    <col min="2" max="2" width="75.7109375" style="4" customWidth="1"/>
    <col min="3" max="5" width="13.28515625" style="3" customWidth="1"/>
    <col min="6" max="14" width="13.28515625" style="4" customWidth="1"/>
    <col min="15" max="16384" width="9.140625" style="4"/>
  </cols>
  <sheetData>
    <row r="1" spans="1:55" ht="24.95" customHeight="1" x14ac:dyDescent="0.3">
      <c r="A1" s="1"/>
      <c r="B1" s="2"/>
    </row>
    <row r="2" spans="1:55" ht="24.95" customHeight="1" x14ac:dyDescent="0.4">
      <c r="A2" s="1"/>
      <c r="B2" s="5" t="s">
        <v>0</v>
      </c>
    </row>
    <row r="3" spans="1:55" ht="24.95" customHeight="1" x14ac:dyDescent="0.35">
      <c r="A3" s="1"/>
      <c r="B3" s="6" t="s">
        <v>1</v>
      </c>
    </row>
    <row r="4" spans="1:55" ht="24.95" customHeight="1" x14ac:dyDescent="0.4">
      <c r="A4" s="1"/>
      <c r="B4" s="5">
        <v>2004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55" ht="24.95" customHeight="1" x14ac:dyDescent="0.3">
      <c r="A5" s="1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55" s="16" customFormat="1" ht="18.75" customHeight="1" x14ac:dyDescent="0.3">
      <c r="A6" s="13" t="s">
        <v>9</v>
      </c>
      <c r="B6" s="14" t="s">
        <v>10</v>
      </c>
      <c r="C6" s="15">
        <f>+C7+C8+C9+C24</f>
        <v>7557.9836000985542</v>
      </c>
      <c r="D6" s="15">
        <f>+D7+D8+D9+D24</f>
        <v>7835.8544123348611</v>
      </c>
      <c r="E6" s="15">
        <f>+C6-D6</f>
        <v>-277.87081223630685</v>
      </c>
      <c r="F6" s="15">
        <f t="shared" ref="F6:G6" si="0">+F7+F8+F9+F24</f>
        <v>16366.188222454535</v>
      </c>
      <c r="G6" s="15">
        <f t="shared" si="0"/>
        <v>17870.11723521211</v>
      </c>
      <c r="H6" s="15">
        <f t="shared" ref="H6:H29" si="1">+F6-G6</f>
        <v>-1503.929012757575</v>
      </c>
      <c r="I6" s="15">
        <f t="shared" ref="I6:J6" si="2">+I7+I8+I9+I24</f>
        <v>24652.610504762742</v>
      </c>
      <c r="J6" s="15">
        <f t="shared" si="2"/>
        <v>27205.996056031334</v>
      </c>
      <c r="K6" s="15">
        <f t="shared" ref="K6:K29" si="3">+I6-J6</f>
        <v>-2553.3855512685914</v>
      </c>
      <c r="L6" s="15">
        <f t="shared" ref="L6:M6" si="4">+L7+L8+L9+L24</f>
        <v>33764.241478061835</v>
      </c>
      <c r="M6" s="15">
        <f t="shared" si="4"/>
        <v>37282.851133439559</v>
      </c>
      <c r="N6" s="15">
        <f t="shared" ref="N6:N29" si="5">+L6-M6</f>
        <v>-3518.6096553777243</v>
      </c>
    </row>
    <row r="7" spans="1:55" s="16" customFormat="1" ht="18.75" customHeight="1" x14ac:dyDescent="0.25">
      <c r="A7" s="17" t="s">
        <v>11</v>
      </c>
      <c r="B7" s="18" t="s">
        <v>12</v>
      </c>
      <c r="C7" s="19">
        <v>6053.9166244628914</v>
      </c>
      <c r="D7" s="19">
        <v>6167.801212374693</v>
      </c>
      <c r="E7" s="15">
        <f t="shared" ref="E7:E48" si="6">+C7-D7</f>
        <v>-113.88458791180165</v>
      </c>
      <c r="F7" s="19">
        <v>13187.175600931598</v>
      </c>
      <c r="G7" s="19">
        <v>13805.473350328621</v>
      </c>
      <c r="H7" s="15">
        <f t="shared" si="1"/>
        <v>-618.29774939702293</v>
      </c>
      <c r="I7" s="19">
        <v>19821.962395886691</v>
      </c>
      <c r="J7" s="19">
        <v>21113.537428068779</v>
      </c>
      <c r="K7" s="15">
        <f t="shared" si="3"/>
        <v>-1291.5750321820888</v>
      </c>
      <c r="L7" s="19">
        <v>27059.604936801796</v>
      </c>
      <c r="M7" s="19">
        <v>29173.179151895372</v>
      </c>
      <c r="N7" s="15">
        <f t="shared" si="5"/>
        <v>-2113.5742150935766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ht="18.75" customHeight="1" x14ac:dyDescent="0.25">
      <c r="A8" s="17" t="s">
        <v>13</v>
      </c>
      <c r="B8" s="18" t="s">
        <v>14</v>
      </c>
      <c r="C8" s="19">
        <v>1103.7949474971788</v>
      </c>
      <c r="D8" s="19">
        <v>951.80387796255729</v>
      </c>
      <c r="E8" s="15">
        <f t="shared" si="6"/>
        <v>151.99106953462149</v>
      </c>
      <c r="F8" s="19">
        <v>2300.1680724623252</v>
      </c>
      <c r="G8" s="19">
        <v>1897.472392978822</v>
      </c>
      <c r="H8" s="15">
        <f t="shared" si="1"/>
        <v>402.69567948350323</v>
      </c>
      <c r="I8" s="19">
        <v>3457.5400751510319</v>
      </c>
      <c r="J8" s="19">
        <v>2894.1752216855871</v>
      </c>
      <c r="K8" s="15">
        <f t="shared" si="3"/>
        <v>563.36485346544487</v>
      </c>
      <c r="L8" s="19">
        <v>4700.5702357432128</v>
      </c>
      <c r="M8" s="19">
        <v>3973.0111301865495</v>
      </c>
      <c r="N8" s="15">
        <f t="shared" si="5"/>
        <v>727.55910555666333</v>
      </c>
    </row>
    <row r="9" spans="1:55" ht="18.75" customHeight="1" x14ac:dyDescent="0.25">
      <c r="A9" s="17" t="s">
        <v>15</v>
      </c>
      <c r="B9" s="20" t="s">
        <v>16</v>
      </c>
      <c r="C9" s="15">
        <f>+C10+C11+C21</f>
        <v>263.17483986334094</v>
      </c>
      <c r="D9" s="15">
        <f>+D10+D11+D21</f>
        <v>653.13412428472986</v>
      </c>
      <c r="E9" s="15">
        <f t="shared" si="6"/>
        <v>-389.95928442138893</v>
      </c>
      <c r="F9" s="15">
        <f t="shared" ref="F9:G9" si="7">+F10+F11+F21</f>
        <v>574.65301072891407</v>
      </c>
      <c r="G9" s="15">
        <f t="shared" si="7"/>
        <v>1906.9165081498425</v>
      </c>
      <c r="H9" s="15">
        <f t="shared" si="1"/>
        <v>-1332.2634974209284</v>
      </c>
      <c r="I9" s="15">
        <f t="shared" ref="I9:J9" si="8">+I10+I11+I21</f>
        <v>934.92220247104433</v>
      </c>
      <c r="J9" s="15">
        <f t="shared" si="8"/>
        <v>2720.6752809225177</v>
      </c>
      <c r="K9" s="15">
        <f t="shared" si="3"/>
        <v>-1785.7530784514734</v>
      </c>
      <c r="L9" s="15">
        <f t="shared" ref="L9:M9" si="9">+L10+L11+L21</f>
        <v>1395.4407994293733</v>
      </c>
      <c r="M9" s="15">
        <f t="shared" si="9"/>
        <v>3443.9960567033822</v>
      </c>
      <c r="N9" s="15">
        <f t="shared" si="5"/>
        <v>-2048.5552572740089</v>
      </c>
    </row>
    <row r="10" spans="1:55" ht="18.75" customHeight="1" x14ac:dyDescent="0.3">
      <c r="A10" s="17" t="s">
        <v>17</v>
      </c>
      <c r="B10" s="21" t="s">
        <v>18</v>
      </c>
      <c r="C10" s="19">
        <v>107.72090553010688</v>
      </c>
      <c r="D10" s="19">
        <v>5.2313616145522133</v>
      </c>
      <c r="E10" s="15">
        <f t="shared" si="6"/>
        <v>102.48954391555466</v>
      </c>
      <c r="F10" s="19">
        <v>248.87472615016929</v>
      </c>
      <c r="G10" s="19">
        <v>11.531567416849231</v>
      </c>
      <c r="H10" s="15">
        <f t="shared" si="1"/>
        <v>237.34315873332005</v>
      </c>
      <c r="I10" s="19">
        <v>389.60366460864373</v>
      </c>
      <c r="J10" s="19">
        <v>17.659164841001129</v>
      </c>
      <c r="K10" s="15">
        <f t="shared" si="3"/>
        <v>371.94449976764258</v>
      </c>
      <c r="L10" s="19">
        <v>563.87837748124548</v>
      </c>
      <c r="M10" s="19">
        <v>23.451503684524994</v>
      </c>
      <c r="N10" s="15">
        <f t="shared" si="5"/>
        <v>540.42687379672043</v>
      </c>
    </row>
    <row r="11" spans="1:55" ht="18.75" customHeight="1" x14ac:dyDescent="0.3">
      <c r="A11" s="17" t="s">
        <v>19</v>
      </c>
      <c r="B11" s="21" t="s">
        <v>20</v>
      </c>
      <c r="C11" s="15">
        <f>+C12+C16+C19+C20</f>
        <v>145.84063996879769</v>
      </c>
      <c r="D11" s="15">
        <f>+D12+D16+D19+D20</f>
        <v>646.0475029708557</v>
      </c>
      <c r="E11" s="15">
        <f t="shared" si="6"/>
        <v>-500.20686300205801</v>
      </c>
      <c r="F11" s="15">
        <f t="shared" ref="F11:G11" si="10">+F12+F16+F19+F20</f>
        <v>239.63921147845716</v>
      </c>
      <c r="G11" s="15">
        <f t="shared" si="10"/>
        <v>1867.3573778503619</v>
      </c>
      <c r="H11" s="15">
        <f t="shared" si="1"/>
        <v>-1627.7181663719048</v>
      </c>
      <c r="I11" s="15">
        <f t="shared" ref="I11:J11" si="11">+I12+I16+I19+I20</f>
        <v>370.31642514771295</v>
      </c>
      <c r="J11" s="15">
        <f t="shared" si="11"/>
        <v>2648.1738663446854</v>
      </c>
      <c r="K11" s="15">
        <f t="shared" si="3"/>
        <v>-2277.8574411969726</v>
      </c>
      <c r="L11" s="15">
        <f t="shared" ref="L11:M11" si="12">+L12+L16+L19+L20</f>
        <v>493.64673438226117</v>
      </c>
      <c r="M11" s="15">
        <f t="shared" si="12"/>
        <v>3347.8438826263027</v>
      </c>
      <c r="N11" s="15">
        <f t="shared" si="5"/>
        <v>-2854.1971482440417</v>
      </c>
    </row>
    <row r="12" spans="1:55" ht="18.75" customHeight="1" x14ac:dyDescent="0.3">
      <c r="A12" s="17" t="s">
        <v>21</v>
      </c>
      <c r="B12" s="22" t="s">
        <v>22</v>
      </c>
      <c r="C12" s="15">
        <f>SUM(C13:C15)</f>
        <v>23.14943902277103</v>
      </c>
      <c r="D12" s="15">
        <f>SUM(D13:D15)</f>
        <v>480.04713536480114</v>
      </c>
      <c r="E12" s="15">
        <f t="shared" si="6"/>
        <v>-456.89769634203009</v>
      </c>
      <c r="F12" s="15">
        <f t="shared" ref="F12:G12" si="13">SUM(F13:F15)</f>
        <v>46.488083383124206</v>
      </c>
      <c r="G12" s="15">
        <f t="shared" si="13"/>
        <v>1491.4791210250282</v>
      </c>
      <c r="H12" s="15">
        <f t="shared" si="1"/>
        <v>-1444.9910376419041</v>
      </c>
      <c r="I12" s="15">
        <f t="shared" ref="I12:J12" si="14">SUM(I13:I15)</f>
        <v>69.853282878576636</v>
      </c>
      <c r="J12" s="15">
        <f t="shared" si="14"/>
        <v>2158.2752439753035</v>
      </c>
      <c r="K12" s="15">
        <f t="shared" si="3"/>
        <v>-2088.421961096727</v>
      </c>
      <c r="L12" s="15">
        <f t="shared" ref="L12:M12" si="15">SUM(L13:L15)</f>
        <v>94.669056628825601</v>
      </c>
      <c r="M12" s="15">
        <f t="shared" si="15"/>
        <v>2701.7991104029738</v>
      </c>
      <c r="N12" s="15">
        <f t="shared" si="5"/>
        <v>-2607.1300537741481</v>
      </c>
    </row>
    <row r="13" spans="1:55" ht="18.75" customHeight="1" x14ac:dyDescent="0.3">
      <c r="A13" s="17" t="s">
        <v>23</v>
      </c>
      <c r="B13" s="23" t="s">
        <v>24</v>
      </c>
      <c r="C13" s="19">
        <v>1.1053574985062724</v>
      </c>
      <c r="D13" s="19">
        <v>34.249485494257442</v>
      </c>
      <c r="E13" s="15">
        <f t="shared" si="6"/>
        <v>-33.14412799575117</v>
      </c>
      <c r="F13" s="19">
        <v>2.3966009427072876</v>
      </c>
      <c r="G13" s="19">
        <v>599.87718250016599</v>
      </c>
      <c r="H13" s="15">
        <f t="shared" si="1"/>
        <v>-597.48058155745866</v>
      </c>
      <c r="I13" s="19">
        <v>3.71771891389497</v>
      </c>
      <c r="J13" s="19">
        <v>820.87565557989774</v>
      </c>
      <c r="K13" s="15">
        <f t="shared" si="3"/>
        <v>-817.1579366660028</v>
      </c>
      <c r="L13" s="19">
        <v>6.4894111398791665</v>
      </c>
      <c r="M13" s="19">
        <v>918.60187213702443</v>
      </c>
      <c r="N13" s="15">
        <f t="shared" si="5"/>
        <v>-912.11246099714526</v>
      </c>
    </row>
    <row r="14" spans="1:55" ht="18.75" customHeight="1" x14ac:dyDescent="0.3">
      <c r="A14" s="17" t="s">
        <v>25</v>
      </c>
      <c r="B14" s="23" t="s">
        <v>26</v>
      </c>
      <c r="C14" s="19">
        <v>20.902210714997015</v>
      </c>
      <c r="D14" s="19">
        <v>431.70019252472946</v>
      </c>
      <c r="E14" s="15">
        <f t="shared" si="6"/>
        <v>-410.79798180973245</v>
      </c>
      <c r="F14" s="19">
        <v>41.804421429994029</v>
      </c>
      <c r="G14" s="19">
        <v>863.40370444134635</v>
      </c>
      <c r="H14" s="15">
        <f t="shared" si="1"/>
        <v>-821.59928301135233</v>
      </c>
      <c r="I14" s="19">
        <v>62.706632144991033</v>
      </c>
      <c r="J14" s="19">
        <v>1295.1038969660758</v>
      </c>
      <c r="K14" s="15">
        <f t="shared" si="3"/>
        <v>-1232.3972648210847</v>
      </c>
      <c r="L14" s="19">
        <v>83.608842859988059</v>
      </c>
      <c r="M14" s="19">
        <v>1726.8040894908052</v>
      </c>
      <c r="N14" s="15">
        <f t="shared" si="5"/>
        <v>-1643.1952466308171</v>
      </c>
    </row>
    <row r="15" spans="1:55" ht="18.75" customHeight="1" x14ac:dyDescent="0.25">
      <c r="A15" s="17" t="s">
        <v>27</v>
      </c>
      <c r="B15" s="24" t="s">
        <v>28</v>
      </c>
      <c r="C15" s="19">
        <v>1.1418708092677421</v>
      </c>
      <c r="D15" s="19">
        <v>14.097457345814245</v>
      </c>
      <c r="E15" s="15">
        <f t="shared" si="6"/>
        <v>-12.955586536546503</v>
      </c>
      <c r="F15" s="19">
        <v>2.2870610104228906</v>
      </c>
      <c r="G15" s="19">
        <v>28.198234083515899</v>
      </c>
      <c r="H15" s="15">
        <f t="shared" si="1"/>
        <v>-25.911173073093011</v>
      </c>
      <c r="I15" s="19">
        <v>3.4289318196906327</v>
      </c>
      <c r="J15" s="19">
        <v>42.295691429330148</v>
      </c>
      <c r="K15" s="15">
        <f t="shared" si="3"/>
        <v>-38.866759609639516</v>
      </c>
      <c r="L15" s="19">
        <v>4.5708026289583739</v>
      </c>
      <c r="M15" s="19">
        <v>56.393148775144397</v>
      </c>
      <c r="N15" s="15">
        <f t="shared" si="5"/>
        <v>-51.822346146186021</v>
      </c>
    </row>
    <row r="16" spans="1:55" ht="18.75" customHeight="1" x14ac:dyDescent="0.3">
      <c r="A16" s="17" t="s">
        <v>29</v>
      </c>
      <c r="B16" s="25" t="s">
        <v>30</v>
      </c>
      <c r="C16" s="15">
        <f>SUM(C17:C18)</f>
        <v>106.06120958640378</v>
      </c>
      <c r="D16" s="15">
        <f>SUM(D17:D18)</f>
        <v>81.32842063333996</v>
      </c>
      <c r="E16" s="15">
        <f t="shared" si="6"/>
        <v>24.732788953063817</v>
      </c>
      <c r="F16" s="15">
        <f t="shared" ref="F16:G16" si="16">SUM(F17:F18)</f>
        <v>161.33904268737967</v>
      </c>
      <c r="G16" s="15">
        <f t="shared" si="16"/>
        <v>234.98307110137424</v>
      </c>
      <c r="H16" s="15">
        <f t="shared" si="1"/>
        <v>-73.644028413994562</v>
      </c>
      <c r="I16" s="15">
        <f t="shared" ref="I16:J16" si="17">SUM(I17:I18)</f>
        <v>253.67456681935869</v>
      </c>
      <c r="J16" s="15">
        <f t="shared" si="17"/>
        <v>286.68259974772627</v>
      </c>
      <c r="K16" s="15">
        <f t="shared" si="3"/>
        <v>-33.008032928367584</v>
      </c>
      <c r="L16" s="15">
        <f t="shared" ref="L16:M16" si="18">SUM(L17:L18)</f>
        <v>336.7</v>
      </c>
      <c r="M16" s="15">
        <f t="shared" si="18"/>
        <v>370.40000000000003</v>
      </c>
      <c r="N16" s="15">
        <f t="shared" si="5"/>
        <v>-33.700000000000045</v>
      </c>
    </row>
    <row r="17" spans="1:14" ht="18.75" customHeight="1" x14ac:dyDescent="0.3">
      <c r="A17" s="17" t="s">
        <v>31</v>
      </c>
      <c r="B17" s="23" t="s">
        <v>32</v>
      </c>
      <c r="C17" s="19">
        <v>6.6387837748124543E-3</v>
      </c>
      <c r="D17" s="19">
        <v>0.16928898625771757</v>
      </c>
      <c r="E17" s="15">
        <f t="shared" si="6"/>
        <v>-0.16265020248290513</v>
      </c>
      <c r="F17" s="19">
        <v>7.3026621522936999E-2</v>
      </c>
      <c r="G17" s="19">
        <v>0.19916351324437362</v>
      </c>
      <c r="H17" s="15">
        <f t="shared" si="1"/>
        <v>-0.12613689172143661</v>
      </c>
      <c r="I17" s="19">
        <v>8.9623580959968141E-2</v>
      </c>
      <c r="J17" s="19">
        <v>0.79333466109008821</v>
      </c>
      <c r="K17" s="15">
        <f t="shared" si="3"/>
        <v>-0.70371108013012007</v>
      </c>
      <c r="L17" s="19">
        <v>0.2</v>
      </c>
      <c r="M17" s="19">
        <v>0.8</v>
      </c>
      <c r="N17" s="15">
        <f t="shared" si="5"/>
        <v>-0.60000000000000009</v>
      </c>
    </row>
    <row r="18" spans="1:14" ht="18.75" customHeight="1" x14ac:dyDescent="0.3">
      <c r="A18" s="17" t="s">
        <v>33</v>
      </c>
      <c r="B18" s="23" t="s">
        <v>34</v>
      </c>
      <c r="C18" s="19">
        <v>106.05457080262896</v>
      </c>
      <c r="D18" s="19">
        <v>81.159131647082248</v>
      </c>
      <c r="E18" s="15">
        <f t="shared" si="6"/>
        <v>24.895439155546711</v>
      </c>
      <c r="F18" s="19">
        <v>161.26601606585675</v>
      </c>
      <c r="G18" s="19">
        <v>234.78390758812986</v>
      </c>
      <c r="H18" s="15">
        <f t="shared" si="1"/>
        <v>-73.517891522273118</v>
      </c>
      <c r="I18" s="19">
        <v>253.58494323839872</v>
      </c>
      <c r="J18" s="19">
        <v>285.88926508663616</v>
      </c>
      <c r="K18" s="15">
        <f t="shared" si="3"/>
        <v>-32.304321848237436</v>
      </c>
      <c r="L18" s="19">
        <v>336.5</v>
      </c>
      <c r="M18" s="19">
        <v>369.6</v>
      </c>
      <c r="N18" s="15">
        <f t="shared" si="5"/>
        <v>-33.100000000000023</v>
      </c>
    </row>
    <row r="19" spans="1:14" ht="18.75" customHeight="1" x14ac:dyDescent="0.3">
      <c r="A19" s="17" t="s">
        <v>35</v>
      </c>
      <c r="B19" s="25" t="s">
        <v>36</v>
      </c>
      <c r="C19" s="19">
        <v>16.429991359622914</v>
      </c>
      <c r="D19" s="19">
        <v>84.671946972714608</v>
      </c>
      <c r="E19" s="15">
        <f t="shared" si="6"/>
        <v>-68.24195561309169</v>
      </c>
      <c r="F19" s="19">
        <v>31.412085407953263</v>
      </c>
      <c r="G19" s="19">
        <v>140.89518572395937</v>
      </c>
      <c r="H19" s="15">
        <f t="shared" si="1"/>
        <v>-109.4831003160061</v>
      </c>
      <c r="I19" s="19">
        <v>46.188575449777602</v>
      </c>
      <c r="J19" s="19">
        <v>203.21602262165572</v>
      </c>
      <c r="K19" s="15">
        <f t="shared" si="3"/>
        <v>-157.02744717187812</v>
      </c>
      <c r="L19" s="19">
        <v>61.477677753435572</v>
      </c>
      <c r="M19" s="19">
        <v>275.64477222332869</v>
      </c>
      <c r="N19" s="15">
        <f t="shared" si="5"/>
        <v>-214.16709446989313</v>
      </c>
    </row>
    <row r="20" spans="1:14" ht="18.75" customHeight="1" x14ac:dyDescent="0.3">
      <c r="A20" s="17" t="s">
        <v>37</v>
      </c>
      <c r="B20" s="25" t="s">
        <v>38</v>
      </c>
      <c r="C20" s="19">
        <v>0.2</v>
      </c>
      <c r="D20" s="19">
        <v>0</v>
      </c>
      <c r="E20" s="15">
        <f t="shared" si="6"/>
        <v>0.2</v>
      </c>
      <c r="F20" s="19">
        <v>0.4</v>
      </c>
      <c r="G20" s="19">
        <v>0</v>
      </c>
      <c r="H20" s="15">
        <f t="shared" si="1"/>
        <v>0.4</v>
      </c>
      <c r="I20" s="19">
        <v>0.6</v>
      </c>
      <c r="J20" s="19">
        <v>0</v>
      </c>
      <c r="K20" s="15">
        <f t="shared" si="3"/>
        <v>0.6</v>
      </c>
      <c r="L20" s="19">
        <v>0.8</v>
      </c>
      <c r="M20" s="19">
        <v>0</v>
      </c>
      <c r="N20" s="15">
        <f t="shared" si="5"/>
        <v>0.8</v>
      </c>
    </row>
    <row r="21" spans="1:14" ht="18.75" customHeight="1" x14ac:dyDescent="0.3">
      <c r="A21" s="17" t="s">
        <v>39</v>
      </c>
      <c r="B21" s="21" t="s">
        <v>40</v>
      </c>
      <c r="C21" s="15">
        <f>SUM(C22:C23)</f>
        <v>9.6132943644363422</v>
      </c>
      <c r="D21" s="15">
        <f>SUM(D22:D23)</f>
        <v>1.855259699321937</v>
      </c>
      <c r="E21" s="15">
        <f t="shared" si="6"/>
        <v>7.7580346651144048</v>
      </c>
      <c r="F21" s="15">
        <f t="shared" ref="F21:G21" si="19">SUM(F22:F23)</f>
        <v>86.139073100287618</v>
      </c>
      <c r="G21" s="15">
        <f t="shared" si="19"/>
        <v>28.027562882631447</v>
      </c>
      <c r="H21" s="15">
        <f t="shared" si="1"/>
        <v>58.111510217656175</v>
      </c>
      <c r="I21" s="15">
        <f t="shared" ref="I21:J21" si="20">SUM(I22:I23)</f>
        <v>175.0021127146876</v>
      </c>
      <c r="J21" s="15">
        <f t="shared" si="20"/>
        <v>54.842249736831171</v>
      </c>
      <c r="K21" s="15">
        <f t="shared" si="3"/>
        <v>120.15986297785642</v>
      </c>
      <c r="L21" s="15">
        <f t="shared" ref="L21:M21" si="21">SUM(L22:L23)</f>
        <v>337.91568756586651</v>
      </c>
      <c r="M21" s="15">
        <f t="shared" si="21"/>
        <v>72.700670392554272</v>
      </c>
      <c r="N21" s="15">
        <f t="shared" si="5"/>
        <v>265.21501717331222</v>
      </c>
    </row>
    <row r="22" spans="1:14" ht="18.75" customHeight="1" x14ac:dyDescent="0.25">
      <c r="A22" s="17" t="s">
        <v>41</v>
      </c>
      <c r="B22" s="26" t="s">
        <v>42</v>
      </c>
      <c r="C22" s="19">
        <v>9.6132943644363422</v>
      </c>
      <c r="D22" s="19">
        <v>1.855259699321937</v>
      </c>
      <c r="E22" s="15">
        <f t="shared" si="6"/>
        <v>7.7580346651144048</v>
      </c>
      <c r="F22" s="19">
        <v>86.139073100287618</v>
      </c>
      <c r="G22" s="19">
        <v>28.027562882631447</v>
      </c>
      <c r="H22" s="15">
        <f t="shared" si="1"/>
        <v>58.111510217656175</v>
      </c>
      <c r="I22" s="19">
        <v>175.0021127146876</v>
      </c>
      <c r="J22" s="19">
        <v>54.842249736831171</v>
      </c>
      <c r="K22" s="15">
        <f t="shared" si="3"/>
        <v>120.15986297785642</v>
      </c>
      <c r="L22" s="19">
        <v>337.91568756586651</v>
      </c>
      <c r="M22" s="19">
        <v>72.700670392554272</v>
      </c>
      <c r="N22" s="15">
        <f t="shared" si="5"/>
        <v>265.21501717331222</v>
      </c>
    </row>
    <row r="23" spans="1:14" ht="18.75" customHeight="1" x14ac:dyDescent="0.25">
      <c r="A23" s="17" t="s">
        <v>43</v>
      </c>
      <c r="B23" s="26" t="s">
        <v>44</v>
      </c>
      <c r="C23" s="19">
        <v>0</v>
      </c>
      <c r="D23" s="19">
        <v>0</v>
      </c>
      <c r="E23" s="15">
        <f t="shared" si="6"/>
        <v>0</v>
      </c>
      <c r="F23" s="19">
        <v>0</v>
      </c>
      <c r="G23" s="19">
        <v>0</v>
      </c>
      <c r="H23" s="15">
        <f t="shared" si="1"/>
        <v>0</v>
      </c>
      <c r="I23" s="19">
        <v>0</v>
      </c>
      <c r="J23" s="19">
        <v>0</v>
      </c>
      <c r="K23" s="15">
        <f t="shared" si="3"/>
        <v>0</v>
      </c>
      <c r="L23" s="19">
        <v>0</v>
      </c>
      <c r="M23" s="19">
        <v>0</v>
      </c>
      <c r="N23" s="15">
        <f t="shared" si="5"/>
        <v>0</v>
      </c>
    </row>
    <row r="24" spans="1:14" ht="18.75" customHeight="1" x14ac:dyDescent="0.3">
      <c r="A24" s="17" t="s">
        <v>45</v>
      </c>
      <c r="B24" s="27" t="s">
        <v>46</v>
      </c>
      <c r="C24" s="15">
        <f>SUM(C25:C26)</f>
        <v>137.09718827514411</v>
      </c>
      <c r="D24" s="15">
        <f>SUM(D25:D26)</f>
        <v>63.115197712880139</v>
      </c>
      <c r="E24" s="15">
        <f t="shared" si="6"/>
        <v>73.981990562263974</v>
      </c>
      <c r="F24" s="15">
        <f t="shared" ref="F24:G24" si="22">SUM(F25:F26)</f>
        <v>304.19153833169804</v>
      </c>
      <c r="G24" s="15">
        <f t="shared" si="22"/>
        <v>260.25498375482459</v>
      </c>
      <c r="H24" s="15">
        <f t="shared" si="1"/>
        <v>43.936554576873448</v>
      </c>
      <c r="I24" s="15">
        <f t="shared" ref="I24:J24" si="23">SUM(I25:I26)</f>
        <v>438.18583125397731</v>
      </c>
      <c r="J24" s="15">
        <f t="shared" si="23"/>
        <v>477.60812535445211</v>
      </c>
      <c r="K24" s="15">
        <f t="shared" si="3"/>
        <v>-39.422294100474801</v>
      </c>
      <c r="L24" s="15">
        <f t="shared" ref="L24:M24" si="24">SUM(L25:L26)</f>
        <v>608.62550608745619</v>
      </c>
      <c r="M24" s="15">
        <f t="shared" si="24"/>
        <v>692.66479465424914</v>
      </c>
      <c r="N24" s="15">
        <f t="shared" si="5"/>
        <v>-84.039288566792948</v>
      </c>
    </row>
    <row r="25" spans="1:14" ht="18.75" customHeight="1" x14ac:dyDescent="0.25">
      <c r="A25" s="17" t="s">
        <v>47</v>
      </c>
      <c r="B25" s="26" t="s">
        <v>42</v>
      </c>
      <c r="C25" s="19">
        <v>1.0353148103628345</v>
      </c>
      <c r="D25" s="19">
        <v>6.1112808304530075</v>
      </c>
      <c r="E25" s="15">
        <f t="shared" si="6"/>
        <v>-5.0759660200901733</v>
      </c>
      <c r="F25" s="19">
        <v>9.276846703204388</v>
      </c>
      <c r="G25" s="19">
        <v>92.323628779056136</v>
      </c>
      <c r="H25" s="15">
        <f t="shared" si="1"/>
        <v>-83.046782075851752</v>
      </c>
      <c r="I25" s="19">
        <v>18.847054117948616</v>
      </c>
      <c r="J25" s="19">
        <v>180.65200771520361</v>
      </c>
      <c r="K25" s="15">
        <f t="shared" si="3"/>
        <v>-161.80495359725501</v>
      </c>
      <c r="L25" s="19">
        <v>36.39221922560931</v>
      </c>
      <c r="M25" s="19">
        <v>239.47817844233919</v>
      </c>
      <c r="N25" s="15">
        <f t="shared" si="5"/>
        <v>-203.08595921672986</v>
      </c>
    </row>
    <row r="26" spans="1:14" ht="18.75" customHeight="1" x14ac:dyDescent="0.25">
      <c r="A26" s="17" t="s">
        <v>48</v>
      </c>
      <c r="B26" s="26" t="s">
        <v>44</v>
      </c>
      <c r="C26" s="19">
        <v>136.06187346478126</v>
      </c>
      <c r="D26" s="19">
        <v>57.003916882427134</v>
      </c>
      <c r="E26" s="15">
        <f t="shared" si="6"/>
        <v>79.057956582354123</v>
      </c>
      <c r="F26" s="19">
        <v>294.91469162849364</v>
      </c>
      <c r="G26" s="19">
        <v>167.93135497576844</v>
      </c>
      <c r="H26" s="15">
        <f t="shared" si="1"/>
        <v>126.9833366527252</v>
      </c>
      <c r="I26" s="19">
        <v>419.33877713602868</v>
      </c>
      <c r="J26" s="19">
        <v>296.95611763924848</v>
      </c>
      <c r="K26" s="15">
        <f t="shared" si="3"/>
        <v>122.38265949678021</v>
      </c>
      <c r="L26" s="19">
        <v>572.23328686184686</v>
      </c>
      <c r="M26" s="19">
        <v>453.18661621191001</v>
      </c>
      <c r="N26" s="15">
        <f t="shared" si="5"/>
        <v>119.04667064993686</v>
      </c>
    </row>
    <row r="27" spans="1:14" ht="18.75" customHeight="1" x14ac:dyDescent="0.3">
      <c r="A27" s="13" t="s">
        <v>49</v>
      </c>
      <c r="B27" s="28" t="s">
        <v>50</v>
      </c>
      <c r="C27" s="15">
        <f>SUM(C28:C29)</f>
        <v>13.527584146584346</v>
      </c>
      <c r="D27" s="15">
        <f>SUM(D28:D29)</f>
        <v>5.1767974507070305</v>
      </c>
      <c r="E27" s="15">
        <f t="shared" si="6"/>
        <v>8.3507866958773143</v>
      </c>
      <c r="F27" s="15">
        <f t="shared" ref="F27:G27" si="25">SUM(F28:F29)</f>
        <v>35.679479519352057</v>
      </c>
      <c r="G27" s="15">
        <f t="shared" si="25"/>
        <v>10.477687047732854</v>
      </c>
      <c r="H27" s="15">
        <f t="shared" si="1"/>
        <v>25.201792471619203</v>
      </c>
      <c r="I27" s="15">
        <f t="shared" ref="I27:J27" si="26">SUM(I28:I29)</f>
        <v>162.72322910442807</v>
      </c>
      <c r="J27" s="15">
        <f t="shared" si="26"/>
        <v>15.742866626833964</v>
      </c>
      <c r="K27" s="15">
        <f t="shared" si="3"/>
        <v>146.9803624775941</v>
      </c>
      <c r="L27" s="15">
        <f t="shared" ref="L27:M27" si="27">SUM(L28:L29)</f>
        <v>167.59264422757752</v>
      </c>
      <c r="M27" s="15">
        <f t="shared" si="27"/>
        <v>18.453116908982274</v>
      </c>
      <c r="N27" s="15">
        <f t="shared" si="5"/>
        <v>149.13952731859524</v>
      </c>
    </row>
    <row r="28" spans="1:14" ht="18.75" customHeight="1" x14ac:dyDescent="0.3">
      <c r="A28" s="17" t="s">
        <v>51</v>
      </c>
      <c r="B28" s="21" t="s">
        <v>52</v>
      </c>
      <c r="C28" s="19">
        <v>4.2565226050587528</v>
      </c>
      <c r="D28" s="19">
        <v>1.3926906990639314</v>
      </c>
      <c r="E28" s="15">
        <f t="shared" si="6"/>
        <v>2.8638319059948216</v>
      </c>
      <c r="F28" s="19">
        <v>5.4730133439553867</v>
      </c>
      <c r="G28" s="19">
        <v>2.8762796255725944</v>
      </c>
      <c r="H28" s="15">
        <f t="shared" si="1"/>
        <v>2.5967337183827923</v>
      </c>
      <c r="I28" s="19">
        <v>9.6195976897032445</v>
      </c>
      <c r="J28" s="19">
        <v>4.3241585341565418</v>
      </c>
      <c r="K28" s="15">
        <f t="shared" si="3"/>
        <v>5.2954391555467026</v>
      </c>
      <c r="L28" s="19">
        <v>10.857598088030272</v>
      </c>
      <c r="M28" s="19">
        <v>6.6128460466042611</v>
      </c>
      <c r="N28" s="15">
        <f t="shared" si="5"/>
        <v>4.2447520414260111</v>
      </c>
    </row>
    <row r="29" spans="1:14" ht="18.75" customHeight="1" x14ac:dyDescent="0.3">
      <c r="A29" s="17" t="s">
        <v>53</v>
      </c>
      <c r="B29" s="21" t="s">
        <v>54</v>
      </c>
      <c r="C29" s="19">
        <v>9.2710615415255919</v>
      </c>
      <c r="D29" s="19">
        <v>3.7841067516430988</v>
      </c>
      <c r="E29" s="15">
        <f t="shared" si="6"/>
        <v>5.4869547898824926</v>
      </c>
      <c r="F29" s="19">
        <v>30.206466175396667</v>
      </c>
      <c r="G29" s="19">
        <v>7.6014074221602597</v>
      </c>
      <c r="H29" s="15">
        <f t="shared" si="1"/>
        <v>22.605058753236406</v>
      </c>
      <c r="I29" s="19">
        <v>153.10363141472482</v>
      </c>
      <c r="J29" s="19">
        <v>11.418708092677422</v>
      </c>
      <c r="K29" s="15">
        <f t="shared" si="3"/>
        <v>141.68492332204738</v>
      </c>
      <c r="L29" s="19">
        <v>156.73504613954725</v>
      </c>
      <c r="M29" s="19">
        <v>11.840270862378011</v>
      </c>
      <c r="N29" s="15">
        <f t="shared" si="5"/>
        <v>144.89477527716923</v>
      </c>
    </row>
    <row r="30" spans="1:14" ht="18.75" customHeight="1" x14ac:dyDescent="0.3">
      <c r="A30" s="17"/>
      <c r="B30" s="21"/>
      <c r="C30" s="12" t="s">
        <v>55</v>
      </c>
      <c r="D30" s="12" t="s">
        <v>56</v>
      </c>
      <c r="E30" s="12" t="s">
        <v>57</v>
      </c>
      <c r="F30" s="12" t="s">
        <v>55</v>
      </c>
      <c r="G30" s="12" t="s">
        <v>56</v>
      </c>
      <c r="H30" s="12" t="s">
        <v>57</v>
      </c>
      <c r="I30" s="12" t="s">
        <v>55</v>
      </c>
      <c r="J30" s="12" t="s">
        <v>56</v>
      </c>
      <c r="K30" s="12" t="s">
        <v>57</v>
      </c>
      <c r="L30" s="12" t="s">
        <v>55</v>
      </c>
      <c r="M30" s="12" t="s">
        <v>56</v>
      </c>
      <c r="N30" s="12" t="s">
        <v>57</v>
      </c>
    </row>
    <row r="31" spans="1:14" ht="18.75" customHeight="1" x14ac:dyDescent="0.3">
      <c r="A31" s="13" t="s">
        <v>58</v>
      </c>
      <c r="B31" s="29" t="s">
        <v>59</v>
      </c>
      <c r="C31" s="15">
        <f>+C32+C35+E38+C39+C48</f>
        <v>125.54853415654281</v>
      </c>
      <c r="D31" s="15">
        <f>+D32+D35+D39</f>
        <v>260.40649286330768</v>
      </c>
      <c r="E31" s="15">
        <f t="shared" ref="E31" si="28">+C31-D31</f>
        <v>-134.85795870676486</v>
      </c>
      <c r="F31" s="15">
        <f t="shared" ref="F31" si="29">+F32+F35+H38+F39+F48</f>
        <v>1122.5478741286599</v>
      </c>
      <c r="G31" s="15">
        <f t="shared" ref="G31" si="30">+G32+G35+G39</f>
        <v>2557.0261639779583</v>
      </c>
      <c r="H31" s="15">
        <f t="shared" ref="H31:H37" si="31">+F31-G31</f>
        <v>-1434.4782898492983</v>
      </c>
      <c r="I31" s="15">
        <f t="shared" ref="I31" si="32">+I32+I35+K38+I39+I48</f>
        <v>1799.6037317931361</v>
      </c>
      <c r="J31" s="15">
        <f t="shared" ref="J31" si="33">+J32+J35+J39</f>
        <v>3883.2636730398985</v>
      </c>
      <c r="K31" s="15">
        <f t="shared" ref="K31:K37" si="34">+I31-J31</f>
        <v>-2083.6599412467622</v>
      </c>
      <c r="L31" s="15">
        <f t="shared" ref="L31" si="35">+L32+L35+N38+L39+L48</f>
        <v>2841.2800614751377</v>
      </c>
      <c r="M31" s="15">
        <f t="shared" ref="M31" si="36">+M32+M35+M39</f>
        <v>6147.1443036579694</v>
      </c>
      <c r="N31" s="15">
        <f t="shared" ref="N31:N37" si="37">+L31-M31</f>
        <v>-3305.8642421828317</v>
      </c>
    </row>
    <row r="32" spans="1:14" ht="18.75" customHeight="1" x14ac:dyDescent="0.25">
      <c r="A32" s="17" t="s">
        <v>60</v>
      </c>
      <c r="B32" s="18" t="s">
        <v>22</v>
      </c>
      <c r="C32" s="15">
        <f>+C33+C34</f>
        <v>-4.2788621124606152</v>
      </c>
      <c r="D32" s="15">
        <f>+D33+D34</f>
        <v>893.766016065857</v>
      </c>
      <c r="E32" s="15">
        <f t="shared" si="6"/>
        <v>-898.04487817831762</v>
      </c>
      <c r="F32" s="15">
        <f t="shared" ref="F32:G32" si="38">+F33+F34</f>
        <v>191.04922658169039</v>
      </c>
      <c r="G32" s="15">
        <f t="shared" si="38"/>
        <v>2151.0505543384443</v>
      </c>
      <c r="H32" s="15">
        <f t="shared" si="31"/>
        <v>-1960.0013277567539</v>
      </c>
      <c r="I32" s="15">
        <f t="shared" ref="I32:J32" si="39">+I33+I34</f>
        <v>122.79920998473111</v>
      </c>
      <c r="J32" s="15">
        <f t="shared" si="39"/>
        <v>2595.7594436699192</v>
      </c>
      <c r="K32" s="15">
        <f t="shared" si="34"/>
        <v>-2472.9602336851881</v>
      </c>
      <c r="L32" s="15">
        <f t="shared" ref="L32:M32" si="40">+L33+L34</f>
        <v>13.046371904667097</v>
      </c>
      <c r="M32" s="15">
        <f t="shared" si="40"/>
        <v>3280.4997344486492</v>
      </c>
      <c r="N32" s="15">
        <f t="shared" si="37"/>
        <v>-3267.4533625439822</v>
      </c>
    </row>
    <row r="33" spans="1:14" ht="18.75" customHeight="1" x14ac:dyDescent="0.25">
      <c r="A33" s="17" t="s">
        <v>61</v>
      </c>
      <c r="B33" s="30" t="s">
        <v>62</v>
      </c>
      <c r="C33" s="19">
        <v>20.490606120958638</v>
      </c>
      <c r="D33" s="19">
        <v>881.15249286330766</v>
      </c>
      <c r="E33" s="15">
        <f t="shared" si="6"/>
        <v>-860.661886742349</v>
      </c>
      <c r="F33" s="19">
        <v>44.546239128991573</v>
      </c>
      <c r="G33" s="19">
        <v>1614.9970125473008</v>
      </c>
      <c r="H33" s="15">
        <f t="shared" si="31"/>
        <v>-1570.4507734183092</v>
      </c>
      <c r="I33" s="19">
        <v>126.27630618070768</v>
      </c>
      <c r="J33" s="19">
        <v>2186.234481842926</v>
      </c>
      <c r="K33" s="15">
        <f t="shared" si="34"/>
        <v>-2059.9581756622183</v>
      </c>
      <c r="L33" s="19">
        <v>172.57850361813715</v>
      </c>
      <c r="M33" s="19">
        <v>2971.5262563898295</v>
      </c>
      <c r="N33" s="15">
        <f t="shared" si="37"/>
        <v>-2798.9477527716922</v>
      </c>
    </row>
    <row r="34" spans="1:14" ht="18.75" customHeight="1" x14ac:dyDescent="0.25">
      <c r="A34" s="17" t="s">
        <v>63</v>
      </c>
      <c r="B34" s="30" t="s">
        <v>64</v>
      </c>
      <c r="C34" s="19">
        <v>-24.769468233419254</v>
      </c>
      <c r="D34" s="19">
        <v>12.613523202549295</v>
      </c>
      <c r="E34" s="15">
        <f t="shared" si="6"/>
        <v>-37.382991435968549</v>
      </c>
      <c r="F34" s="19">
        <v>146.50298745269882</v>
      </c>
      <c r="G34" s="19">
        <v>536.05354179114374</v>
      </c>
      <c r="H34" s="15">
        <f t="shared" si="31"/>
        <v>-389.55055433844495</v>
      </c>
      <c r="I34" s="19">
        <v>-3.4770961959765714</v>
      </c>
      <c r="J34" s="19">
        <v>409.52496182699332</v>
      </c>
      <c r="K34" s="15">
        <f t="shared" si="34"/>
        <v>-413.00205802296989</v>
      </c>
      <c r="L34" s="19">
        <v>-159.53213171347005</v>
      </c>
      <c r="M34" s="19">
        <v>308.97347805881964</v>
      </c>
      <c r="N34" s="15">
        <f t="shared" si="37"/>
        <v>-468.50560977228969</v>
      </c>
    </row>
    <row r="35" spans="1:14" ht="18.75" customHeight="1" x14ac:dyDescent="0.25">
      <c r="A35" s="17" t="s">
        <v>65</v>
      </c>
      <c r="B35" s="18" t="s">
        <v>30</v>
      </c>
      <c r="C35" s="15">
        <f>+C36+C37</f>
        <v>-535.62089225253942</v>
      </c>
      <c r="D35" s="15">
        <f>+D36+D37</f>
        <v>276.67131381530902</v>
      </c>
      <c r="E35" s="15">
        <f t="shared" si="6"/>
        <v>-812.29220606784838</v>
      </c>
      <c r="F35" s="15">
        <f t="shared" ref="F35:G35" si="41">+F36+F37</f>
        <v>-55.605789019451706</v>
      </c>
      <c r="G35" s="15">
        <f t="shared" si="41"/>
        <v>1466.3413662617008</v>
      </c>
      <c r="H35" s="15">
        <f t="shared" si="31"/>
        <v>-1521.9471552811526</v>
      </c>
      <c r="I35" s="15">
        <f t="shared" ref="I35:J35" si="42">+I36+I37</f>
        <v>1198.5510854411475</v>
      </c>
      <c r="J35" s="15">
        <f t="shared" si="42"/>
        <v>1534.5880634667728</v>
      </c>
      <c r="K35" s="15">
        <f t="shared" si="34"/>
        <v>-336.03697802562533</v>
      </c>
      <c r="L35" s="15">
        <f t="shared" ref="L35:M35" si="43">+L36+L37</f>
        <v>1663.4262763061806</v>
      </c>
      <c r="M35" s="15">
        <f t="shared" si="43"/>
        <v>1821.5162982141669</v>
      </c>
      <c r="N35" s="15">
        <f t="shared" si="37"/>
        <v>-158.09002190798628</v>
      </c>
    </row>
    <row r="36" spans="1:14" ht="18.75" customHeight="1" x14ac:dyDescent="0.25">
      <c r="A36" s="17" t="s">
        <v>66</v>
      </c>
      <c r="B36" s="30" t="s">
        <v>32</v>
      </c>
      <c r="C36" s="19">
        <v>-41.492398592577835</v>
      </c>
      <c r="D36" s="19">
        <v>-12.879240523136161</v>
      </c>
      <c r="E36" s="15">
        <f t="shared" si="6"/>
        <v>-28.613158069441674</v>
      </c>
      <c r="F36" s="19">
        <v>-20.248290513177981</v>
      </c>
      <c r="G36" s="19">
        <v>-112.06267011883422</v>
      </c>
      <c r="H36" s="15">
        <f t="shared" si="31"/>
        <v>91.814379605656242</v>
      </c>
      <c r="I36" s="19">
        <v>-25.194184425413258</v>
      </c>
      <c r="J36" s="19">
        <v>-103.63141472482241</v>
      </c>
      <c r="K36" s="15">
        <f t="shared" si="34"/>
        <v>78.437230299409151</v>
      </c>
      <c r="L36" s="19">
        <v>39.865896567748791</v>
      </c>
      <c r="M36" s="19">
        <v>-103.76419040031865</v>
      </c>
      <c r="N36" s="15">
        <f t="shared" si="37"/>
        <v>143.63008696806745</v>
      </c>
    </row>
    <row r="37" spans="1:14" ht="18.75" customHeight="1" x14ac:dyDescent="0.25">
      <c r="A37" s="17" t="s">
        <v>67</v>
      </c>
      <c r="B37" s="30" t="s">
        <v>34</v>
      </c>
      <c r="C37" s="19">
        <v>-494.12849365996163</v>
      </c>
      <c r="D37" s="19">
        <v>289.55055433844518</v>
      </c>
      <c r="E37" s="15">
        <f t="shared" si="6"/>
        <v>-783.67904799840676</v>
      </c>
      <c r="F37" s="19">
        <v>-35.357498506273728</v>
      </c>
      <c r="G37" s="19">
        <v>1578.404036380535</v>
      </c>
      <c r="H37" s="15">
        <f t="shared" si="31"/>
        <v>-1613.7615348868087</v>
      </c>
      <c r="I37" s="19">
        <v>1223.7452698665609</v>
      </c>
      <c r="J37" s="19">
        <v>1638.2194781915953</v>
      </c>
      <c r="K37" s="15">
        <f t="shared" si="34"/>
        <v>-414.4742083250344</v>
      </c>
      <c r="L37" s="19">
        <v>1623.5603797384319</v>
      </c>
      <c r="M37" s="19">
        <v>1925.2804886144856</v>
      </c>
      <c r="N37" s="15">
        <f t="shared" si="37"/>
        <v>-301.7201088760537</v>
      </c>
    </row>
    <row r="38" spans="1:14" ht="18.75" customHeight="1" x14ac:dyDescent="0.25">
      <c r="A38" s="17" t="s">
        <v>68</v>
      </c>
      <c r="B38" s="31" t="s">
        <v>69</v>
      </c>
      <c r="C38" s="32"/>
      <c r="D38" s="32"/>
      <c r="E38" s="19">
        <v>-3.615000000000002</v>
      </c>
      <c r="F38" s="32"/>
      <c r="G38" s="32"/>
      <c r="H38" s="19">
        <v>32.698999999999998</v>
      </c>
      <c r="I38" s="32"/>
      <c r="J38" s="32"/>
      <c r="K38" s="19">
        <v>19.401000000000003</v>
      </c>
      <c r="L38" s="32"/>
      <c r="M38" s="32"/>
      <c r="N38" s="19">
        <v>-16.184000000000019</v>
      </c>
    </row>
    <row r="39" spans="1:14" ht="18.75" customHeight="1" x14ac:dyDescent="0.25">
      <c r="A39" s="17" t="s">
        <v>70</v>
      </c>
      <c r="B39" s="18" t="s">
        <v>36</v>
      </c>
      <c r="C39" s="15">
        <f>SUM(C41:C47)</f>
        <v>1131.4632885215428</v>
      </c>
      <c r="D39" s="15">
        <f>SUM(D41:D47)</f>
        <v>-910.0308370178584</v>
      </c>
      <c r="E39" s="15">
        <f t="shared" si="6"/>
        <v>2041.4941255394012</v>
      </c>
      <c r="F39" s="15">
        <f t="shared" ref="F39:G39" si="44">SUM(F41:F47)</f>
        <v>1310.7054365664212</v>
      </c>
      <c r="G39" s="15">
        <f t="shared" si="44"/>
        <v>-1060.3657566221866</v>
      </c>
      <c r="H39" s="15">
        <f t="shared" ref="H39" si="45">+F39-G39</f>
        <v>2371.071193188608</v>
      </c>
      <c r="I39" s="15">
        <f t="shared" ref="I39:J39" si="46">SUM(I41:I47)</f>
        <v>39.152436367257337</v>
      </c>
      <c r="J39" s="15">
        <f t="shared" si="46"/>
        <v>-247.08383409679357</v>
      </c>
      <c r="K39" s="15">
        <f t="shared" ref="K39" si="47">+I39-J39</f>
        <v>286.2362704640509</v>
      </c>
      <c r="L39" s="15">
        <f t="shared" ref="L39:M39" si="48">SUM(L41:L47)</f>
        <v>614.89141326429012</v>
      </c>
      <c r="M39" s="15">
        <f t="shared" si="48"/>
        <v>1045.1282709951536</v>
      </c>
      <c r="N39" s="15">
        <f t="shared" ref="N39" si="49">+L39-M39</f>
        <v>-430.23685773086345</v>
      </c>
    </row>
    <row r="40" spans="1:14" ht="18.75" customHeight="1" x14ac:dyDescent="0.3">
      <c r="A40" s="33"/>
      <c r="B40" s="34" t="s">
        <v>71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8.75" customHeight="1" x14ac:dyDescent="0.25">
      <c r="A41" s="17" t="s">
        <v>72</v>
      </c>
      <c r="B41" s="26" t="s">
        <v>73</v>
      </c>
      <c r="C41" s="19">
        <v>0</v>
      </c>
      <c r="D41" s="19">
        <v>0</v>
      </c>
      <c r="E41" s="15">
        <f t="shared" ref="E41:E46" si="50">+C41-D41</f>
        <v>0</v>
      </c>
      <c r="F41" s="19">
        <v>0</v>
      </c>
      <c r="G41" s="19">
        <v>0</v>
      </c>
      <c r="H41" s="15">
        <f t="shared" ref="H41:H48" si="51">+F41-G41</f>
        <v>0</v>
      </c>
      <c r="I41" s="19">
        <v>0</v>
      </c>
      <c r="J41" s="19">
        <v>0</v>
      </c>
      <c r="K41" s="15">
        <f t="shared" ref="K41:K48" si="52">+I41-J41</f>
        <v>0</v>
      </c>
      <c r="L41" s="19">
        <v>0</v>
      </c>
      <c r="M41" s="19">
        <v>0</v>
      </c>
      <c r="N41" s="15">
        <f t="shared" ref="N41:N48" si="53">+L41-M41</f>
        <v>0</v>
      </c>
    </row>
    <row r="42" spans="1:14" ht="18.75" customHeight="1" x14ac:dyDescent="0.25">
      <c r="A42" s="17" t="s">
        <v>74</v>
      </c>
      <c r="B42" s="26" t="s">
        <v>75</v>
      </c>
      <c r="C42" s="19">
        <v>1140.3610000000001</v>
      </c>
      <c r="D42" s="19">
        <v>271.10000000000002</v>
      </c>
      <c r="E42" s="15">
        <f t="shared" si="50"/>
        <v>869.26100000000008</v>
      </c>
      <c r="F42" s="19">
        <v>1100.9490000000001</v>
      </c>
      <c r="G42" s="19">
        <v>910.4</v>
      </c>
      <c r="H42" s="15">
        <f t="shared" si="51"/>
        <v>190.54900000000009</v>
      </c>
      <c r="I42" s="19">
        <v>-310.76499999999987</v>
      </c>
      <c r="J42" s="19">
        <v>1749.9</v>
      </c>
      <c r="K42" s="15">
        <f t="shared" si="52"/>
        <v>-2060.665</v>
      </c>
      <c r="L42" s="19">
        <v>455.89700000000005</v>
      </c>
      <c r="M42" s="19">
        <v>2944.1</v>
      </c>
      <c r="N42" s="15">
        <f t="shared" si="53"/>
        <v>-2488.203</v>
      </c>
    </row>
    <row r="43" spans="1:14" ht="18.75" customHeight="1" x14ac:dyDescent="0.25">
      <c r="A43" s="17" t="s">
        <v>76</v>
      </c>
      <c r="B43" s="26" t="s">
        <v>77</v>
      </c>
      <c r="C43" s="19">
        <v>6.5062885215427286</v>
      </c>
      <c r="D43" s="19">
        <v>-377.64683701785839</v>
      </c>
      <c r="E43" s="15">
        <f t="shared" si="50"/>
        <v>384.15312553940112</v>
      </c>
      <c r="F43" s="19">
        <v>47.330436566420985</v>
      </c>
      <c r="G43" s="19">
        <v>-1054.8797566221867</v>
      </c>
      <c r="H43" s="15">
        <f t="shared" si="51"/>
        <v>1102.2101931886077</v>
      </c>
      <c r="I43" s="19">
        <v>140.15143636725725</v>
      </c>
      <c r="J43" s="19">
        <v>-1471.5958340967936</v>
      </c>
      <c r="K43" s="15">
        <f t="shared" si="52"/>
        <v>1611.7472704640509</v>
      </c>
      <c r="L43" s="19">
        <v>204.5414132642901</v>
      </c>
      <c r="M43" s="19">
        <v>-1473.4747290048463</v>
      </c>
      <c r="N43" s="15">
        <f t="shared" si="53"/>
        <v>1678.0161422691363</v>
      </c>
    </row>
    <row r="44" spans="1:14" ht="18.75" customHeight="1" x14ac:dyDescent="0.25">
      <c r="A44" s="17" t="s">
        <v>78</v>
      </c>
      <c r="B44" s="26" t="s">
        <v>79</v>
      </c>
      <c r="C44" s="19">
        <v>0</v>
      </c>
      <c r="D44" s="19">
        <v>0</v>
      </c>
      <c r="E44" s="15">
        <f t="shared" si="50"/>
        <v>0</v>
      </c>
      <c r="F44" s="19">
        <v>0</v>
      </c>
      <c r="G44" s="19">
        <v>0</v>
      </c>
      <c r="H44" s="15">
        <f t="shared" si="51"/>
        <v>0</v>
      </c>
      <c r="I44" s="19">
        <v>0</v>
      </c>
      <c r="J44" s="19">
        <v>0</v>
      </c>
      <c r="K44" s="15">
        <f t="shared" si="52"/>
        <v>0</v>
      </c>
      <c r="L44" s="19">
        <v>0</v>
      </c>
      <c r="M44" s="19">
        <v>0</v>
      </c>
      <c r="N44" s="15">
        <f t="shared" si="53"/>
        <v>0</v>
      </c>
    </row>
    <row r="45" spans="1:14" ht="18.75" customHeight="1" x14ac:dyDescent="0.25">
      <c r="A45" s="17" t="s">
        <v>80</v>
      </c>
      <c r="B45" s="26" t="s">
        <v>81</v>
      </c>
      <c r="C45" s="19">
        <v>207.196</v>
      </c>
      <c r="D45" s="19">
        <v>-130.88399999999999</v>
      </c>
      <c r="E45" s="15">
        <f t="shared" si="50"/>
        <v>338.08</v>
      </c>
      <c r="F45" s="19">
        <v>287.52600000000001</v>
      </c>
      <c r="G45" s="19">
        <v>60.213999999999999</v>
      </c>
      <c r="H45" s="15">
        <f t="shared" si="51"/>
        <v>227.31200000000001</v>
      </c>
      <c r="I45" s="19">
        <v>428.666</v>
      </c>
      <c r="J45" s="19">
        <v>147.91200000000001</v>
      </c>
      <c r="K45" s="15">
        <f t="shared" si="52"/>
        <v>280.75400000000002</v>
      </c>
      <c r="L45" s="19">
        <v>265.15300000000002</v>
      </c>
      <c r="M45" s="19">
        <v>158.00299999999999</v>
      </c>
      <c r="N45" s="15">
        <f t="shared" si="53"/>
        <v>107.15000000000003</v>
      </c>
    </row>
    <row r="46" spans="1:14" ht="18.75" customHeight="1" x14ac:dyDescent="0.25">
      <c r="A46" s="17" t="s">
        <v>82</v>
      </c>
      <c r="B46" s="26" t="s">
        <v>83</v>
      </c>
      <c r="C46" s="19">
        <v>-222.6</v>
      </c>
      <c r="D46" s="19">
        <v>-672.6</v>
      </c>
      <c r="E46" s="15">
        <f t="shared" si="50"/>
        <v>450</v>
      </c>
      <c r="F46" s="19">
        <v>-125.10000000000002</v>
      </c>
      <c r="G46" s="19">
        <v>-976.09999999999991</v>
      </c>
      <c r="H46" s="15">
        <f t="shared" si="51"/>
        <v>850.99999999999989</v>
      </c>
      <c r="I46" s="19">
        <v>-218.90000000000003</v>
      </c>
      <c r="J46" s="19">
        <v>-673.30000000000007</v>
      </c>
      <c r="K46" s="15">
        <f t="shared" si="52"/>
        <v>454.40000000000003</v>
      </c>
      <c r="L46" s="19">
        <v>-310.70000000000005</v>
      </c>
      <c r="M46" s="19">
        <v>-583.5</v>
      </c>
      <c r="N46" s="15">
        <f t="shared" si="53"/>
        <v>272.79999999999995</v>
      </c>
    </row>
    <row r="47" spans="1:14" ht="18.75" customHeight="1" x14ac:dyDescent="0.25">
      <c r="A47" s="17" t="s">
        <v>84</v>
      </c>
      <c r="B47" s="26" t="s">
        <v>85</v>
      </c>
      <c r="C47" s="32"/>
      <c r="D47" s="19">
        <v>0</v>
      </c>
      <c r="E47" s="15">
        <f t="shared" si="6"/>
        <v>0</v>
      </c>
      <c r="F47" s="32"/>
      <c r="G47" s="19">
        <v>0</v>
      </c>
      <c r="H47" s="15">
        <f t="shared" si="51"/>
        <v>0</v>
      </c>
      <c r="I47" s="32"/>
      <c r="J47" s="19">
        <v>0</v>
      </c>
      <c r="K47" s="15">
        <f t="shared" si="52"/>
        <v>0</v>
      </c>
      <c r="L47" s="32"/>
      <c r="M47" s="19">
        <v>0</v>
      </c>
      <c r="N47" s="15">
        <f t="shared" si="53"/>
        <v>0</v>
      </c>
    </row>
    <row r="48" spans="1:14" ht="18.75" customHeight="1" x14ac:dyDescent="0.25">
      <c r="A48" s="17" t="s">
        <v>86</v>
      </c>
      <c r="B48" s="18" t="s">
        <v>38</v>
      </c>
      <c r="C48" s="19">
        <v>-462.4</v>
      </c>
      <c r="D48" s="32"/>
      <c r="E48" s="15">
        <f t="shared" si="6"/>
        <v>-462.4</v>
      </c>
      <c r="F48" s="19">
        <v>-356.3</v>
      </c>
      <c r="G48" s="32"/>
      <c r="H48" s="15">
        <f t="shared" si="51"/>
        <v>-356.3</v>
      </c>
      <c r="I48" s="19">
        <v>419.7</v>
      </c>
      <c r="J48" s="32"/>
      <c r="K48" s="15">
        <f t="shared" si="52"/>
        <v>419.7</v>
      </c>
      <c r="L48" s="19">
        <v>566.1</v>
      </c>
      <c r="M48" s="32"/>
      <c r="N48" s="15">
        <f t="shared" si="53"/>
        <v>566.1</v>
      </c>
    </row>
    <row r="49" spans="1:14" ht="18.75" customHeight="1" x14ac:dyDescent="0.25">
      <c r="A49" s="13" t="s">
        <v>87</v>
      </c>
      <c r="B49" s="35" t="s">
        <v>88</v>
      </c>
      <c r="C49" s="32"/>
      <c r="D49" s="32"/>
      <c r="E49" s="15">
        <f>+E31-E6-E27</f>
        <v>134.66206683366468</v>
      </c>
      <c r="F49" s="32"/>
      <c r="G49" s="32"/>
      <c r="H49" s="15">
        <f>+H31-H6-H27</f>
        <v>44.248930436657503</v>
      </c>
      <c r="I49" s="32"/>
      <c r="J49" s="32"/>
      <c r="K49" s="15">
        <f>+K31-K6-K27</f>
        <v>322.7452475442351</v>
      </c>
      <c r="L49" s="32"/>
      <c r="M49" s="32"/>
      <c r="N49" s="15">
        <f>+N31-N6-N27</f>
        <v>63.605885876297293</v>
      </c>
    </row>
    <row r="50" spans="1:14" s="36" customFormat="1" ht="18.75" customHeight="1" x14ac:dyDescent="0.3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s="36" customFormat="1" ht="18.75" customHeight="1" x14ac:dyDescent="0.3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s="36" customFormat="1" ht="18.75" customHeight="1" x14ac:dyDescent="0.3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s="36" customFormat="1" ht="18.75" customHeight="1" x14ac:dyDescent="0.3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s="36" customFormat="1" ht="18.75" customHeight="1" x14ac:dyDescent="0.3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s="36" customFormat="1" ht="18.75" customHeight="1" x14ac:dyDescent="0.3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s="36" customFormat="1" ht="18.75" customHeight="1" x14ac:dyDescent="0.3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s="36" customFormat="1" ht="18.75" customHeight="1" x14ac:dyDescent="0.3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s="36" customFormat="1" ht="18.75" customHeight="1" x14ac:dyDescent="0.3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s="36" customFormat="1" ht="18.75" customHeight="1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s="36" customFormat="1" ht="18.75" customHeight="1" x14ac:dyDescent="0.3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s="36" customFormat="1" ht="18.75" customHeight="1" x14ac:dyDescent="0.3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s="36" customFormat="1" ht="18.75" customHeight="1" x14ac:dyDescent="0.3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s="36" customFormat="1" ht="18.75" customHeight="1" x14ac:dyDescent="0.3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s="36" customFormat="1" ht="18.75" customHeight="1" x14ac:dyDescent="0.3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s="36" customFormat="1" ht="18.75" customHeight="1" x14ac:dyDescent="0.3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s="36" customFormat="1" ht="18.75" customHeight="1" x14ac:dyDescent="0.3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s="36" customFormat="1" ht="18.75" customHeight="1" x14ac:dyDescent="0.3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s="36" customFormat="1" ht="18.75" customHeight="1" x14ac:dyDescent="0.3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s="36" customFormat="1" ht="18.75" customHeight="1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s="36" customFormat="1" ht="18.75" customHeight="1" x14ac:dyDescent="0.3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s="36" customFormat="1" ht="18.75" customHeight="1" x14ac:dyDescent="0.3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s="36" customFormat="1" ht="18.75" customHeight="1" x14ac:dyDescent="0.3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s="36" customFormat="1" ht="18.75" customHeight="1" x14ac:dyDescent="0.3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s="36" customFormat="1" ht="18.75" customHeight="1" x14ac:dyDescent="0.3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s="36" customFormat="1" ht="18.75" customHeight="1" x14ac:dyDescent="0.3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s="36" customFormat="1" ht="18.75" customHeight="1" x14ac:dyDescent="0.3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s="36" customFormat="1" ht="18.75" customHeight="1" x14ac:dyDescent="0.3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s="36" customFormat="1" ht="18.75" customHeight="1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s="36" customFormat="1" ht="18.75" customHeight="1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s="36" customFormat="1" ht="18.75" customHeight="1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s="36" customFormat="1" ht="18.75" customHeight="1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s="36" customFormat="1" ht="18.75" customHeight="1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s="36" customFormat="1" ht="18.75" customHeight="1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s="36" customFormat="1" ht="18.75" customHeight="1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s="36" customFormat="1" ht="18.75" customHeight="1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s="36" customFormat="1" ht="18.75" customHeight="1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s="36" customFormat="1" ht="18.75" customHeight="1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s="36" customFormat="1" ht="18.75" customHeight="1" x14ac:dyDescent="0.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s="36" customFormat="1" ht="18.75" customHeight="1" x14ac:dyDescent="0.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s="36" customFormat="1" ht="18.75" customHeight="1" x14ac:dyDescent="0.3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s="36" customFormat="1" ht="18.75" customHeight="1" x14ac:dyDescent="0.3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s="36" customFormat="1" ht="18.75" customHeight="1" x14ac:dyDescent="0.3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s="36" customFormat="1" ht="18.7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36" customFormat="1" ht="18.7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36" customFormat="1" ht="18.7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36" customFormat="1" ht="18.7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36" customFormat="1" ht="18.7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36" customFormat="1" ht="18.75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s="36" customFormat="1" ht="18.75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s="36" customFormat="1" ht="18.75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36" customFormat="1" ht="18.75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s="36" customFormat="1" ht="18.75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s="36" customFormat="1" ht="18.75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s="36" customFormat="1" ht="18.75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s="36" customFormat="1" ht="18.75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s="36" customFormat="1" ht="18.75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</sheetData>
  <conditionalFormatting sqref="C5">
    <cfRule type="duplicateValues" dxfId="85" priority="121" stopIfTrue="1"/>
    <cfRule type="duplicateValues" dxfId="84" priority="122" stopIfTrue="1"/>
  </conditionalFormatting>
  <conditionalFormatting sqref="D5">
    <cfRule type="duplicateValues" dxfId="83" priority="119" stopIfTrue="1"/>
    <cfRule type="duplicateValues" dxfId="82" priority="120" stopIfTrue="1"/>
  </conditionalFormatting>
  <conditionalFormatting sqref="F5">
    <cfRule type="duplicateValues" dxfId="81" priority="117" stopIfTrue="1"/>
    <cfRule type="duplicateValues" dxfId="80" priority="118" stopIfTrue="1"/>
  </conditionalFormatting>
  <conditionalFormatting sqref="G5:H5">
    <cfRule type="duplicateValues" dxfId="79" priority="115" stopIfTrue="1"/>
    <cfRule type="duplicateValues" dxfId="78" priority="116" stopIfTrue="1"/>
  </conditionalFormatting>
  <conditionalFormatting sqref="I5">
    <cfRule type="duplicateValues" dxfId="77" priority="113" stopIfTrue="1"/>
    <cfRule type="duplicateValues" dxfId="76" priority="114" stopIfTrue="1"/>
  </conditionalFormatting>
  <conditionalFormatting sqref="J5:K5">
    <cfRule type="duplicateValues" dxfId="75" priority="111" stopIfTrue="1"/>
    <cfRule type="duplicateValues" dxfId="74" priority="112" stopIfTrue="1"/>
  </conditionalFormatting>
  <conditionalFormatting sqref="L5">
    <cfRule type="duplicateValues" dxfId="73" priority="109" stopIfTrue="1"/>
    <cfRule type="duplicateValues" dxfId="72" priority="110" stopIfTrue="1"/>
  </conditionalFormatting>
  <conditionalFormatting sqref="M5">
    <cfRule type="duplicateValues" dxfId="71" priority="107" stopIfTrue="1"/>
    <cfRule type="duplicateValues" dxfId="70" priority="108" stopIfTrue="1"/>
  </conditionalFormatting>
  <conditionalFormatting sqref="E5">
    <cfRule type="duplicateValues" dxfId="69" priority="105" stopIfTrue="1"/>
    <cfRule type="duplicateValues" dxfId="68" priority="106" stopIfTrue="1"/>
  </conditionalFormatting>
  <conditionalFormatting sqref="H5">
    <cfRule type="duplicateValues" dxfId="67" priority="103" stopIfTrue="1"/>
    <cfRule type="duplicateValues" dxfId="66" priority="104" stopIfTrue="1"/>
  </conditionalFormatting>
  <conditionalFormatting sqref="K5">
    <cfRule type="duplicateValues" dxfId="65" priority="101" stopIfTrue="1"/>
    <cfRule type="duplicateValues" dxfId="64" priority="102" stopIfTrue="1"/>
  </conditionalFormatting>
  <conditionalFormatting sqref="N5">
    <cfRule type="duplicateValues" dxfId="63" priority="99" stopIfTrue="1"/>
    <cfRule type="duplicateValues" dxfId="62" priority="100" stopIfTrue="1"/>
  </conditionalFormatting>
  <conditionalFormatting sqref="G5">
    <cfRule type="duplicateValues" dxfId="61" priority="97" stopIfTrue="1"/>
    <cfRule type="duplicateValues" dxfId="60" priority="98" stopIfTrue="1"/>
  </conditionalFormatting>
  <conditionalFormatting sqref="J5">
    <cfRule type="duplicateValues" dxfId="59" priority="95" stopIfTrue="1"/>
    <cfRule type="duplicateValues" dxfId="58" priority="96" stopIfTrue="1"/>
  </conditionalFormatting>
  <conditionalFormatting sqref="C30">
    <cfRule type="duplicateValues" dxfId="57" priority="75" stopIfTrue="1"/>
    <cfRule type="duplicateValues" dxfId="56" priority="76" stopIfTrue="1"/>
  </conditionalFormatting>
  <conditionalFormatting sqref="D30">
    <cfRule type="duplicateValues" dxfId="55" priority="73" stopIfTrue="1"/>
    <cfRule type="duplicateValues" dxfId="54" priority="74" stopIfTrue="1"/>
  </conditionalFormatting>
  <conditionalFormatting sqref="F30">
    <cfRule type="duplicateValues" dxfId="53" priority="71" stopIfTrue="1"/>
    <cfRule type="duplicateValues" dxfId="52" priority="72" stopIfTrue="1"/>
  </conditionalFormatting>
  <conditionalFormatting sqref="G30:H30">
    <cfRule type="duplicateValues" dxfId="51" priority="69" stopIfTrue="1"/>
    <cfRule type="duplicateValues" dxfId="50" priority="70" stopIfTrue="1"/>
  </conditionalFormatting>
  <conditionalFormatting sqref="I30">
    <cfRule type="duplicateValues" dxfId="49" priority="67" stopIfTrue="1"/>
    <cfRule type="duplicateValues" dxfId="48" priority="68" stopIfTrue="1"/>
  </conditionalFormatting>
  <conditionalFormatting sqref="J30:K30">
    <cfRule type="duplicateValues" dxfId="47" priority="65" stopIfTrue="1"/>
    <cfRule type="duplicateValues" dxfId="46" priority="66" stopIfTrue="1"/>
  </conditionalFormatting>
  <conditionalFormatting sqref="L30">
    <cfRule type="duplicateValues" dxfId="45" priority="63" stopIfTrue="1"/>
    <cfRule type="duplicateValues" dxfId="44" priority="64" stopIfTrue="1"/>
  </conditionalFormatting>
  <conditionalFormatting sqref="M30">
    <cfRule type="duplicateValues" dxfId="43" priority="61" stopIfTrue="1"/>
    <cfRule type="duplicateValues" dxfId="42" priority="62" stopIfTrue="1"/>
  </conditionalFormatting>
  <conditionalFormatting sqref="E30">
    <cfRule type="duplicateValues" dxfId="41" priority="59" stopIfTrue="1"/>
    <cfRule type="duplicateValues" dxfId="40" priority="60" stopIfTrue="1"/>
  </conditionalFormatting>
  <conditionalFormatting sqref="H30">
    <cfRule type="duplicateValues" dxfId="39" priority="57" stopIfTrue="1"/>
    <cfRule type="duplicateValues" dxfId="38" priority="58" stopIfTrue="1"/>
  </conditionalFormatting>
  <conditionalFormatting sqref="K30">
    <cfRule type="duplicateValues" dxfId="37" priority="55" stopIfTrue="1"/>
    <cfRule type="duplicateValues" dxfId="36" priority="56" stopIfTrue="1"/>
  </conditionalFormatting>
  <conditionalFormatting sqref="N30">
    <cfRule type="duplicateValues" dxfId="35" priority="53" stopIfTrue="1"/>
    <cfRule type="duplicateValues" dxfId="34" priority="54" stopIfTrue="1"/>
  </conditionalFormatting>
  <conditionalFormatting sqref="G30">
    <cfRule type="duplicateValues" dxfId="33" priority="51" stopIfTrue="1"/>
    <cfRule type="duplicateValues" dxfId="32" priority="52" stopIfTrue="1"/>
  </conditionalFormatting>
  <conditionalFormatting sqref="J30">
    <cfRule type="duplicateValues" dxfId="31" priority="49" stopIfTrue="1"/>
    <cfRule type="duplicateValues" dxfId="30" priority="50" stopIfTrue="1"/>
  </conditionalFormatting>
  <conditionalFormatting sqref="F30">
    <cfRule type="duplicateValues" dxfId="29" priority="47" stopIfTrue="1"/>
    <cfRule type="duplicateValues" dxfId="28" priority="48" stopIfTrue="1"/>
  </conditionalFormatting>
  <conditionalFormatting sqref="G30">
    <cfRule type="duplicateValues" dxfId="27" priority="45" stopIfTrue="1"/>
    <cfRule type="duplicateValues" dxfId="26" priority="46" stopIfTrue="1"/>
  </conditionalFormatting>
  <conditionalFormatting sqref="I30">
    <cfRule type="duplicateValues" dxfId="25" priority="43" stopIfTrue="1"/>
    <cfRule type="duplicateValues" dxfId="24" priority="44" stopIfTrue="1"/>
  </conditionalFormatting>
  <conditionalFormatting sqref="J30">
    <cfRule type="duplicateValues" dxfId="23" priority="41" stopIfTrue="1"/>
    <cfRule type="duplicateValues" dxfId="22" priority="42" stopIfTrue="1"/>
  </conditionalFormatting>
  <conditionalFormatting sqref="J30">
    <cfRule type="duplicateValues" dxfId="21" priority="39" stopIfTrue="1"/>
    <cfRule type="duplicateValues" dxfId="20" priority="40" stopIfTrue="1"/>
  </conditionalFormatting>
  <conditionalFormatting sqref="I30">
    <cfRule type="duplicateValues" dxfId="19" priority="37" stopIfTrue="1"/>
    <cfRule type="duplicateValues" dxfId="18" priority="38" stopIfTrue="1"/>
  </conditionalFormatting>
  <conditionalFormatting sqref="J30">
    <cfRule type="duplicateValues" dxfId="17" priority="35" stopIfTrue="1"/>
    <cfRule type="duplicateValues" dxfId="16" priority="36" stopIfTrue="1"/>
  </conditionalFormatting>
  <conditionalFormatting sqref="L30">
    <cfRule type="duplicateValues" dxfId="15" priority="33" stopIfTrue="1"/>
    <cfRule type="duplicateValues" dxfId="14" priority="34" stopIfTrue="1"/>
  </conditionalFormatting>
  <conditionalFormatting sqref="M30">
    <cfRule type="duplicateValues" dxfId="13" priority="31" stopIfTrue="1"/>
    <cfRule type="duplicateValues" dxfId="12" priority="32" stopIfTrue="1"/>
  </conditionalFormatting>
  <conditionalFormatting sqref="M30">
    <cfRule type="duplicateValues" dxfId="11" priority="29" stopIfTrue="1"/>
    <cfRule type="duplicateValues" dxfId="10" priority="30" stopIfTrue="1"/>
  </conditionalFormatting>
  <conditionalFormatting sqref="L30">
    <cfRule type="duplicateValues" dxfId="9" priority="27" stopIfTrue="1"/>
    <cfRule type="duplicateValues" dxfId="8" priority="28" stopIfTrue="1"/>
  </conditionalFormatting>
  <conditionalFormatting sqref="M30">
    <cfRule type="duplicateValues" dxfId="7" priority="25" stopIfTrue="1"/>
    <cfRule type="duplicateValues" dxfId="6" priority="26" stopIfTrue="1"/>
  </conditionalFormatting>
  <conditionalFormatting sqref="M30">
    <cfRule type="duplicateValues" dxfId="5" priority="23" stopIfTrue="1"/>
    <cfRule type="duplicateValues" dxfId="4" priority="24" stopIfTrue="1"/>
  </conditionalFormatting>
  <conditionalFormatting sqref="L30">
    <cfRule type="duplicateValues" dxfId="3" priority="21" stopIfTrue="1"/>
    <cfRule type="duplicateValues" dxfId="2" priority="22" stopIfTrue="1"/>
  </conditionalFormatting>
  <conditionalFormatting sqref="M30">
    <cfRule type="duplicateValues" dxfId="1" priority="19" stopIfTrue="1"/>
    <cfRule type="duplicateValues" dxfId="0" priority="20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QBOP_2004</vt:lpstr>
    </vt:vector>
  </TitlesOfParts>
  <Company>NARODNA BANKA SLOVENSKA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2015-11-05T14:34:28Z</dcterms:created>
  <dcterms:modified xsi:type="dcterms:W3CDTF">2015-11-05T14:35:13Z</dcterms:modified>
</cp:coreProperties>
</file>