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<sst xmlns="http://schemas.openxmlformats.org/spreadsheetml/2006/main" count="81" uniqueCount="66">
  <si>
    <t>mil. Sk</t>
  </si>
  <si>
    <t>mil. USD</t>
  </si>
  <si>
    <t>SKK</t>
  </si>
  <si>
    <t xml:space="preserve">   GOODS</t>
  </si>
  <si>
    <t xml:space="preserve">   SERVICES</t>
  </si>
  <si>
    <t>CURRENT ACCOUNT</t>
  </si>
  <si>
    <t>used exchange rate of USD=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</si>
  <si>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</si>
  <si>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</si>
  <si>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</si>
  <si>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</si>
  <si>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</si>
  <si>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</si>
  <si>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</si>
  <si>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</si>
  <si>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</si>
  <si>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</si>
  <si>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</si>
  <si>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</si>
  <si>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</si>
  <si>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</si>
  <si>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</si>
  <si>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</si>
  <si>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</si>
  <si>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</si>
  <si>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</si>
  <si>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</si>
  <si>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</si>
  <si>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</si>
  <si>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</si>
  <si>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</si>
  <si>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</si>
  <si>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</si>
  <si>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</si>
  <si>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</si>
  <si>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     Receipts / Credit ( + )</t>
  </si>
  <si>
    <t xml:space="preserve">      Expenditures /Debit ( - )</t>
  </si>
  <si>
    <t xml:space="preserve">              Balance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</si>
  <si>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</si>
  <si>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</si>
  <si>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</si>
  <si>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</si>
  <si>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</si>
  <si>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</si>
  <si>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</si>
  <si>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</si>
  <si>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</si>
  <si>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</si>
  <si>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</si>
  <si>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</si>
  <si>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</si>
  <si>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</si>
  <si>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</si>
  <si>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</si>
  <si>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</si>
  <si>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</si>
  <si>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</si>
  <si>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</si>
  <si>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</si>
  <si>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</si>
  <si>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</si>
  <si>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</si>
  <si>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</si>
  <si>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</si>
  <si>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>Latest-1</t>
  </si>
  <si>
    <t xml:space="preserve">                                                    Slovak Republic -Balance of Payments - January - September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</si>
</sst>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179" fontId="48" fillId="0" borderId="17" xfId="0" applyNumberFormat="1" applyFont="1" applyBorder="1" applyAlignment="1">
      <alignment/>
    </xf>
    <xf numFmtId="4" fontId="48" fillId="0" borderId="18" xfId="0" applyNumberFormat="1" applyFont="1" applyBorder="1" applyAlignment="1" applyProtection="1">
      <alignment/>
      <protection/>
    </xf>
    <xf numFmtId="4" fontId="48" fillId="0" borderId="19" xfId="0" applyNumberFormat="1" applyFont="1" applyBorder="1" applyAlignment="1" applyProtection="1">
      <alignment/>
      <protection/>
    </xf>
    <xf numFmtId="179" fontId="48" fillId="0" borderId="17" xfId="0" applyNumberFormat="1" applyFont="1" applyBorder="1" applyAlignment="1">
      <alignment/>
    </xf>
    <xf numFmtId="179" fontId="48" fillId="0" borderId="17" xfId="0" applyNumberFormat="1" applyFont="1" applyBorder="1" applyAlignment="1" applyProtection="1">
      <alignment/>
      <protection/>
    </xf>
    <xf numFmtId="0" fontId="48" fillId="0" borderId="17" xfId="0" applyFont="1" applyBorder="1" applyAlignment="1">
      <alignment/>
    </xf>
    <xf numFmtId="179" fontId="50" fillId="0" borderId="17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4" fontId="48" fillId="0" borderId="21" xfId="0" applyNumberFormat="1" applyFont="1" applyBorder="1" applyAlignment="1" applyProtection="1">
      <alignment/>
      <protection/>
    </xf>
    <xf numFmtId="4" fontId="48" fillId="0" borderId="22" xfId="0" applyNumberFormat="1" applyFont="1" applyBorder="1" applyAlignment="1" applyProtection="1">
      <alignment/>
      <protection/>
    </xf>
    <xf numFmtId="179" fontId="50" fillId="0" borderId="23" xfId="0" applyNumberFormat="1" applyFont="1" applyBorder="1" applyAlignment="1">
      <alignment/>
    </xf>
    <xf numFmtId="4" fontId="48" fillId="0" borderId="24" xfId="0" applyNumberFormat="1" applyFont="1" applyBorder="1" applyAlignment="1" applyProtection="1">
      <alignment/>
      <protection/>
    </xf>
    <xf numFmtId="4" fontId="48" fillId="0" borderId="25" xfId="0" applyNumberFormat="1" applyFont="1" applyBorder="1" applyAlignment="1" applyProtection="1">
      <alignment/>
      <protection/>
    </xf>
    <xf numFmtId="179" fontId="51" fillId="0" borderId="17" xfId="0" applyNumberFormat="1" applyFont="1" applyBorder="1" applyAlignment="1">
      <alignment/>
    </xf>
    <xf numFmtId="4" fontId="48" fillId="0" borderId="26" xfId="0" applyNumberFormat="1" applyFont="1" applyBorder="1" applyAlignment="1" applyProtection="1">
      <alignment/>
      <protection/>
    </xf>
    <xf numFmtId="4" fontId="48" fillId="0" borderId="27" xfId="0" applyNumberFormat="1" applyFont="1" applyBorder="1" applyAlignment="1" applyProtection="1">
      <alignment/>
      <protection/>
    </xf>
    <xf numFmtId="4" fontId="48" fillId="0" borderId="18" xfId="0" applyNumberFormat="1" applyFont="1" applyBorder="1" applyAlignment="1" applyProtection="1">
      <alignment horizontal="left"/>
      <protection/>
    </xf>
    <xf numFmtId="179" fontId="48" fillId="0" borderId="23" xfId="0" applyNumberFormat="1" applyFont="1" applyBorder="1" applyAlignment="1">
      <alignment/>
    </xf>
    <xf numFmtId="4" fontId="48" fillId="0" borderId="28" xfId="0" applyNumberFormat="1" applyFont="1" applyBorder="1" applyAlignment="1" applyProtection="1">
      <alignment/>
      <protection/>
    </xf>
    <xf numFmtId="4" fontId="48" fillId="0" borderId="29" xfId="0" applyNumberFormat="1" applyFont="1" applyBorder="1" applyAlignment="1" applyProtection="1">
      <alignment/>
      <protection/>
    </xf>
    <xf numFmtId="4" fontId="48" fillId="33" borderId="18" xfId="0" applyNumberFormat="1" applyFont="1" applyFill="1" applyBorder="1" applyAlignment="1" applyProtection="1">
      <alignment/>
      <protection/>
    </xf>
    <xf numFmtId="4" fontId="48" fillId="33" borderId="26" xfId="0" applyNumberFormat="1" applyFont="1" applyFill="1" applyBorder="1" applyAlignment="1" applyProtection="1">
      <alignment/>
      <protection/>
    </xf>
    <xf numFmtId="179" fontId="50" fillId="0" borderId="30" xfId="0" applyNumberFormat="1" applyFont="1" applyBorder="1" applyAlignment="1">
      <alignment/>
    </xf>
    <xf numFmtId="4" fontId="48" fillId="0" borderId="15" xfId="0" applyNumberFormat="1" applyFont="1" applyBorder="1" applyAlignment="1" applyProtection="1">
      <alignment/>
      <protection/>
    </xf>
    <xf numFmtId="4" fontId="48" fillId="0" borderId="31" xfId="0" applyNumberFormat="1" applyFont="1" applyBorder="1" applyAlignment="1" applyProtection="1">
      <alignment/>
      <protection/>
    </xf>
    <xf numFmtId="4" fontId="48" fillId="0" borderId="16" xfId="0" applyNumberFormat="1" applyFont="1" applyBorder="1" applyAlignment="1" applyProtection="1">
      <alignment/>
      <protection/>
    </xf>
    <xf numFmtId="0" fontId="52" fillId="0" borderId="23" xfId="56" applyFont="1" applyBorder="1">
      <alignment/>
      <protection/>
    </xf>
    <xf numFmtId="4" fontId="48" fillId="0" borderId="32" xfId="0" applyNumberFormat="1" applyFont="1" applyBorder="1" applyAlignment="1" applyProtection="1">
      <alignment/>
      <protection/>
    </xf>
    <xf numFmtId="4" fontId="48" fillId="0" borderId="33" xfId="0" applyNumberFormat="1" applyFont="1" applyBorder="1" applyAlignment="1" applyProtection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  <xf numFmtId="0" fontId="45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34" xfId="0" applyFont="1" applyBorder="1" applyAlignment="1">
      <alignment horizontal="centerContinuous"/>
    </xf>
    <xf numFmtId="0" fontId="45" fillId="0" borderId="30" xfId="0" applyFont="1" applyBorder="1" applyAlignment="1">
      <alignment/>
    </xf>
    <xf numFmtId="0" fontId="49" fillId="0" borderId="30" xfId="0" applyFont="1" applyBorder="1" applyAlignment="1">
      <alignment horizontal="centerContinuous"/>
    </xf>
    <xf numFmtId="0" fontId="49" fillId="0" borderId="31" xfId="0" applyFont="1" applyBorder="1" applyAlignment="1">
      <alignment horizontal="centerContinuous"/>
    </xf>
    <xf numFmtId="0" fontId="45" fillId="0" borderId="17" xfId="0" applyFont="1" applyBorder="1" applyAlignment="1">
      <alignment/>
    </xf>
    <xf numFmtId="0" fontId="45" fillId="0" borderId="26" xfId="0" applyFont="1" applyBorder="1" applyAlignment="1">
      <alignment/>
    </xf>
    <xf numFmtId="0" fontId="49" fillId="0" borderId="17" xfId="0" applyFont="1" applyBorder="1" applyAlignment="1">
      <alignment/>
    </xf>
    <xf numFmtId="4" fontId="52" fillId="0" borderId="17" xfId="0" applyNumberFormat="1" applyFont="1" applyBorder="1" applyAlignment="1" applyProtection="1">
      <alignment/>
      <protection/>
    </xf>
    <xf numFmtId="4" fontId="52" fillId="0" borderId="26" xfId="0" applyNumberFormat="1" applyFont="1" applyBorder="1" applyAlignment="1" applyProtection="1">
      <alignment/>
      <protection/>
    </xf>
    <xf numFmtId="0" fontId="52" fillId="0" borderId="17" xfId="0" applyFont="1" applyBorder="1" applyAlignment="1">
      <alignment/>
    </xf>
    <xf numFmtId="4" fontId="52" fillId="0" borderId="17" xfId="0" applyNumberFormat="1" applyFont="1" applyBorder="1" applyAlignment="1">
      <alignment/>
    </xf>
    <xf numFmtId="4" fontId="52" fillId="0" borderId="26" xfId="0" applyNumberFormat="1" applyFont="1" applyBorder="1" applyAlignment="1">
      <alignment/>
    </xf>
    <xf numFmtId="4" fontId="52" fillId="0" borderId="19" xfId="0" applyNumberFormat="1" applyFont="1" applyBorder="1" applyAlignment="1" applyProtection="1">
      <alignment/>
      <protection/>
    </xf>
    <xf numFmtId="4" fontId="48" fillId="0" borderId="26" xfId="0" applyNumberFormat="1" applyFont="1" applyBorder="1" applyAlignment="1" applyProtection="1">
      <alignment/>
      <protection/>
    </xf>
    <xf numFmtId="0" fontId="50" fillId="0" borderId="17" xfId="0" applyFont="1" applyBorder="1" applyAlignment="1">
      <alignment/>
    </xf>
    <xf numFmtId="4" fontId="48" fillId="0" borderId="26" xfId="0" applyNumberFormat="1" applyFont="1" applyBorder="1" applyAlignment="1">
      <alignment/>
    </xf>
    <xf numFmtId="0" fontId="52" fillId="0" borderId="30" xfId="0" applyFont="1" applyBorder="1" applyAlignment="1">
      <alignment/>
    </xf>
    <xf numFmtId="4" fontId="52" fillId="0" borderId="30" xfId="0" applyNumberFormat="1" applyFont="1" applyBorder="1" applyAlignment="1">
      <alignment/>
    </xf>
    <xf numFmtId="4" fontId="52" fillId="0" borderId="3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Q99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8" width="11.77734375" style="4" customWidth="1"/>
    <col min="9" max="9" width="11.77734375" style="0" customWidth="1"/>
    <col min="10" max="10" width="11.5546875" style="0" bestFit="1" customWidth="1"/>
  </cols>
  <sheetData>
    <row r="2" spans="2:3" ht="21.75" customHeight="1">
      <c r="B2" s="5"/>
      <c r="C2" s="6" t="s">
        <v>65</v>
      </c>
    </row>
    <row r="3" spans="2:3" ht="21.75" customHeight="1">
      <c r="B3" s="5"/>
      <c r="C3" s="6"/>
    </row>
    <row r="4" ht="15.75" thickBot="1">
      <c r="B4" s="7"/>
    </row>
    <row r="5" spans="2:8" ht="17.25" thickBot="1" thickTop="1">
      <c r="B5" s="8"/>
      <c r="C5" s="9" t="s">
        <v>35</v>
      </c>
      <c r="D5" s="10"/>
      <c r="E5" s="11" t="s">
        <v>36</v>
      </c>
      <c r="F5" s="10"/>
      <c r="G5" s="12" t="s">
        <v>37</v>
      </c>
      <c r="H5" s="13"/>
    </row>
    <row r="6" spans="2:8" ht="17.25" thickBot="1" thickTop="1">
      <c r="B6" s="14"/>
      <c r="C6" s="15" t="s">
        <v>0</v>
      </c>
      <c r="D6" s="16" t="s">
        <v>1</v>
      </c>
      <c r="E6" s="15" t="s">
        <v>0</v>
      </c>
      <c r="F6" s="16" t="s">
        <v>1</v>
      </c>
      <c r="G6" s="15" t="s">
        <v>0</v>
      </c>
      <c r="H6" s="17" t="s">
        <v>1</v>
      </c>
    </row>
    <row r="7" spans="2:8" ht="16.5" thickTop="1">
      <c r="B7" s="18"/>
      <c r="C7" s="19"/>
      <c r="D7" s="20"/>
      <c r="E7" s="19"/>
      <c r="F7" s="20"/>
      <c r="G7" s="19"/>
      <c r="H7" s="20"/>
    </row>
    <row r="8" spans="2:15" ht="15.75">
      <c r="B8" s="21" t="s">
        <v>3</v>
      </c>
      <c r="C8" s="22">
        <v>1139551.626712</v>
      </c>
      <c r="D8" s="23">
        <f>C8/$C$71</f>
        <v>54844.14412898258</v>
      </c>
      <c r="E8" s="22">
        <v>1154544.8691619998</v>
      </c>
      <c r="F8" s="23">
        <f>E8/$C$71</f>
        <v>55565.73631542978</v>
      </c>
      <c r="G8" s="22">
        <f>C8-E8</f>
        <v>-14993.242449999787</v>
      </c>
      <c r="H8" s="23">
        <f>D8-F8</f>
        <v>-721.5921864471966</v>
      </c>
      <c r="I8" s="3"/>
      <c r="J8" s="3"/>
      <c r="K8" s="3"/>
      <c r="L8" s="3"/>
      <c r="M8" s="3"/>
      <c r="N8" s="3"/>
      <c r="O8" s="1"/>
    </row>
    <row r="9" spans="2:15" ht="15.75">
      <c r="B9" s="24"/>
      <c r="C9" s="22"/>
      <c r="D9" s="23"/>
      <c r="E9" s="22"/>
      <c r="F9" s="23"/>
      <c r="G9" s="22"/>
      <c r="H9" s="23"/>
      <c r="I9" s="3"/>
      <c r="J9" s="3"/>
      <c r="K9" s="3"/>
      <c r="L9" s="3"/>
      <c r="M9" s="3"/>
      <c r="N9" s="3"/>
      <c r="O9" s="1"/>
    </row>
    <row r="10" spans="2:15" ht="15.75">
      <c r="B10" s="21" t="s">
        <v>4</v>
      </c>
      <c r="C10" s="22">
        <f aca="true" t="shared" si="0" ref="C10:H10">C11+C12+C13</f>
        <v>133189.20129144174</v>
      </c>
      <c r="D10" s="23">
        <f t="shared" si="0"/>
        <v>6410.106905931358</v>
      </c>
      <c r="E10" s="22">
        <f t="shared" si="0"/>
        <v>142874.47411661493</v>
      </c>
      <c r="F10" s="23">
        <f t="shared" si="0"/>
        <v>6876.238045847287</v>
      </c>
      <c r="G10" s="22">
        <f t="shared" si="0"/>
        <v>-9685.272825173175</v>
      </c>
      <c r="H10" s="23">
        <f t="shared" si="0"/>
        <v>-466.13113991592854</v>
      </c>
      <c r="I10" s="3"/>
      <c r="J10" s="3"/>
      <c r="K10" s="3"/>
      <c r="L10" s="3"/>
      <c r="M10" s="3"/>
      <c r="N10" s="3"/>
      <c r="O10" s="1"/>
    </row>
    <row r="11" spans="2:15" ht="15.75">
      <c r="B11" s="25" t="s">
        <v>7</v>
      </c>
      <c r="C11" s="22">
        <v>46049.843460000004</v>
      </c>
      <c r="D11" s="23">
        <v>2216.2789228992206</v>
      </c>
      <c r="E11" s="22">
        <v>39517.585790000005</v>
      </c>
      <c r="F11" s="23">
        <v>1901.89555250746</v>
      </c>
      <c r="G11" s="22">
        <f aca="true" t="shared" si="1" ref="G11:H13">C11-E11</f>
        <v>6532.257669999999</v>
      </c>
      <c r="H11" s="23">
        <f t="shared" si="1"/>
        <v>314.38337039176054</v>
      </c>
      <c r="I11" s="3"/>
      <c r="J11" s="3"/>
      <c r="K11" s="3"/>
      <c r="L11" s="3"/>
      <c r="M11" s="3"/>
      <c r="N11" s="3"/>
      <c r="O11" s="1"/>
    </row>
    <row r="12" spans="2:15" ht="15.75">
      <c r="B12" s="25" t="s">
        <v>8</v>
      </c>
      <c r="C12" s="22">
        <v>39642.815921765934</v>
      </c>
      <c r="D12" s="23">
        <v>1907.9226066881286</v>
      </c>
      <c r="E12" s="22">
        <v>34183.080730830356</v>
      </c>
      <c r="F12" s="23">
        <v>1645.1574131692346</v>
      </c>
      <c r="G12" s="22">
        <f t="shared" si="1"/>
        <v>5459.735190935578</v>
      </c>
      <c r="H12" s="23">
        <f t="shared" si="1"/>
        <v>262.76519351889397</v>
      </c>
      <c r="I12" s="3"/>
      <c r="J12" s="3"/>
      <c r="K12" s="3"/>
      <c r="L12" s="3"/>
      <c r="M12" s="3"/>
      <c r="N12" s="3"/>
      <c r="O12" s="1"/>
    </row>
    <row r="13" spans="2:15" ht="15.75">
      <c r="B13" s="25" t="s">
        <v>9</v>
      </c>
      <c r="C13" s="22">
        <v>47496.54190967582</v>
      </c>
      <c r="D13" s="23">
        <v>2285.9053763440093</v>
      </c>
      <c r="E13" s="22">
        <v>69173.80759578457</v>
      </c>
      <c r="F13" s="23">
        <v>3329.1850801705923</v>
      </c>
      <c r="G13" s="22">
        <f t="shared" si="1"/>
        <v>-21677.265686108753</v>
      </c>
      <c r="H13" s="23">
        <f t="shared" si="1"/>
        <v>-1043.279703826583</v>
      </c>
      <c r="I13" s="3"/>
      <c r="J13" s="3"/>
      <c r="K13" s="3"/>
      <c r="L13" s="3"/>
      <c r="M13" s="3"/>
      <c r="N13" s="3"/>
      <c r="O13" s="1"/>
    </row>
    <row r="14" spans="2:15" ht="15.75">
      <c r="B14" s="24"/>
      <c r="C14" s="22"/>
      <c r="D14" s="23"/>
      <c r="E14" s="22"/>
      <c r="F14" s="23"/>
      <c r="G14" s="22"/>
      <c r="H14" s="23"/>
      <c r="I14" s="3"/>
      <c r="J14" s="3"/>
      <c r="K14" s="3"/>
      <c r="L14" s="3"/>
      <c r="M14" s="3"/>
      <c r="N14" s="3"/>
      <c r="O14" s="1"/>
    </row>
    <row r="15" spans="2:15" ht="15.75">
      <c r="B15" s="21" t="s">
        <v>10</v>
      </c>
      <c r="C15" s="22">
        <f aca="true" t="shared" si="2" ref="C15:H15">C16+C17</f>
        <v>58923.151</v>
      </c>
      <c r="D15" s="23">
        <f t="shared" si="2"/>
        <v>2835.843247665801</v>
      </c>
      <c r="E15" s="22">
        <f t="shared" si="2"/>
        <v>104158.9838895</v>
      </c>
      <c r="F15" s="23">
        <f t="shared" si="2"/>
        <v>5012.945610236789</v>
      </c>
      <c r="G15" s="22">
        <f t="shared" si="2"/>
        <v>-45235.8328895</v>
      </c>
      <c r="H15" s="23">
        <f t="shared" si="2"/>
        <v>-2177.1023625709886</v>
      </c>
      <c r="I15" s="3"/>
      <c r="J15" s="3"/>
      <c r="K15" s="3"/>
      <c r="L15" s="3"/>
      <c r="M15" s="3"/>
      <c r="N15" s="3"/>
      <c r="O15" s="1"/>
    </row>
    <row r="16" spans="2:15" ht="15.75">
      <c r="B16" s="24" t="s">
        <v>11</v>
      </c>
      <c r="C16" s="22">
        <v>31500</v>
      </c>
      <c r="D16" s="23">
        <v>1516.0265665607856</v>
      </c>
      <c r="E16" s="22">
        <v>2608.3546199999996</v>
      </c>
      <c r="F16" s="23">
        <v>125.5344412359226</v>
      </c>
      <c r="G16" s="22">
        <f>C16-E16</f>
        <v>28891.64538</v>
      </c>
      <c r="H16" s="23">
        <f>D16-F16</f>
        <v>1390.492125324863</v>
      </c>
      <c r="I16" s="3"/>
      <c r="J16" s="3"/>
      <c r="K16" s="3"/>
      <c r="L16" s="3"/>
      <c r="M16" s="3"/>
      <c r="N16" s="3"/>
      <c r="O16" s="1"/>
    </row>
    <row r="17" spans="2:15" ht="15.75">
      <c r="B17" s="24" t="s">
        <v>12</v>
      </c>
      <c r="C17" s="22">
        <v>27423.151</v>
      </c>
      <c r="D17" s="23">
        <v>1319.816681105015</v>
      </c>
      <c r="E17" s="22">
        <v>101550.6292695</v>
      </c>
      <c r="F17" s="23">
        <v>4887.411169000867</v>
      </c>
      <c r="G17" s="22">
        <f>C17-E17</f>
        <v>-74127.4782695</v>
      </c>
      <c r="H17" s="23">
        <f>D17-F17</f>
        <v>-3567.5944878958517</v>
      </c>
      <c r="I17" s="3"/>
      <c r="J17" s="3"/>
      <c r="K17" s="3"/>
      <c r="L17" s="3"/>
      <c r="M17" s="3"/>
      <c r="N17" s="3"/>
      <c r="O17" s="1"/>
    </row>
    <row r="18" spans="2:15" ht="15.75">
      <c r="B18" s="24"/>
      <c r="C18" s="22"/>
      <c r="D18" s="23"/>
      <c r="E18" s="22"/>
      <c r="F18" s="23"/>
      <c r="G18" s="22"/>
      <c r="H18" s="23"/>
      <c r="I18" s="3"/>
      <c r="J18" s="3"/>
      <c r="K18" s="3"/>
      <c r="L18" s="3"/>
      <c r="M18" s="3"/>
      <c r="N18" s="3"/>
      <c r="O18" s="1"/>
    </row>
    <row r="19" spans="2:15" ht="15.75">
      <c r="B19" s="26" t="s">
        <v>38</v>
      </c>
      <c r="C19" s="22">
        <v>41109.45605407204</v>
      </c>
      <c r="D19" s="23">
        <v>1978.5088099948043</v>
      </c>
      <c r="E19" s="22">
        <v>59974.30818229861</v>
      </c>
      <c r="F19" s="23">
        <v>2886.433159221225</v>
      </c>
      <c r="G19" s="22">
        <f>C19-E19</f>
        <v>-18864.852128226572</v>
      </c>
      <c r="H19" s="23">
        <f>D19-F19</f>
        <v>-907.9243492264209</v>
      </c>
      <c r="I19" s="3"/>
      <c r="J19" s="3"/>
      <c r="K19" s="3"/>
      <c r="L19" s="3"/>
      <c r="M19" s="3"/>
      <c r="N19" s="3"/>
      <c r="O19" s="1"/>
    </row>
    <row r="20" spans="2:14" ht="15.75">
      <c r="B20" s="27"/>
      <c r="C20" s="22"/>
      <c r="D20" s="23"/>
      <c r="E20" s="22"/>
      <c r="F20" s="23"/>
      <c r="G20" s="22"/>
      <c r="H20" s="23"/>
      <c r="I20" s="3"/>
      <c r="J20" s="3"/>
      <c r="K20" s="3"/>
      <c r="L20" s="3"/>
      <c r="M20" s="3"/>
      <c r="N20" s="3"/>
    </row>
    <row r="21" spans="2:14" ht="15.75">
      <c r="B21" s="27" t="s">
        <v>5</v>
      </c>
      <c r="C21" s="22">
        <f aca="true" t="shared" si="3" ref="C21:H21">C8+C10+C15+C19</f>
        <v>1372773.4350575139</v>
      </c>
      <c r="D21" s="23">
        <f t="shared" si="3"/>
        <v>66068.60309257454</v>
      </c>
      <c r="E21" s="22">
        <f t="shared" si="3"/>
        <v>1461552.6353504134</v>
      </c>
      <c r="F21" s="23">
        <f t="shared" si="3"/>
        <v>70341.35313073508</v>
      </c>
      <c r="G21" s="22">
        <f t="shared" si="3"/>
        <v>-88779.20029289954</v>
      </c>
      <c r="H21" s="23">
        <f t="shared" si="3"/>
        <v>-4272.750038160535</v>
      </c>
      <c r="I21" s="3"/>
      <c r="J21" s="3"/>
      <c r="K21" s="3"/>
      <c r="L21" s="3"/>
      <c r="M21" s="3"/>
      <c r="N21" s="3"/>
    </row>
    <row r="22" spans="2:14" ht="15.75">
      <c r="B22" s="27"/>
      <c r="C22" s="22"/>
      <c r="D22" s="23"/>
      <c r="E22" s="22"/>
      <c r="F22" s="23"/>
      <c r="G22" s="22"/>
      <c r="H22" s="23"/>
      <c r="I22" s="3"/>
      <c r="J22" s="3"/>
      <c r="K22" s="3"/>
      <c r="L22" s="3"/>
      <c r="M22" s="3"/>
      <c r="N22" s="3"/>
    </row>
    <row r="23" spans="2:15" ht="15.75">
      <c r="B23" s="28"/>
      <c r="C23" s="29"/>
      <c r="D23" s="30"/>
      <c r="E23" s="29"/>
      <c r="F23" s="30"/>
      <c r="G23" s="29"/>
      <c r="H23" s="30"/>
      <c r="I23" s="3"/>
      <c r="J23" s="3"/>
      <c r="K23" s="3"/>
      <c r="L23" s="3"/>
      <c r="M23" s="3"/>
      <c r="N23" s="3"/>
      <c r="O23" s="1"/>
    </row>
    <row r="24" spans="2:15" ht="15.75">
      <c r="B24" s="31" t="s">
        <v>13</v>
      </c>
      <c r="C24" s="32">
        <v>20092.14864991528</v>
      </c>
      <c r="D24" s="33">
        <v>966.9914645257139</v>
      </c>
      <c r="E24" s="32">
        <v>1307.8470129999998</v>
      </c>
      <c r="F24" s="33">
        <v>62.94383545095774</v>
      </c>
      <c r="G24" s="32">
        <f>C24-E24</f>
        <v>18784.301636915283</v>
      </c>
      <c r="H24" s="33">
        <f>D24-F24</f>
        <v>904.0476290747562</v>
      </c>
      <c r="I24" s="3"/>
      <c r="J24" s="3"/>
      <c r="K24" s="3"/>
      <c r="L24" s="3"/>
      <c r="M24" s="3"/>
      <c r="N24" s="3"/>
      <c r="O24" s="1"/>
    </row>
    <row r="25" spans="2:15" ht="15.75">
      <c r="B25" s="34"/>
      <c r="C25" s="22"/>
      <c r="D25" s="35"/>
      <c r="E25" s="22"/>
      <c r="F25" s="35"/>
      <c r="G25" s="22"/>
      <c r="H25" s="23"/>
      <c r="I25" s="3"/>
      <c r="J25" s="3"/>
      <c r="K25" s="3"/>
      <c r="L25" s="3"/>
      <c r="M25" s="3"/>
      <c r="N25" s="3"/>
      <c r="O25" s="1"/>
    </row>
    <row r="26" spans="2:15" ht="15.75">
      <c r="B26" s="27" t="s">
        <v>14</v>
      </c>
      <c r="C26" s="22">
        <f aca="true" t="shared" si="4" ref="C26:H26">C28+C38+C46+C42</f>
        <v>5875179.035035647</v>
      </c>
      <c r="D26" s="35">
        <f t="shared" si="4"/>
        <v>282756.63974567567</v>
      </c>
      <c r="E26" s="36">
        <f t="shared" si="4"/>
        <v>-5778487.732458519</v>
      </c>
      <c r="F26" s="35">
        <f t="shared" si="4"/>
        <v>-278104.91605825967</v>
      </c>
      <c r="G26" s="36">
        <f t="shared" si="4"/>
        <v>96691.30257712973</v>
      </c>
      <c r="H26" s="35">
        <f t="shared" si="4"/>
        <v>4651.723687416027</v>
      </c>
      <c r="I26" s="3"/>
      <c r="J26" s="3"/>
      <c r="K26" s="3"/>
      <c r="L26" s="3"/>
      <c r="M26" s="3"/>
      <c r="N26" s="3"/>
      <c r="O26" s="1"/>
    </row>
    <row r="27" spans="2:15" ht="15.75">
      <c r="B27" s="34"/>
      <c r="C27" s="22"/>
      <c r="D27" s="35"/>
      <c r="E27" s="37"/>
      <c r="F27" s="35"/>
      <c r="G27" s="22"/>
      <c r="H27" s="23"/>
      <c r="I27" s="3"/>
      <c r="J27" s="3"/>
      <c r="K27" s="3"/>
      <c r="L27" s="3"/>
      <c r="M27" s="3"/>
      <c r="N27" s="3"/>
      <c r="O27" s="1"/>
    </row>
    <row r="28" spans="2:15" ht="15.75">
      <c r="B28" s="24" t="s">
        <v>15</v>
      </c>
      <c r="C28" s="22">
        <f aca="true" t="shared" si="5" ref="C28:H28">C29+C33</f>
        <v>1499833.0392695</v>
      </c>
      <c r="D28" s="35">
        <f t="shared" si="5"/>
        <v>72183.7058075609</v>
      </c>
      <c r="E28" s="22">
        <f t="shared" si="5"/>
        <v>-1465908.1</v>
      </c>
      <c r="F28" s="35">
        <f t="shared" si="5"/>
        <v>-70550.9721821157</v>
      </c>
      <c r="G28" s="22">
        <f t="shared" si="5"/>
        <v>33924.9392695</v>
      </c>
      <c r="H28" s="23">
        <f t="shared" si="5"/>
        <v>1632.7336254452064</v>
      </c>
      <c r="I28" s="3"/>
      <c r="J28" s="3"/>
      <c r="K28" s="3"/>
      <c r="L28" s="3"/>
      <c r="M28" s="3"/>
      <c r="N28" s="3"/>
      <c r="O28" s="1"/>
    </row>
    <row r="29" spans="2:15" ht="15.75">
      <c r="B29" s="34" t="s">
        <v>41</v>
      </c>
      <c r="C29" s="22">
        <f aca="true" t="shared" si="6" ref="C29:H29">C30+C32+C31</f>
        <v>29327.588</v>
      </c>
      <c r="D29" s="35">
        <f t="shared" si="6"/>
        <v>1411.473096544422</v>
      </c>
      <c r="E29" s="22">
        <f t="shared" si="6"/>
        <v>-38931.804000000004</v>
      </c>
      <c r="F29" s="35">
        <f t="shared" si="6"/>
        <v>-1873.703147559919</v>
      </c>
      <c r="G29" s="22">
        <f t="shared" si="6"/>
        <v>-9604.216</v>
      </c>
      <c r="H29" s="22">
        <f t="shared" si="6"/>
        <v>-462.2300510154971</v>
      </c>
      <c r="I29" s="3"/>
      <c r="J29" s="3"/>
      <c r="K29" s="3"/>
      <c r="L29" s="3"/>
      <c r="M29" s="3"/>
      <c r="N29" s="3"/>
      <c r="O29" s="1"/>
    </row>
    <row r="30" spans="2:15" ht="15.75">
      <c r="B30" s="24" t="s">
        <v>16</v>
      </c>
      <c r="C30" s="22">
        <v>1266.588</v>
      </c>
      <c r="D30" s="35">
        <v>60.958128790066425</v>
      </c>
      <c r="E30" s="22">
        <v>-5748.656</v>
      </c>
      <c r="F30" s="35">
        <v>-276.6703243815574</v>
      </c>
      <c r="G30" s="22">
        <f aca="true" t="shared" si="7" ref="G30:H32">C30+E30</f>
        <v>-4482.068</v>
      </c>
      <c r="H30" s="23">
        <f t="shared" si="7"/>
        <v>-215.71219559149097</v>
      </c>
      <c r="I30" s="3"/>
      <c r="J30" s="3"/>
      <c r="K30" s="3"/>
      <c r="L30" s="3"/>
      <c r="M30" s="3"/>
      <c r="N30" s="3"/>
      <c r="O30" s="1"/>
    </row>
    <row r="31" spans="2:15" ht="15.75">
      <c r="B31" s="24" t="s">
        <v>17</v>
      </c>
      <c r="C31" s="22">
        <v>0</v>
      </c>
      <c r="D31" s="35">
        <v>0</v>
      </c>
      <c r="E31" s="22">
        <v>-4604.147999999999</v>
      </c>
      <c r="F31" s="35">
        <v>-221.58764077389546</v>
      </c>
      <c r="G31" s="22">
        <f t="shared" si="7"/>
        <v>-4604.147999999999</v>
      </c>
      <c r="H31" s="23">
        <f t="shared" si="7"/>
        <v>-221.58764077389546</v>
      </c>
      <c r="I31" s="3"/>
      <c r="J31" s="3"/>
      <c r="K31" s="3"/>
      <c r="L31" s="3"/>
      <c r="M31" s="3"/>
      <c r="N31" s="3"/>
      <c r="O31" s="1"/>
    </row>
    <row r="32" spans="2:15" ht="15.75">
      <c r="B32" s="24" t="s">
        <v>18</v>
      </c>
      <c r="C32" s="22">
        <v>28061</v>
      </c>
      <c r="D32" s="35">
        <v>1350.5149677543557</v>
      </c>
      <c r="E32" s="22">
        <v>-28579</v>
      </c>
      <c r="F32" s="35">
        <v>-1375.4451824044663</v>
      </c>
      <c r="G32" s="22">
        <f t="shared" si="7"/>
        <v>-518</v>
      </c>
      <c r="H32" s="23">
        <f t="shared" si="7"/>
        <v>-24.930214650110656</v>
      </c>
      <c r="I32" s="3"/>
      <c r="J32" s="3"/>
      <c r="K32" s="3"/>
      <c r="L32" s="3"/>
      <c r="M32" s="3"/>
      <c r="N32" s="3"/>
      <c r="O32" s="1"/>
    </row>
    <row r="33" spans="2:15" ht="15.75">
      <c r="B33" s="34" t="s">
        <v>19</v>
      </c>
      <c r="C33" s="22">
        <f aca="true" t="shared" si="8" ref="C33:H33">C34+C36+C35</f>
        <v>1470505.4512695</v>
      </c>
      <c r="D33" s="35">
        <f t="shared" si="8"/>
        <v>70772.23271101648</v>
      </c>
      <c r="E33" s="22">
        <f t="shared" si="8"/>
        <v>-1426976.296</v>
      </c>
      <c r="F33" s="35">
        <f t="shared" si="8"/>
        <v>-68677.26903455578</v>
      </c>
      <c r="G33" s="22">
        <f t="shared" si="8"/>
        <v>43529.1552695</v>
      </c>
      <c r="H33" s="22">
        <f t="shared" si="8"/>
        <v>2094.9636764607035</v>
      </c>
      <c r="I33" s="3"/>
      <c r="J33" s="3"/>
      <c r="K33" s="3"/>
      <c r="L33" s="3"/>
      <c r="M33" s="3"/>
      <c r="N33" s="3"/>
      <c r="O33" s="1"/>
    </row>
    <row r="34" spans="2:15" ht="15.75">
      <c r="B34" s="24" t="s">
        <v>16</v>
      </c>
      <c r="C34" s="22">
        <v>21896.895</v>
      </c>
      <c r="D34" s="35">
        <v>1053.849985561652</v>
      </c>
      <c r="E34" s="22">
        <v>-8179.296</v>
      </c>
      <c r="F34" s="35">
        <v>-393.6517470401386</v>
      </c>
      <c r="G34" s="22">
        <f aca="true" t="shared" si="9" ref="G34:H36">C34+E34</f>
        <v>13717.599</v>
      </c>
      <c r="H34" s="23">
        <f t="shared" si="9"/>
        <v>660.1982385215133</v>
      </c>
      <c r="I34" s="3"/>
      <c r="J34" s="3"/>
      <c r="K34" s="3"/>
      <c r="L34" s="3"/>
      <c r="M34" s="3"/>
      <c r="N34" s="3"/>
      <c r="O34" s="1"/>
    </row>
    <row r="35" spans="2:15" ht="15.75">
      <c r="B35" s="24" t="s">
        <v>17</v>
      </c>
      <c r="C35" s="22">
        <v>4573.556269500001</v>
      </c>
      <c r="D35" s="35">
        <v>220.11532724516317</v>
      </c>
      <c r="E35" s="22">
        <v>0</v>
      </c>
      <c r="F35" s="35">
        <v>0</v>
      </c>
      <c r="G35" s="22">
        <f t="shared" si="9"/>
        <v>4573.556269500001</v>
      </c>
      <c r="H35" s="23">
        <f t="shared" si="9"/>
        <v>220.11532724516317</v>
      </c>
      <c r="I35" s="3"/>
      <c r="J35" s="3"/>
      <c r="K35" s="3"/>
      <c r="L35" s="3"/>
      <c r="M35" s="3"/>
      <c r="N35" s="3"/>
      <c r="O35" s="1"/>
    </row>
    <row r="36" spans="2:15" ht="15.75">
      <c r="B36" s="24" t="s">
        <v>18</v>
      </c>
      <c r="C36" s="22">
        <v>1444035</v>
      </c>
      <c r="D36" s="35">
        <v>69498.26739820966</v>
      </c>
      <c r="E36" s="22">
        <v>-1418797</v>
      </c>
      <c r="F36" s="35">
        <v>-68283.61728751563</v>
      </c>
      <c r="G36" s="22">
        <f t="shared" si="9"/>
        <v>25238</v>
      </c>
      <c r="H36" s="23">
        <f t="shared" si="9"/>
        <v>1214.6501106940268</v>
      </c>
      <c r="I36" s="3"/>
      <c r="J36" s="3"/>
      <c r="K36" s="3"/>
      <c r="L36" s="3"/>
      <c r="M36" s="3"/>
      <c r="N36" s="3"/>
      <c r="O36" s="1"/>
    </row>
    <row r="37" spans="2:15" ht="15.75">
      <c r="B37" s="24"/>
      <c r="C37" s="22"/>
      <c r="D37" s="35"/>
      <c r="E37" s="22"/>
      <c r="F37" s="35"/>
      <c r="G37" s="22"/>
      <c r="H37" s="23"/>
      <c r="I37" s="3"/>
      <c r="J37" s="3"/>
      <c r="K37" s="3"/>
      <c r="L37" s="3"/>
      <c r="M37" s="3"/>
      <c r="N37" s="3"/>
      <c r="O37" s="1"/>
    </row>
    <row r="38" spans="2:15" ht="15.75">
      <c r="B38" s="24" t="s">
        <v>20</v>
      </c>
      <c r="C38" s="22">
        <f aca="true" t="shared" si="10" ref="C38:H38">C39+C40</f>
        <v>262525.852</v>
      </c>
      <c r="D38" s="35">
        <f t="shared" si="10"/>
        <v>12634.798921936665</v>
      </c>
      <c r="E38" s="22">
        <f t="shared" si="10"/>
        <v>-215135.769</v>
      </c>
      <c r="F38" s="35">
        <f t="shared" si="10"/>
        <v>-10354.017181634423</v>
      </c>
      <c r="G38" s="22">
        <f t="shared" si="10"/>
        <v>47390.083</v>
      </c>
      <c r="H38" s="23">
        <f t="shared" si="10"/>
        <v>2280.781740302242</v>
      </c>
      <c r="I38" s="3"/>
      <c r="J38" s="3"/>
      <c r="K38" s="3"/>
      <c r="L38" s="3"/>
      <c r="M38" s="3"/>
      <c r="N38" s="3"/>
      <c r="O38" s="1"/>
    </row>
    <row r="39" spans="2:15" ht="15.75">
      <c r="B39" s="24" t="s">
        <v>21</v>
      </c>
      <c r="C39" s="22">
        <v>72430.517</v>
      </c>
      <c r="D39" s="35">
        <v>3485.923428626432</v>
      </c>
      <c r="E39" s="22">
        <v>-65522.125</v>
      </c>
      <c r="F39" s="35">
        <v>-3153.437530079892</v>
      </c>
      <c r="G39" s="22">
        <f>C39+E39</f>
        <v>6908.392000000007</v>
      </c>
      <c r="H39" s="23">
        <f>D39+F39</f>
        <v>332.48589854653983</v>
      </c>
      <c r="I39" s="3"/>
      <c r="J39" s="3"/>
      <c r="K39" s="3"/>
      <c r="L39" s="3"/>
      <c r="M39" s="3"/>
      <c r="N39" s="3"/>
      <c r="O39" s="1"/>
    </row>
    <row r="40" spans="2:15" ht="15.75">
      <c r="B40" s="24" t="s">
        <v>22</v>
      </c>
      <c r="C40" s="22">
        <v>190095.335</v>
      </c>
      <c r="D40" s="35">
        <v>9148.875493310232</v>
      </c>
      <c r="E40" s="22">
        <v>-149613.644</v>
      </c>
      <c r="F40" s="35">
        <v>-7200.57965155453</v>
      </c>
      <c r="G40" s="22">
        <f>C40+E40</f>
        <v>40481.69099999999</v>
      </c>
      <c r="H40" s="23">
        <f>D40+F40</f>
        <v>1948.295841755702</v>
      </c>
      <c r="I40" s="3"/>
      <c r="J40" s="3"/>
      <c r="K40" s="3"/>
      <c r="L40" s="3"/>
      <c r="M40" s="3"/>
      <c r="N40" s="3"/>
      <c r="O40" s="1"/>
    </row>
    <row r="41" spans="2:15" ht="15.75">
      <c r="B41" s="34"/>
      <c r="C41" s="22"/>
      <c r="D41" s="35"/>
      <c r="E41" s="22"/>
      <c r="F41" s="35"/>
      <c r="G41" s="22"/>
      <c r="H41" s="23"/>
      <c r="I41" s="3"/>
      <c r="J41" s="3"/>
      <c r="K41" s="3"/>
      <c r="L41" s="3"/>
      <c r="M41" s="3"/>
      <c r="N41" s="3"/>
      <c r="O41" s="1"/>
    </row>
    <row r="42" spans="2:15" ht="15.75">
      <c r="B42" s="24" t="s">
        <v>39</v>
      </c>
      <c r="C42" s="22">
        <f aca="true" t="shared" si="11" ref="C42:H42">C43+C44</f>
        <v>2012753.099</v>
      </c>
      <c r="D42" s="35">
        <f t="shared" si="11"/>
        <v>96869.43396862067</v>
      </c>
      <c r="E42" s="22">
        <f t="shared" si="11"/>
        <v>-2022843.921</v>
      </c>
      <c r="F42" s="35">
        <f t="shared" si="11"/>
        <v>-97355.08330926942</v>
      </c>
      <c r="G42" s="22">
        <f t="shared" si="11"/>
        <v>-10090.822000000044</v>
      </c>
      <c r="H42" s="23">
        <f t="shared" si="11"/>
        <v>-485.64934064876434</v>
      </c>
      <c r="I42" s="3"/>
      <c r="J42" s="3"/>
      <c r="K42" s="3"/>
      <c r="L42" s="3"/>
      <c r="M42" s="3"/>
      <c r="N42" s="3"/>
      <c r="O42" s="1"/>
    </row>
    <row r="43" spans="2:15" ht="15.75">
      <c r="B43" s="24" t="s">
        <v>21</v>
      </c>
      <c r="C43" s="22">
        <v>1128791.658</v>
      </c>
      <c r="D43" s="35">
        <v>54326.29021079989</v>
      </c>
      <c r="E43" s="22">
        <v>-1140587.307</v>
      </c>
      <c r="F43" s="35">
        <v>-54893.98917123881</v>
      </c>
      <c r="G43" s="22">
        <f>C43+E43</f>
        <v>-11795.648999999976</v>
      </c>
      <c r="H43" s="23">
        <f>D43+F43</f>
        <v>-567.6989604389237</v>
      </c>
      <c r="I43" s="3"/>
      <c r="J43" s="3"/>
      <c r="K43" s="3"/>
      <c r="L43" s="3"/>
      <c r="M43" s="3"/>
      <c r="N43" s="3"/>
      <c r="O43" s="1"/>
    </row>
    <row r="44" spans="2:15" ht="15.75">
      <c r="B44" s="24" t="s">
        <v>22</v>
      </c>
      <c r="C44" s="22">
        <v>883961.441</v>
      </c>
      <c r="D44" s="35">
        <v>42543.14375782078</v>
      </c>
      <c r="E44" s="22">
        <v>-882256.6140000001</v>
      </c>
      <c r="F44" s="35">
        <v>-42461.09413803062</v>
      </c>
      <c r="G44" s="22">
        <f>C44+E44</f>
        <v>1704.826999999932</v>
      </c>
      <c r="H44" s="23">
        <f>D44+F44</f>
        <v>82.04961979015934</v>
      </c>
      <c r="I44" s="3"/>
      <c r="J44" s="3"/>
      <c r="K44" s="3"/>
      <c r="L44" s="3"/>
      <c r="M44" s="3"/>
      <c r="N44" s="3"/>
      <c r="O44" s="1"/>
    </row>
    <row r="45" spans="2:15" ht="15.75">
      <c r="B45" s="24"/>
      <c r="C45" s="22"/>
      <c r="D45" s="35"/>
      <c r="E45" s="22"/>
      <c r="F45" s="35"/>
      <c r="G45" s="22"/>
      <c r="H45" s="23"/>
      <c r="I45" s="3"/>
      <c r="J45" s="3"/>
      <c r="K45" s="3"/>
      <c r="L45" s="3"/>
      <c r="M45" s="3"/>
      <c r="N45" s="3"/>
      <c r="O45" s="1"/>
    </row>
    <row r="46" spans="2:15" ht="15.75">
      <c r="B46" s="24" t="s">
        <v>23</v>
      </c>
      <c r="C46" s="22">
        <f>C47+C51</f>
        <v>2100067.044766148</v>
      </c>
      <c r="D46" s="35">
        <f>D47+D51</f>
        <v>101068.70104755744</v>
      </c>
      <c r="E46" s="22">
        <f>E47+E51</f>
        <v>-2074599.9424585183</v>
      </c>
      <c r="F46" s="35">
        <f>F47+F51</f>
        <v>-99844.84338524009</v>
      </c>
      <c r="G46" s="22">
        <f aca="true" t="shared" si="12" ref="G46:H49">C46+E46</f>
        <v>25467.10230762977</v>
      </c>
      <c r="H46" s="23">
        <f t="shared" si="12"/>
        <v>1223.857662317343</v>
      </c>
      <c r="I46" s="3"/>
      <c r="J46" s="3"/>
      <c r="K46" s="3"/>
      <c r="L46" s="3"/>
      <c r="M46" s="3"/>
      <c r="N46" s="3"/>
      <c r="O46" s="1"/>
    </row>
    <row r="47" spans="2:15" ht="15.75">
      <c r="B47" s="34" t="s">
        <v>24</v>
      </c>
      <c r="C47" s="22">
        <f>C48+C49</f>
        <v>107039.137</v>
      </c>
      <c r="D47" s="35">
        <f>D48+D49</f>
        <v>5148.597680238715</v>
      </c>
      <c r="E47" s="22">
        <f>E48+E49</f>
        <v>-100615.716</v>
      </c>
      <c r="F47" s="35">
        <f>F48+F49</f>
        <v>-4841.271027047839</v>
      </c>
      <c r="G47" s="22">
        <f t="shared" si="12"/>
        <v>6423.421000000002</v>
      </c>
      <c r="H47" s="23">
        <f t="shared" si="12"/>
        <v>307.32665319087573</v>
      </c>
      <c r="I47" s="3"/>
      <c r="J47" s="3"/>
      <c r="K47" s="3"/>
      <c r="L47" s="3"/>
      <c r="M47" s="3"/>
      <c r="N47" s="3"/>
      <c r="O47" s="1"/>
    </row>
    <row r="48" spans="2:15" ht="15.75">
      <c r="B48" s="24" t="s">
        <v>21</v>
      </c>
      <c r="C48" s="22">
        <v>20315.401</v>
      </c>
      <c r="D48" s="35">
        <v>977.7361151217635</v>
      </c>
      <c r="E48" s="22">
        <v>-29840.474</v>
      </c>
      <c r="F48" s="35">
        <v>-1436.1571854846472</v>
      </c>
      <c r="G48" s="22">
        <f t="shared" si="12"/>
        <v>-9525.072999999997</v>
      </c>
      <c r="H48" s="23">
        <f t="shared" si="12"/>
        <v>-458.4210703628837</v>
      </c>
      <c r="I48" s="3"/>
      <c r="J48" s="3"/>
      <c r="K48" s="3"/>
      <c r="L48" s="3"/>
      <c r="M48" s="3"/>
      <c r="N48" s="3"/>
      <c r="O48" s="1"/>
    </row>
    <row r="49" spans="2:15" ht="15.75">
      <c r="B49" s="24" t="s">
        <v>22</v>
      </c>
      <c r="C49" s="22">
        <v>86723.736</v>
      </c>
      <c r="D49" s="35">
        <v>4170.861565116951</v>
      </c>
      <c r="E49" s="22">
        <v>-70775.242</v>
      </c>
      <c r="F49" s="35">
        <v>-3405.1138415631917</v>
      </c>
      <c r="G49" s="22">
        <f t="shared" si="12"/>
        <v>15948.494000000006</v>
      </c>
      <c r="H49" s="23">
        <f t="shared" si="12"/>
        <v>765.7477235537594</v>
      </c>
      <c r="I49" s="3"/>
      <c r="J49" s="3"/>
      <c r="K49" s="3"/>
      <c r="L49" s="3"/>
      <c r="M49" s="3"/>
      <c r="N49" s="3"/>
      <c r="O49" s="1"/>
    </row>
    <row r="50" spans="2:14" ht="15.75">
      <c r="B50" s="27"/>
      <c r="C50" s="22"/>
      <c r="D50" s="35"/>
      <c r="E50" s="22"/>
      <c r="F50" s="35"/>
      <c r="G50" s="22"/>
      <c r="H50" s="23"/>
      <c r="I50" s="3"/>
      <c r="J50" s="3"/>
      <c r="K50" s="3"/>
      <c r="L50" s="3"/>
      <c r="M50" s="3"/>
      <c r="N50" s="3"/>
    </row>
    <row r="51" spans="2:14" ht="15.75">
      <c r="B51" s="34" t="s">
        <v>25</v>
      </c>
      <c r="C51" s="22">
        <f>C52+C53</f>
        <v>1993027.9077661482</v>
      </c>
      <c r="D51" s="35">
        <f>D52+D53</f>
        <v>95920.10336731872</v>
      </c>
      <c r="E51" s="22">
        <f>E52+E53</f>
        <v>-1973984.2264585183</v>
      </c>
      <c r="F51" s="35">
        <f>F52+F53</f>
        <v>-95003.57235819225</v>
      </c>
      <c r="G51" s="22">
        <f aca="true" t="shared" si="13" ref="G51:H53">C51+E51</f>
        <v>19043.681307629915</v>
      </c>
      <c r="H51" s="23">
        <f t="shared" si="13"/>
        <v>916.5310091264691</v>
      </c>
      <c r="I51" s="3"/>
      <c r="J51" s="3"/>
      <c r="K51" s="3"/>
      <c r="L51" s="3"/>
      <c r="M51" s="3"/>
      <c r="N51" s="3"/>
    </row>
    <row r="52" spans="2:14" ht="15.75">
      <c r="B52" s="24" t="s">
        <v>21</v>
      </c>
      <c r="C52" s="22">
        <v>1288466.914999999</v>
      </c>
      <c r="D52" s="35">
        <v>62011.1134372894</v>
      </c>
      <c r="E52" s="22">
        <v>-1303304.384</v>
      </c>
      <c r="F52" s="35">
        <v>-62725.20858600443</v>
      </c>
      <c r="G52" s="22">
        <f t="shared" si="13"/>
        <v>-14837.469000000972</v>
      </c>
      <c r="H52" s="23">
        <f t="shared" si="13"/>
        <v>-714.0951487150305</v>
      </c>
      <c r="I52" s="3"/>
      <c r="J52" s="3"/>
      <c r="K52" s="3"/>
      <c r="L52" s="3"/>
      <c r="M52" s="3"/>
      <c r="N52" s="3"/>
    </row>
    <row r="53" spans="2:14" ht="15.75">
      <c r="B53" s="38" t="s">
        <v>22</v>
      </c>
      <c r="C53" s="22">
        <v>704560.9927661491</v>
      </c>
      <c r="D53" s="23">
        <v>33908.98993002932</v>
      </c>
      <c r="E53" s="22">
        <v>-670679.8424585183</v>
      </c>
      <c r="F53" s="23">
        <v>-32278.363772187815</v>
      </c>
      <c r="G53" s="32">
        <f t="shared" si="13"/>
        <v>33881.15030763077</v>
      </c>
      <c r="H53" s="33">
        <f t="shared" si="13"/>
        <v>1630.6261578415033</v>
      </c>
      <c r="I53" s="3"/>
      <c r="J53" s="3"/>
      <c r="K53" s="3"/>
      <c r="L53" s="3"/>
      <c r="M53" s="3"/>
      <c r="N53" s="3"/>
    </row>
    <row r="54" spans="2:14" ht="15.75">
      <c r="B54" s="24"/>
      <c r="C54" s="39"/>
      <c r="D54" s="40"/>
      <c r="E54" s="29"/>
      <c r="F54" s="40"/>
      <c r="G54" s="22"/>
      <c r="H54" s="23"/>
      <c r="I54" s="3"/>
      <c r="J54" s="3"/>
      <c r="K54" s="3"/>
      <c r="L54" s="3"/>
      <c r="M54" s="3"/>
      <c r="N54" s="3"/>
    </row>
    <row r="55" spans="2:17" ht="15.75">
      <c r="B55" s="27" t="s">
        <v>26</v>
      </c>
      <c r="C55" s="22">
        <f>C24+C26</f>
        <v>5895271.183685563</v>
      </c>
      <c r="D55" s="35">
        <f>D24+D26</f>
        <v>283723.63121020136</v>
      </c>
      <c r="E55" s="22">
        <f>-E24+E26</f>
        <v>-5779795.579471519</v>
      </c>
      <c r="F55" s="35">
        <f>-F24+F26</f>
        <v>-278167.85989371064</v>
      </c>
      <c r="G55" s="22">
        <f>C55+E55</f>
        <v>115475.60421404336</v>
      </c>
      <c r="H55" s="23">
        <f>D55+F55</f>
        <v>5555.771316490718</v>
      </c>
      <c r="I55" s="3"/>
      <c r="J55" s="3"/>
      <c r="K55" s="3"/>
      <c r="L55" s="3"/>
      <c r="M55" s="3"/>
      <c r="N55" s="3"/>
      <c r="O55" s="2"/>
      <c r="P55" s="2"/>
      <c r="Q55" s="2"/>
    </row>
    <row r="56" spans="2:14" ht="15.75">
      <c r="B56" s="27"/>
      <c r="C56" s="22"/>
      <c r="D56" s="35"/>
      <c r="E56" s="22"/>
      <c r="F56" s="35"/>
      <c r="G56" s="22"/>
      <c r="H56" s="23"/>
      <c r="I56" s="3"/>
      <c r="J56" s="3"/>
      <c r="K56" s="3"/>
      <c r="L56" s="3"/>
      <c r="M56" s="3"/>
      <c r="N56" s="3"/>
    </row>
    <row r="57" spans="2:14" ht="15.75">
      <c r="B57" s="27" t="s">
        <v>27</v>
      </c>
      <c r="C57" s="41"/>
      <c r="D57" s="42"/>
      <c r="E57" s="41"/>
      <c r="F57" s="42"/>
      <c r="G57" s="22">
        <f>G59-(G21+G55)</f>
        <v>-29446.203921143824</v>
      </c>
      <c r="H57" s="23">
        <f>H59-(H21+H55)</f>
        <v>-1406.521278330184</v>
      </c>
      <c r="I57" s="3"/>
      <c r="J57" s="3"/>
      <c r="K57" s="3"/>
      <c r="L57" s="3"/>
      <c r="M57" s="3"/>
      <c r="N57" s="3"/>
    </row>
    <row r="58" spans="2:14" ht="15.75">
      <c r="B58" s="24"/>
      <c r="C58" s="22"/>
      <c r="D58" s="35"/>
      <c r="E58" s="22"/>
      <c r="F58" s="35"/>
      <c r="G58" s="22"/>
      <c r="H58" s="23"/>
      <c r="I58" s="3"/>
      <c r="J58" s="3"/>
      <c r="K58" s="3"/>
      <c r="L58" s="3"/>
      <c r="M58" s="3"/>
      <c r="N58" s="3"/>
    </row>
    <row r="59" spans="2:14" ht="16.5" thickBot="1">
      <c r="B59" s="43" t="s">
        <v>28</v>
      </c>
      <c r="C59" s="44">
        <f aca="true" t="shared" si="14" ref="C59:H59">-C69</f>
        <v>-108321</v>
      </c>
      <c r="D59" s="45">
        <f t="shared" si="14"/>
        <v>-4935.400000000001</v>
      </c>
      <c r="E59" s="44">
        <f t="shared" si="14"/>
        <v>105571.2</v>
      </c>
      <c r="F59" s="45">
        <f t="shared" si="14"/>
        <v>4811.9</v>
      </c>
      <c r="G59" s="44">
        <f t="shared" si="14"/>
        <v>-2749.800000000003</v>
      </c>
      <c r="H59" s="46">
        <f t="shared" si="14"/>
        <v>-123.50000000000091</v>
      </c>
      <c r="I59" s="3"/>
      <c r="J59" s="3"/>
      <c r="K59" s="3"/>
      <c r="L59" s="3"/>
      <c r="M59" s="3"/>
      <c r="N59" s="3"/>
    </row>
    <row r="60" spans="2:14" ht="16.5" thickTop="1">
      <c r="B60" s="24"/>
      <c r="C60" s="22"/>
      <c r="D60" s="35"/>
      <c r="E60" s="22"/>
      <c r="F60" s="35"/>
      <c r="G60" s="22"/>
      <c r="H60" s="23"/>
      <c r="I60" s="3"/>
      <c r="J60" s="3"/>
      <c r="K60" s="3"/>
      <c r="L60" s="3"/>
      <c r="M60" s="3"/>
      <c r="N60" s="3"/>
    </row>
    <row r="61" spans="2:14" ht="15.75">
      <c r="B61" s="24" t="s">
        <v>29</v>
      </c>
      <c r="C61" s="22">
        <v>0</v>
      </c>
      <c r="D61" s="35">
        <v>0</v>
      </c>
      <c r="E61" s="22">
        <v>0</v>
      </c>
      <c r="F61" s="35">
        <v>0</v>
      </c>
      <c r="G61" s="22">
        <f aca="true" t="shared" si="15" ref="G61:H67">C61+E61</f>
        <v>0</v>
      </c>
      <c r="H61" s="23">
        <f t="shared" si="15"/>
        <v>0</v>
      </c>
      <c r="I61" s="3"/>
      <c r="J61" s="3"/>
      <c r="K61" s="3"/>
      <c r="L61" s="3"/>
      <c r="M61" s="3"/>
      <c r="N61" s="3"/>
    </row>
    <row r="62" spans="2:14" ht="15.75">
      <c r="B62" s="24" t="s">
        <v>30</v>
      </c>
      <c r="C62" s="22">
        <v>0</v>
      </c>
      <c r="D62" s="35">
        <v>0</v>
      </c>
      <c r="E62" s="22">
        <v>0</v>
      </c>
      <c r="F62" s="35">
        <v>0</v>
      </c>
      <c r="G62" s="22">
        <f t="shared" si="15"/>
        <v>0</v>
      </c>
      <c r="H62" s="23">
        <f t="shared" si="15"/>
        <v>0</v>
      </c>
      <c r="I62" s="3"/>
      <c r="J62" s="3"/>
      <c r="K62" s="3"/>
      <c r="L62" s="3"/>
      <c r="M62" s="3"/>
      <c r="N62" s="3"/>
    </row>
    <row r="63" spans="2:14" ht="15.75">
      <c r="B63" s="24" t="s">
        <v>31</v>
      </c>
      <c r="C63" s="22">
        <f>C64+C65</f>
        <v>108321</v>
      </c>
      <c r="D63" s="35">
        <f>D64+D65</f>
        <v>4935.400000000001</v>
      </c>
      <c r="E63" s="22">
        <f>E64+E65</f>
        <v>-105301.9</v>
      </c>
      <c r="F63" s="35">
        <f>F64+F65</f>
        <v>-4798.9</v>
      </c>
      <c r="G63" s="22">
        <f t="shared" si="15"/>
        <v>3019.100000000006</v>
      </c>
      <c r="H63" s="23">
        <f t="shared" si="15"/>
        <v>136.5000000000009</v>
      </c>
      <c r="I63" s="3"/>
      <c r="J63" s="3"/>
      <c r="K63" s="3"/>
      <c r="L63" s="3"/>
      <c r="M63" s="3"/>
      <c r="N63" s="3"/>
    </row>
    <row r="64" spans="2:14" ht="15.75">
      <c r="B64" s="34" t="s">
        <v>42</v>
      </c>
      <c r="C64" s="22">
        <v>6071.1</v>
      </c>
      <c r="D64" s="35">
        <v>276.6</v>
      </c>
      <c r="E64" s="22">
        <v>0</v>
      </c>
      <c r="F64" s="35">
        <v>0</v>
      </c>
      <c r="G64" s="22">
        <f t="shared" si="15"/>
        <v>6071.1</v>
      </c>
      <c r="H64" s="23">
        <f t="shared" si="15"/>
        <v>276.6</v>
      </c>
      <c r="I64" s="3"/>
      <c r="J64" s="3"/>
      <c r="K64" s="3"/>
      <c r="L64" s="3"/>
      <c r="M64" s="3"/>
      <c r="N64" s="3"/>
    </row>
    <row r="65" spans="2:14" ht="15.75">
      <c r="B65" s="34" t="s">
        <v>43</v>
      </c>
      <c r="C65" s="22">
        <f>C66+C67</f>
        <v>102249.9</v>
      </c>
      <c r="D65" s="35">
        <f>D66+D67</f>
        <v>4658.8</v>
      </c>
      <c r="E65" s="22">
        <f>+E66+E67</f>
        <v>-105301.9</v>
      </c>
      <c r="F65" s="35">
        <f>+F66+F67</f>
        <v>-4798.9</v>
      </c>
      <c r="G65" s="22">
        <f t="shared" si="15"/>
        <v>-3052</v>
      </c>
      <c r="H65" s="23">
        <f t="shared" si="15"/>
        <v>-140.09999999999945</v>
      </c>
      <c r="I65" s="3"/>
      <c r="J65" s="3"/>
      <c r="K65" s="3"/>
      <c r="L65" s="3"/>
      <c r="M65" s="3"/>
      <c r="N65" s="3"/>
    </row>
    <row r="66" spans="2:14" ht="15.75">
      <c r="B66" s="24" t="s">
        <v>32</v>
      </c>
      <c r="C66" s="22">
        <v>0</v>
      </c>
      <c r="D66" s="35">
        <v>0</v>
      </c>
      <c r="E66" s="22">
        <v>-105301.9</v>
      </c>
      <c r="F66" s="35">
        <v>-4798.9</v>
      </c>
      <c r="G66" s="22">
        <f t="shared" si="15"/>
        <v>-105301.9</v>
      </c>
      <c r="H66" s="23">
        <f t="shared" si="15"/>
        <v>-4798.9</v>
      </c>
      <c r="I66" s="3"/>
      <c r="J66" s="3"/>
      <c r="K66" s="3"/>
      <c r="L66" s="3"/>
      <c r="M66" s="3"/>
      <c r="N66" s="3"/>
    </row>
    <row r="67" spans="2:14" ht="15.75">
      <c r="B67" s="24" t="s">
        <v>33</v>
      </c>
      <c r="C67" s="22">
        <v>102249.9</v>
      </c>
      <c r="D67" s="35">
        <v>4658.8</v>
      </c>
      <c r="E67" s="22">
        <v>0</v>
      </c>
      <c r="F67" s="35">
        <v>0</v>
      </c>
      <c r="G67" s="22">
        <f t="shared" si="15"/>
        <v>102249.9</v>
      </c>
      <c r="H67" s="23">
        <f t="shared" si="15"/>
        <v>4658.8</v>
      </c>
      <c r="I67" s="3"/>
      <c r="J67" s="3"/>
      <c r="K67" s="3"/>
      <c r="L67" s="3"/>
      <c r="M67" s="3"/>
      <c r="N67" s="3"/>
    </row>
    <row r="68" spans="2:14" ht="15.75">
      <c r="B68" s="47" t="s">
        <v>40</v>
      </c>
      <c r="C68" s="32">
        <v>0</v>
      </c>
      <c r="D68" s="48">
        <v>0</v>
      </c>
      <c r="E68" s="32">
        <v>-269.3</v>
      </c>
      <c r="F68" s="48">
        <v>-13</v>
      </c>
      <c r="G68" s="32">
        <f>C68+E68</f>
        <v>-269.3</v>
      </c>
      <c r="H68" s="33">
        <f>D68+F68</f>
        <v>-13</v>
      </c>
      <c r="I68" s="3"/>
      <c r="J68" s="3"/>
      <c r="K68" s="3"/>
      <c r="L68" s="3"/>
      <c r="M68" s="3"/>
      <c r="N68" s="3"/>
    </row>
    <row r="69" spans="2:14" ht="16.5" thickBot="1">
      <c r="B69" s="43" t="s">
        <v>34</v>
      </c>
      <c r="C69" s="44">
        <f>C61+C62+C63+C68</f>
        <v>108321</v>
      </c>
      <c r="D69" s="45">
        <f>D61+D62+D63+D68</f>
        <v>4935.400000000001</v>
      </c>
      <c r="E69" s="44">
        <f>E61+E62+E63+E68</f>
        <v>-105571.2</v>
      </c>
      <c r="F69" s="45">
        <f>F61+F62+F63+F68</f>
        <v>-4811.9</v>
      </c>
      <c r="G69" s="49">
        <f>C69+E69</f>
        <v>2749.800000000003</v>
      </c>
      <c r="H69" s="45">
        <f>D69+F69</f>
        <v>123.50000000000091</v>
      </c>
      <c r="I69" s="3"/>
      <c r="J69" s="3"/>
      <c r="K69" s="3"/>
      <c r="L69" s="3"/>
      <c r="M69" s="3"/>
      <c r="N69" s="3"/>
    </row>
    <row r="70" spans="2:8" ht="16.5" thickTop="1">
      <c r="B70" s="50"/>
      <c r="C70" s="50"/>
      <c r="D70" s="50"/>
      <c r="E70" s="50"/>
      <c r="F70" s="50"/>
      <c r="G70" s="50"/>
      <c r="H70" s="50"/>
    </row>
    <row r="71" spans="2:8" ht="15.75">
      <c r="B71" s="51" t="s">
        <v>6</v>
      </c>
      <c r="C71" s="52">
        <v>20.778</v>
      </c>
      <c r="D71" s="53" t="s">
        <v>2</v>
      </c>
      <c r="E71" s="53"/>
      <c r="F71" s="53"/>
      <c r="G71" s="53"/>
      <c r="H71" s="53"/>
    </row>
    <row r="72" spans="2:8" ht="16.5" thickBot="1">
      <c r="B72" s="53"/>
      <c r="C72" s="50"/>
      <c r="D72" s="50"/>
      <c r="E72" s="53"/>
      <c r="F72" s="53"/>
      <c r="G72" s="53"/>
      <c r="H72" s="53"/>
    </row>
    <row r="73" spans="2:4" ht="16.5" thickTop="1">
      <c r="B73" s="54"/>
      <c r="C73" s="55" t="s">
        <v>44</v>
      </c>
      <c r="D73" s="56" t="s">
        <v>64</v>
      </c>
    </row>
    <row r="74" spans="2:4" ht="16.5" thickBot="1">
      <c r="B74" s="57"/>
      <c r="C74" s="58" t="s">
        <v>45</v>
      </c>
      <c r="D74" s="59" t="s">
        <v>45</v>
      </c>
    </row>
    <row r="75" spans="2:4" ht="15.75" thickTop="1">
      <c r="B75" s="60"/>
      <c r="C75" s="60"/>
      <c r="D75" s="61"/>
    </row>
    <row r="76" spans="2:6" ht="15.75">
      <c r="B76" s="62" t="s">
        <v>46</v>
      </c>
      <c r="C76" s="63">
        <v>420794.10395566537</v>
      </c>
      <c r="D76" s="64">
        <v>448604.19483449403</v>
      </c>
      <c r="F76" s="53"/>
    </row>
    <row r="77" spans="2:6" ht="15.75">
      <c r="B77" s="62" t="s">
        <v>47</v>
      </c>
      <c r="C77" s="63">
        <v>412922.774418026</v>
      </c>
      <c r="D77" s="64">
        <v>436966.0298762914</v>
      </c>
      <c r="F77" s="53"/>
    </row>
    <row r="78" spans="2:6" ht="15.75">
      <c r="B78" s="62" t="s">
        <v>48</v>
      </c>
      <c r="C78" s="63">
        <v>-9149.453597141823</v>
      </c>
      <c r="D78" s="64">
        <v>-36790.03207585818</v>
      </c>
      <c r="F78" s="53"/>
    </row>
    <row r="79" spans="2:6" ht="15.75">
      <c r="B79" s="62" t="s">
        <v>49</v>
      </c>
      <c r="C79" s="63">
        <v>-5904.782083014943</v>
      </c>
      <c r="D79" s="64">
        <v>-6508.815176824217</v>
      </c>
      <c r="F79" s="53"/>
    </row>
    <row r="80" spans="2:6" ht="15.75">
      <c r="B80" s="62"/>
      <c r="C80" s="63"/>
      <c r="D80" s="64"/>
      <c r="F80" s="53"/>
    </row>
    <row r="81" spans="2:6" ht="15.75">
      <c r="B81" s="62" t="s">
        <v>50</v>
      </c>
      <c r="C81" s="63">
        <v>2484.0936972606432</v>
      </c>
      <c r="D81" s="64">
        <v>12109.891428427913</v>
      </c>
      <c r="F81" s="53"/>
    </row>
    <row r="82" spans="2:6" ht="15.75">
      <c r="B82" s="65"/>
      <c r="C82" s="66"/>
      <c r="D82" s="67"/>
      <c r="F82" s="53"/>
    </row>
    <row r="83" spans="2:6" ht="15.75">
      <c r="B83" s="62" t="s">
        <v>14</v>
      </c>
      <c r="C83" s="63">
        <v>44073.69007533042</v>
      </c>
      <c r="D83" s="64">
        <v>27912.898057412473</v>
      </c>
      <c r="F83" s="53"/>
    </row>
    <row r="84" spans="2:6" ht="15.75">
      <c r="B84" s="65"/>
      <c r="C84" s="63"/>
      <c r="D84" s="64"/>
      <c r="F84" s="53"/>
    </row>
    <row r="85" spans="2:6" ht="15.75">
      <c r="B85" s="62" t="s">
        <v>51</v>
      </c>
      <c r="C85" s="63">
        <v>-1093</v>
      </c>
      <c r="D85" s="64">
        <v>-37.89999999999418</v>
      </c>
      <c r="F85" s="53"/>
    </row>
    <row r="86" spans="2:6" ht="15.75">
      <c r="B86" s="62"/>
      <c r="C86" s="63"/>
      <c r="D86" s="64"/>
      <c r="F86" s="53"/>
    </row>
    <row r="87" spans="2:6" ht="15.75">
      <c r="B87" s="62" t="s">
        <v>52</v>
      </c>
      <c r="C87" s="63">
        <v>22939.9797565</v>
      </c>
      <c r="D87" s="68">
        <v>11244.112756499999</v>
      </c>
      <c r="F87" s="53"/>
    </row>
    <row r="88" spans="2:6" ht="15.75">
      <c r="B88" s="65" t="s">
        <v>53</v>
      </c>
      <c r="C88" s="63">
        <v>-2207.3719999999994</v>
      </c>
      <c r="D88" s="64">
        <v>-3370.7160000000003</v>
      </c>
      <c r="F88" s="53"/>
    </row>
    <row r="89" spans="2:6" ht="15.75">
      <c r="B89" s="65" t="s">
        <v>54</v>
      </c>
      <c r="C89" s="63">
        <v>25147.3517565</v>
      </c>
      <c r="D89" s="64">
        <v>14614.8287565</v>
      </c>
      <c r="F89" s="53"/>
    </row>
    <row r="90" spans="2:6" ht="15.75">
      <c r="B90" s="62" t="s">
        <v>55</v>
      </c>
      <c r="C90" s="63">
        <v>13125.94000000001</v>
      </c>
      <c r="D90" s="64">
        <v>15765.45099999999</v>
      </c>
      <c r="F90" s="53"/>
    </row>
    <row r="91" spans="2:6" ht="15.75">
      <c r="B91" s="65" t="s">
        <v>56</v>
      </c>
      <c r="C91" s="63">
        <v>677.6370000000097</v>
      </c>
      <c r="D91" s="69">
        <v>-1055.399000000005</v>
      </c>
      <c r="F91" s="53"/>
    </row>
    <row r="92" spans="2:6" ht="15.75">
      <c r="B92" s="65" t="s">
        <v>57</v>
      </c>
      <c r="C92" s="63">
        <v>12448.303</v>
      </c>
      <c r="D92" s="69">
        <v>16820.849999999995</v>
      </c>
      <c r="F92" s="53"/>
    </row>
    <row r="93" spans="2:6" ht="15.75">
      <c r="B93" s="70" t="s">
        <v>58</v>
      </c>
      <c r="C93" s="63">
        <v>2753.8080000000773</v>
      </c>
      <c r="D93" s="64">
        <v>-4715.20900000009</v>
      </c>
      <c r="F93" s="53"/>
    </row>
    <row r="94" spans="2:6" ht="15.75">
      <c r="B94" s="26" t="s">
        <v>59</v>
      </c>
      <c r="C94" s="63">
        <v>4528.612000000081</v>
      </c>
      <c r="D94" s="71">
        <v>-4884.458000000042</v>
      </c>
      <c r="F94" s="53"/>
    </row>
    <row r="95" spans="2:6" ht="15.75">
      <c r="B95" s="26" t="s">
        <v>60</v>
      </c>
      <c r="C95" s="63">
        <v>-1774.8040000000037</v>
      </c>
      <c r="D95" s="71">
        <v>169.2489999999525</v>
      </c>
      <c r="F95" s="53"/>
    </row>
    <row r="96" spans="2:6" ht="15.75">
      <c r="B96" s="62" t="s">
        <v>61</v>
      </c>
      <c r="C96" s="63">
        <v>5253.96231883033</v>
      </c>
      <c r="D96" s="68">
        <v>5618.543300912568</v>
      </c>
      <c r="F96" s="53"/>
    </row>
    <row r="97" spans="2:6" ht="15.75">
      <c r="B97" s="65" t="s">
        <v>62</v>
      </c>
      <c r="C97" s="63">
        <v>-731.8510000000897</v>
      </c>
      <c r="D97" s="64">
        <v>-39656.46499999953</v>
      </c>
      <c r="F97" s="53"/>
    </row>
    <row r="98" spans="2:6" ht="15.75">
      <c r="B98" s="65" t="s">
        <v>63</v>
      </c>
      <c r="C98" s="63">
        <v>5985.81331883042</v>
      </c>
      <c r="D98" s="64">
        <v>45275.0083009121</v>
      </c>
      <c r="F98" s="53"/>
    </row>
    <row r="99" spans="2:4" ht="16.5" thickBot="1">
      <c r="B99" s="72"/>
      <c r="C99" s="73"/>
      <c r="D99" s="74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2015-01-13T07:09:20Z</dcterms:created>
  <dcterms:modified xsi:type="dcterms:W3CDTF">2015-01-13T07:09:21Z</dcterms:modified>
  <cp:category/>
  <cp:version/>
  <cp:contentType/>
  <cp:contentStatus/>
</cp:coreProperties>
</file>