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<sst xmlns="http://schemas.openxmlformats.org/spreadsheetml/2006/main" count="58" uniqueCount="45">
  <si>
    <t>mil. Sk</t>
  </si>
  <si>
    <t>mil. USD</t>
  </si>
  <si>
    <t>SKK</t>
  </si>
  <si>
    <t xml:space="preserve">   GOODS</t>
  </si>
  <si>
    <t xml:space="preserve">   SERVICES</t>
  </si>
  <si>
    <t>CURRENT ACCOUNT</t>
  </si>
  <si>
    <t>used exchange rate of USD=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</si>
  <si>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</si>
  <si>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</si>
  <si>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</si>
  <si>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</si>
  <si>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</si>
  <si>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</si>
  <si>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</si>
  <si>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</si>
  <si>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</si>
  <si>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</si>
  <si>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</si>
  <si>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</si>
  <si>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</si>
  <si>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</si>
  <si>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</si>
  <si>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</si>
  <si>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</si>
  <si>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</si>
  <si>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</si>
  <si>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</si>
  <si>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</si>
  <si>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</si>
  <si>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</si>
  <si>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</si>
  <si>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</si>
  <si>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</si>
  <si>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</si>
  <si>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</si>
  <si>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     Receipts / Credit ( + )</t>
  </si>
  <si>
    <t xml:space="preserve">      Expenditures /Debit ( - )</t>
  </si>
  <si>
    <t xml:space="preserve">              Balance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</si>
  <si>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</si>
  <si>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</si>
  <si>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</si>
  <si>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</si>
  <si>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</si>
  <si>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</si>
  <si>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 xml:space="preserve">                                                    Slovak Republic -Balance of Payments - January - July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</si>
</sst>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179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 applyProtection="1">
      <alignment/>
      <protection/>
    </xf>
    <xf numFmtId="4" fontId="48" fillId="0" borderId="19" xfId="0" applyNumberFormat="1" applyFont="1" applyBorder="1" applyAlignment="1" applyProtection="1">
      <alignment/>
      <protection/>
    </xf>
    <xf numFmtId="179" fontId="48" fillId="0" borderId="17" xfId="0" applyNumberFormat="1" applyFont="1" applyBorder="1" applyAlignment="1">
      <alignment/>
    </xf>
    <xf numFmtId="179" fontId="48" fillId="0" borderId="17" xfId="0" applyNumberFormat="1" applyFont="1" applyBorder="1" applyAlignment="1" applyProtection="1">
      <alignment/>
      <protection/>
    </xf>
    <xf numFmtId="0" fontId="48" fillId="0" borderId="17" xfId="0" applyFont="1" applyBorder="1" applyAlignment="1">
      <alignment/>
    </xf>
    <xf numFmtId="179" fontId="50" fillId="0" borderId="17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4" fontId="48" fillId="0" borderId="21" xfId="0" applyNumberFormat="1" applyFont="1" applyBorder="1" applyAlignment="1" applyProtection="1">
      <alignment/>
      <protection/>
    </xf>
    <xf numFmtId="4" fontId="48" fillId="0" borderId="22" xfId="0" applyNumberFormat="1" applyFont="1" applyBorder="1" applyAlignment="1" applyProtection="1">
      <alignment/>
      <protection/>
    </xf>
    <xf numFmtId="179" fontId="50" fillId="0" borderId="23" xfId="0" applyNumberFormat="1" applyFont="1" applyBorder="1" applyAlignment="1">
      <alignment/>
    </xf>
    <xf numFmtId="4" fontId="48" fillId="0" borderId="24" xfId="0" applyNumberFormat="1" applyFont="1" applyBorder="1" applyAlignment="1" applyProtection="1">
      <alignment/>
      <protection/>
    </xf>
    <xf numFmtId="4" fontId="48" fillId="0" borderId="25" xfId="0" applyNumberFormat="1" applyFont="1" applyBorder="1" applyAlignment="1" applyProtection="1">
      <alignment/>
      <protection/>
    </xf>
    <xf numFmtId="179" fontId="51" fillId="0" borderId="17" xfId="0" applyNumberFormat="1" applyFont="1" applyBorder="1" applyAlignment="1">
      <alignment/>
    </xf>
    <xf numFmtId="4" fontId="48" fillId="0" borderId="26" xfId="0" applyNumberFormat="1" applyFont="1" applyBorder="1" applyAlignment="1" applyProtection="1">
      <alignment/>
      <protection/>
    </xf>
    <xf numFmtId="4" fontId="48" fillId="0" borderId="27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 horizontal="left"/>
      <protection/>
    </xf>
    <xf numFmtId="179" fontId="48" fillId="0" borderId="23" xfId="0" applyNumberFormat="1" applyFont="1" applyBorder="1" applyAlignment="1">
      <alignment/>
    </xf>
    <xf numFmtId="4" fontId="48" fillId="0" borderId="28" xfId="0" applyNumberFormat="1" applyFont="1" applyBorder="1" applyAlignment="1" applyProtection="1">
      <alignment/>
      <protection/>
    </xf>
    <xf numFmtId="4" fontId="48" fillId="0" borderId="29" xfId="0" applyNumberFormat="1" applyFont="1" applyBorder="1" applyAlignment="1" applyProtection="1">
      <alignment/>
      <protection/>
    </xf>
    <xf numFmtId="4" fontId="48" fillId="33" borderId="18" xfId="0" applyNumberFormat="1" applyFont="1" applyFill="1" applyBorder="1" applyAlignment="1" applyProtection="1">
      <alignment/>
      <protection/>
    </xf>
    <xf numFmtId="4" fontId="48" fillId="33" borderId="26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4" fontId="48" fillId="0" borderId="15" xfId="0" applyNumberFormat="1" applyFont="1" applyBorder="1" applyAlignment="1" applyProtection="1">
      <alignment/>
      <protection/>
    </xf>
    <xf numFmtId="4" fontId="48" fillId="0" borderId="31" xfId="0" applyNumberFormat="1" applyFont="1" applyBorder="1" applyAlignment="1" applyProtection="1">
      <alignment/>
      <protection/>
    </xf>
    <xf numFmtId="4" fontId="48" fillId="0" borderId="16" xfId="0" applyNumberFormat="1" applyFont="1" applyBorder="1" applyAlignment="1" applyProtection="1">
      <alignment/>
      <protection/>
    </xf>
    <xf numFmtId="0" fontId="52" fillId="0" borderId="23" xfId="56" applyFont="1" applyBorder="1">
      <alignment/>
      <protection/>
    </xf>
    <xf numFmtId="4" fontId="48" fillId="0" borderId="32" xfId="0" applyNumberFormat="1" applyFont="1" applyBorder="1" applyAlignment="1" applyProtection="1">
      <alignment/>
      <protection/>
    </xf>
    <xf numFmtId="4" fontId="48" fillId="0" borderId="33" xfId="0" applyNumberFormat="1" applyFont="1" applyBorder="1" applyAlignment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Q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8" width="11.77734375" style="4" customWidth="1"/>
    <col min="9" max="9" width="11.77734375" style="0" customWidth="1"/>
    <col min="10" max="10" width="11.5546875" style="0" bestFit="1" customWidth="1"/>
  </cols>
  <sheetData>
    <row r="2" spans="2:3" ht="21.75" customHeight="1">
      <c r="B2" s="5"/>
      <c r="C2" s="6" t="s">
        <v>44</v>
      </c>
    </row>
    <row r="3" spans="2:3" ht="21.75" customHeight="1">
      <c r="B3" s="5"/>
      <c r="C3" s="6"/>
    </row>
    <row r="4" ht="15.75" thickBot="1">
      <c r="B4" s="7"/>
    </row>
    <row r="5" spans="2:8" ht="17.25" thickBot="1" thickTop="1">
      <c r="B5" s="8"/>
      <c r="C5" s="9" t="s">
        <v>35</v>
      </c>
      <c r="D5" s="10"/>
      <c r="E5" s="11" t="s">
        <v>36</v>
      </c>
      <c r="F5" s="10"/>
      <c r="G5" s="12" t="s">
        <v>37</v>
      </c>
      <c r="H5" s="13"/>
    </row>
    <row r="6" spans="2:8" ht="17.25" thickBot="1" thickTop="1">
      <c r="B6" s="14"/>
      <c r="C6" s="15" t="s">
        <v>0</v>
      </c>
      <c r="D6" s="16" t="s">
        <v>1</v>
      </c>
      <c r="E6" s="15" t="s">
        <v>0</v>
      </c>
      <c r="F6" s="16" t="s">
        <v>1</v>
      </c>
      <c r="G6" s="15" t="s">
        <v>0</v>
      </c>
      <c r="H6" s="17" t="s">
        <v>1</v>
      </c>
    </row>
    <row r="7" spans="2:8" ht="16.5" thickTop="1">
      <c r="B7" s="18"/>
      <c r="C7" s="19"/>
      <c r="D7" s="20"/>
      <c r="E7" s="19"/>
      <c r="F7" s="20"/>
      <c r="G7" s="19"/>
      <c r="H7" s="20"/>
    </row>
    <row r="8" spans="2:15" ht="15.75">
      <c r="B8" s="21" t="s">
        <v>3</v>
      </c>
      <c r="C8" s="22">
        <v>896250.7450410001</v>
      </c>
      <c r="D8" s="23">
        <f>C8/$C$71</f>
        <v>43047.58621714698</v>
      </c>
      <c r="E8" s="22">
        <v>911610.7248669999</v>
      </c>
      <c r="F8" s="23">
        <f>E8/$C$71</f>
        <v>43785.33740955811</v>
      </c>
      <c r="G8" s="22">
        <f>C8-E8</f>
        <v>-15359.97982599982</v>
      </c>
      <c r="H8" s="23">
        <f>D8-F8</f>
        <v>-737.7511924111313</v>
      </c>
      <c r="I8" s="3"/>
      <c r="J8" s="3"/>
      <c r="K8" s="3"/>
      <c r="L8" s="3"/>
      <c r="M8" s="3"/>
      <c r="N8" s="3"/>
      <c r="O8" s="1"/>
    </row>
    <row r="9" spans="2:15" ht="15.75">
      <c r="B9" s="24"/>
      <c r="C9" s="22"/>
      <c r="D9" s="23"/>
      <c r="E9" s="22"/>
      <c r="F9" s="23"/>
      <c r="G9" s="22"/>
      <c r="H9" s="23"/>
      <c r="I9" s="3"/>
      <c r="J9" s="3"/>
      <c r="K9" s="3"/>
      <c r="L9" s="3"/>
      <c r="M9" s="3"/>
      <c r="N9" s="3"/>
      <c r="O9" s="1"/>
    </row>
    <row r="10" spans="2:15" ht="15.75">
      <c r="B10" s="21" t="s">
        <v>4</v>
      </c>
      <c r="C10" s="22">
        <f aca="true" t="shared" si="0" ref="C10:H10">C11+C12+C13</f>
        <v>105133.8884643322</v>
      </c>
      <c r="D10" s="23">
        <f t="shared" si="0"/>
        <v>5049.658427681661</v>
      </c>
      <c r="E10" s="22">
        <f t="shared" si="0"/>
        <v>110953.0856629684</v>
      </c>
      <c r="F10" s="23">
        <f t="shared" si="0"/>
        <v>5329.158773437483</v>
      </c>
      <c r="G10" s="22">
        <f t="shared" si="0"/>
        <v>-5819.197198636204</v>
      </c>
      <c r="H10" s="23">
        <f t="shared" si="0"/>
        <v>-279.5003457558216</v>
      </c>
      <c r="I10" s="3"/>
      <c r="J10" s="3"/>
      <c r="K10" s="3"/>
      <c r="L10" s="3"/>
      <c r="M10" s="3"/>
      <c r="N10" s="3"/>
      <c r="O10" s="1"/>
    </row>
    <row r="11" spans="2:15" ht="15.75">
      <c r="B11" s="25" t="s">
        <v>7</v>
      </c>
      <c r="C11" s="22">
        <v>36784.340412</v>
      </c>
      <c r="D11" s="23">
        <v>1766.7790783861672</v>
      </c>
      <c r="E11" s="22">
        <v>29652.231158000002</v>
      </c>
      <c r="F11" s="23">
        <v>1424.2185954851107</v>
      </c>
      <c r="G11" s="22">
        <f aca="true" t="shared" si="1" ref="G11:H13">C11-E11</f>
        <v>7132.109253999995</v>
      </c>
      <c r="H11" s="23">
        <f t="shared" si="1"/>
        <v>342.5604829010565</v>
      </c>
      <c r="I11" s="3"/>
      <c r="J11" s="3"/>
      <c r="K11" s="3"/>
      <c r="L11" s="3"/>
      <c r="M11" s="3"/>
      <c r="N11" s="3"/>
      <c r="O11" s="1"/>
    </row>
    <row r="12" spans="2:15" ht="15.75">
      <c r="B12" s="25" t="s">
        <v>8</v>
      </c>
      <c r="C12" s="22">
        <v>29995.02096915848</v>
      </c>
      <c r="D12" s="23">
        <v>1440.683043667554</v>
      </c>
      <c r="E12" s="22">
        <v>25776.03369324846</v>
      </c>
      <c r="F12" s="23">
        <v>1238.041964132971</v>
      </c>
      <c r="G12" s="22">
        <f t="shared" si="1"/>
        <v>4218.987275910018</v>
      </c>
      <c r="H12" s="23">
        <f t="shared" si="1"/>
        <v>202.641079534583</v>
      </c>
      <c r="I12" s="3"/>
      <c r="J12" s="3"/>
      <c r="K12" s="3"/>
      <c r="L12" s="3"/>
      <c r="M12" s="3"/>
      <c r="N12" s="3"/>
      <c r="O12" s="1"/>
    </row>
    <row r="13" spans="2:15" ht="15.75">
      <c r="B13" s="25" t="s">
        <v>9</v>
      </c>
      <c r="C13" s="22">
        <v>38354.527083173714</v>
      </c>
      <c r="D13" s="23">
        <v>1842.1963056279403</v>
      </c>
      <c r="E13" s="22">
        <v>55524.82081171993</v>
      </c>
      <c r="F13" s="23">
        <v>2666.8982138194015</v>
      </c>
      <c r="G13" s="22">
        <f t="shared" si="1"/>
        <v>-17170.293728546218</v>
      </c>
      <c r="H13" s="23">
        <f t="shared" si="1"/>
        <v>-824.7019081914611</v>
      </c>
      <c r="I13" s="3"/>
      <c r="J13" s="3"/>
      <c r="K13" s="3"/>
      <c r="L13" s="3"/>
      <c r="M13" s="3"/>
      <c r="N13" s="3"/>
      <c r="O13" s="1"/>
    </row>
    <row r="14" spans="2:15" ht="15.75">
      <c r="B14" s="24"/>
      <c r="C14" s="22"/>
      <c r="D14" s="23"/>
      <c r="E14" s="22"/>
      <c r="F14" s="23"/>
      <c r="G14" s="22"/>
      <c r="H14" s="23"/>
      <c r="I14" s="3"/>
      <c r="J14" s="3"/>
      <c r="K14" s="3"/>
      <c r="L14" s="3"/>
      <c r="M14" s="3"/>
      <c r="N14" s="3"/>
      <c r="O14" s="1"/>
    </row>
    <row r="15" spans="2:15" ht="15.75">
      <c r="B15" s="21" t="s">
        <v>10</v>
      </c>
      <c r="C15" s="22">
        <f aca="true" t="shared" si="2" ref="C15:H15">C16+C17</f>
        <v>46911.322</v>
      </c>
      <c r="D15" s="23">
        <f t="shared" si="2"/>
        <v>2253.1854947166185</v>
      </c>
      <c r="E15" s="22">
        <f t="shared" si="2"/>
        <v>88058.95349183332</v>
      </c>
      <c r="F15" s="23">
        <f t="shared" si="2"/>
        <v>4229.536671077489</v>
      </c>
      <c r="G15" s="22">
        <f t="shared" si="2"/>
        <v>-41147.63149183333</v>
      </c>
      <c r="H15" s="23">
        <f t="shared" si="2"/>
        <v>-1976.35117636087</v>
      </c>
      <c r="I15" s="3"/>
      <c r="J15" s="3"/>
      <c r="K15" s="3"/>
      <c r="L15" s="3"/>
      <c r="M15" s="3"/>
      <c r="N15" s="3"/>
      <c r="O15" s="1"/>
    </row>
    <row r="16" spans="2:15" ht="15.75">
      <c r="B16" s="24" t="s">
        <v>11</v>
      </c>
      <c r="C16" s="22">
        <v>24500</v>
      </c>
      <c r="D16" s="23">
        <v>1176.7531219980788</v>
      </c>
      <c r="E16" s="22">
        <v>2415.2130600000005</v>
      </c>
      <c r="F16" s="23">
        <v>116.00446974063402</v>
      </c>
      <c r="G16" s="22">
        <f>C16-E16</f>
        <v>22084.786939999998</v>
      </c>
      <c r="H16" s="23">
        <f>D16-F16</f>
        <v>1060.7486522574447</v>
      </c>
      <c r="I16" s="3"/>
      <c r="J16" s="3"/>
      <c r="K16" s="3"/>
      <c r="L16" s="3"/>
      <c r="M16" s="3"/>
      <c r="N16" s="3"/>
      <c r="O16" s="1"/>
    </row>
    <row r="17" spans="2:15" ht="15.75">
      <c r="B17" s="24" t="s">
        <v>12</v>
      </c>
      <c r="C17" s="22">
        <v>22411.322000000004</v>
      </c>
      <c r="D17" s="23">
        <v>1076.43237271854</v>
      </c>
      <c r="E17" s="22">
        <v>85643.74043183333</v>
      </c>
      <c r="F17" s="23">
        <v>4113.532201336855</v>
      </c>
      <c r="G17" s="22">
        <f>C17-E17</f>
        <v>-63232.41843183333</v>
      </c>
      <c r="H17" s="23">
        <f>D17-F17</f>
        <v>-3037.099828618315</v>
      </c>
      <c r="I17" s="3"/>
      <c r="J17" s="3"/>
      <c r="K17" s="3"/>
      <c r="L17" s="3"/>
      <c r="M17" s="3"/>
      <c r="N17" s="3"/>
      <c r="O17" s="1"/>
    </row>
    <row r="18" spans="2:15" ht="15.75">
      <c r="B18" s="24"/>
      <c r="C18" s="22"/>
      <c r="D18" s="23"/>
      <c r="E18" s="22"/>
      <c r="F18" s="23"/>
      <c r="G18" s="22"/>
      <c r="H18" s="23"/>
      <c r="I18" s="3"/>
      <c r="J18" s="3"/>
      <c r="K18" s="3"/>
      <c r="L18" s="3"/>
      <c r="M18" s="3"/>
      <c r="N18" s="3"/>
      <c r="O18" s="1"/>
    </row>
    <row r="19" spans="2:15" ht="15.75">
      <c r="B19" s="26" t="s">
        <v>38</v>
      </c>
      <c r="C19" s="22">
        <v>34057.25184920086</v>
      </c>
      <c r="D19" s="23">
        <v>1635.7949975600798</v>
      </c>
      <c r="E19" s="22">
        <v>49393.59011037479</v>
      </c>
      <c r="F19" s="23">
        <v>2372.4106681255903</v>
      </c>
      <c r="G19" s="22">
        <f>C19-E19</f>
        <v>-15336.338261173929</v>
      </c>
      <c r="H19" s="23">
        <f>D19-F19</f>
        <v>-736.6156705655105</v>
      </c>
      <c r="I19" s="3"/>
      <c r="J19" s="3"/>
      <c r="K19" s="3"/>
      <c r="L19" s="3"/>
      <c r="M19" s="3"/>
      <c r="N19" s="3"/>
      <c r="O19" s="1"/>
    </row>
    <row r="20" spans="2:14" ht="15.75">
      <c r="B20" s="27"/>
      <c r="C20" s="22"/>
      <c r="D20" s="23"/>
      <c r="E20" s="22"/>
      <c r="F20" s="23"/>
      <c r="G20" s="22"/>
      <c r="H20" s="23"/>
      <c r="I20" s="3"/>
      <c r="J20" s="3"/>
      <c r="K20" s="3"/>
      <c r="L20" s="3"/>
      <c r="M20" s="3"/>
      <c r="N20" s="3"/>
    </row>
    <row r="21" spans="2:14" ht="15.75">
      <c r="B21" s="27" t="s">
        <v>5</v>
      </c>
      <c r="C21" s="22">
        <f aca="true" t="shared" si="3" ref="C21:H21">C8+C10+C15+C19</f>
        <v>1082353.2073545333</v>
      </c>
      <c r="D21" s="23">
        <f t="shared" si="3"/>
        <v>51986.225137105335</v>
      </c>
      <c r="E21" s="22">
        <f t="shared" si="3"/>
        <v>1160016.3541321764</v>
      </c>
      <c r="F21" s="23">
        <f t="shared" si="3"/>
        <v>55716.44352219867</v>
      </c>
      <c r="G21" s="22">
        <f t="shared" si="3"/>
        <v>-77663.14677764328</v>
      </c>
      <c r="H21" s="23">
        <f t="shared" si="3"/>
        <v>-3730.2183850933334</v>
      </c>
      <c r="I21" s="3"/>
      <c r="J21" s="3"/>
      <c r="K21" s="3"/>
      <c r="L21" s="3"/>
      <c r="M21" s="3"/>
      <c r="N21" s="3"/>
    </row>
    <row r="22" spans="2:14" ht="15.75">
      <c r="B22" s="27"/>
      <c r="C22" s="22"/>
      <c r="D22" s="23"/>
      <c r="E22" s="22"/>
      <c r="F22" s="23"/>
      <c r="G22" s="22"/>
      <c r="H22" s="23"/>
      <c r="I22" s="3"/>
      <c r="J22" s="3"/>
      <c r="K22" s="3"/>
      <c r="L22" s="3"/>
      <c r="M22" s="3"/>
      <c r="N22" s="3"/>
    </row>
    <row r="23" spans="2:15" ht="15.75">
      <c r="B23" s="28"/>
      <c r="C23" s="29"/>
      <c r="D23" s="30"/>
      <c r="E23" s="29"/>
      <c r="F23" s="30"/>
      <c r="G23" s="29"/>
      <c r="H23" s="30"/>
      <c r="I23" s="3"/>
      <c r="J23" s="3"/>
      <c r="K23" s="3"/>
      <c r="L23" s="3"/>
      <c r="M23" s="3"/>
      <c r="N23" s="3"/>
      <c r="O23" s="1"/>
    </row>
    <row r="24" spans="2:15" ht="15.75">
      <c r="B24" s="31" t="s">
        <v>13</v>
      </c>
      <c r="C24" s="32">
        <v>18120.14531520402</v>
      </c>
      <c r="D24" s="33">
        <v>870.3239824785793</v>
      </c>
      <c r="E24" s="32">
        <v>1163.51596</v>
      </c>
      <c r="F24" s="33">
        <v>55.88453218059557</v>
      </c>
      <c r="G24" s="32">
        <f>C24-E24</f>
        <v>16956.62935520402</v>
      </c>
      <c r="H24" s="33">
        <f>D24-F24</f>
        <v>814.4394502979837</v>
      </c>
      <c r="I24" s="3"/>
      <c r="J24" s="3"/>
      <c r="K24" s="3"/>
      <c r="L24" s="3"/>
      <c r="M24" s="3"/>
      <c r="N24" s="3"/>
      <c r="O24" s="1"/>
    </row>
    <row r="25" spans="2:15" ht="15.75">
      <c r="B25" s="34"/>
      <c r="C25" s="22"/>
      <c r="D25" s="35"/>
      <c r="E25" s="22"/>
      <c r="F25" s="35"/>
      <c r="G25" s="22"/>
      <c r="H25" s="23"/>
      <c r="I25" s="3"/>
      <c r="J25" s="3"/>
      <c r="K25" s="3"/>
      <c r="L25" s="3"/>
      <c r="M25" s="3"/>
      <c r="N25" s="3"/>
      <c r="O25" s="1"/>
    </row>
    <row r="26" spans="2:15" ht="15.75">
      <c r="B26" s="27" t="s">
        <v>14</v>
      </c>
      <c r="C26" s="22">
        <f aca="true" t="shared" si="4" ref="C26:H26">C28+C38+C46+C42</f>
        <v>4615249.809431837</v>
      </c>
      <c r="D26" s="35">
        <f t="shared" si="4"/>
        <v>221670.2600111353</v>
      </c>
      <c r="E26" s="36">
        <f t="shared" si="4"/>
        <v>-4542492.774629332</v>
      </c>
      <c r="F26" s="35">
        <f t="shared" si="4"/>
        <v>-218178.4604528978</v>
      </c>
      <c r="G26" s="36">
        <f t="shared" si="4"/>
        <v>72757.03480250441</v>
      </c>
      <c r="H26" s="35">
        <f t="shared" si="4"/>
        <v>3491.7995582374824</v>
      </c>
      <c r="I26" s="3"/>
      <c r="J26" s="3"/>
      <c r="K26" s="3"/>
      <c r="L26" s="3"/>
      <c r="M26" s="3"/>
      <c r="N26" s="3"/>
      <c r="O26" s="1"/>
    </row>
    <row r="27" spans="2:15" ht="15.75">
      <c r="B27" s="34"/>
      <c r="C27" s="22"/>
      <c r="D27" s="35"/>
      <c r="E27" s="37"/>
      <c r="F27" s="35"/>
      <c r="G27" s="22"/>
      <c r="H27" s="23"/>
      <c r="I27" s="3"/>
      <c r="J27" s="3"/>
      <c r="K27" s="3"/>
      <c r="L27" s="3"/>
      <c r="M27" s="3"/>
      <c r="N27" s="3"/>
      <c r="O27" s="1"/>
    </row>
    <row r="28" spans="2:15" ht="15.75">
      <c r="B28" s="24" t="s">
        <v>15</v>
      </c>
      <c r="C28" s="22">
        <f aca="true" t="shared" si="5" ref="C28:H28">C29+C33</f>
        <v>1186910.8184318333</v>
      </c>
      <c r="D28" s="35">
        <f t="shared" si="5"/>
        <v>57008.20453563081</v>
      </c>
      <c r="E28" s="22">
        <f t="shared" si="5"/>
        <v>-1176315.146</v>
      </c>
      <c r="F28" s="35">
        <f t="shared" si="5"/>
        <v>-56499.28655139289</v>
      </c>
      <c r="G28" s="22">
        <f t="shared" si="5"/>
        <v>10595.672431833336</v>
      </c>
      <c r="H28" s="23">
        <f t="shared" si="5"/>
        <v>508.91798423791295</v>
      </c>
      <c r="I28" s="3"/>
      <c r="J28" s="3"/>
      <c r="K28" s="3"/>
      <c r="L28" s="3"/>
      <c r="M28" s="3"/>
      <c r="N28" s="3"/>
      <c r="O28" s="1"/>
    </row>
    <row r="29" spans="2:15" ht="15.75">
      <c r="B29" s="34" t="s">
        <v>41</v>
      </c>
      <c r="C29" s="22">
        <f aca="true" t="shared" si="6" ref="C29:H29">C30+C32+C31</f>
        <v>22578.588</v>
      </c>
      <c r="D29" s="35">
        <f t="shared" si="6"/>
        <v>1084.4662824207494</v>
      </c>
      <c r="E29" s="22">
        <f t="shared" si="6"/>
        <v>-31856.659999999996</v>
      </c>
      <c r="F29" s="35">
        <f t="shared" si="6"/>
        <v>-1530.098943323727</v>
      </c>
      <c r="G29" s="22">
        <f t="shared" si="6"/>
        <v>-9278.071999999996</v>
      </c>
      <c r="H29" s="22">
        <f t="shared" si="6"/>
        <v>-445.6326609029778</v>
      </c>
      <c r="I29" s="3"/>
      <c r="J29" s="3"/>
      <c r="K29" s="3"/>
      <c r="L29" s="3"/>
      <c r="M29" s="3"/>
      <c r="N29" s="3"/>
      <c r="O29" s="1"/>
    </row>
    <row r="30" spans="2:15" ht="15.75">
      <c r="B30" s="24" t="s">
        <v>16</v>
      </c>
      <c r="C30" s="22">
        <v>989.588</v>
      </c>
      <c r="D30" s="35">
        <v>47.53064361191162</v>
      </c>
      <c r="E30" s="22">
        <v>-4847.656</v>
      </c>
      <c r="F30" s="35">
        <v>-232.83650336215177</v>
      </c>
      <c r="G30" s="22">
        <f aca="true" t="shared" si="7" ref="G30:H32">C30+E30</f>
        <v>-3858.068</v>
      </c>
      <c r="H30" s="23">
        <f t="shared" si="7"/>
        <v>-185.30585975024016</v>
      </c>
      <c r="I30" s="3"/>
      <c r="J30" s="3"/>
      <c r="K30" s="3"/>
      <c r="L30" s="3"/>
      <c r="M30" s="3"/>
      <c r="N30" s="3"/>
      <c r="O30" s="1"/>
    </row>
    <row r="31" spans="2:15" ht="15.75">
      <c r="B31" s="24" t="s">
        <v>17</v>
      </c>
      <c r="C31" s="22">
        <v>0</v>
      </c>
      <c r="D31" s="35">
        <v>0</v>
      </c>
      <c r="E31" s="22">
        <v>-3581.0039999999967</v>
      </c>
      <c r="F31" s="35">
        <v>-171.9982708933716</v>
      </c>
      <c r="G31" s="22">
        <f t="shared" si="7"/>
        <v>-3581.0039999999967</v>
      </c>
      <c r="H31" s="23">
        <f t="shared" si="7"/>
        <v>-171.9982708933716</v>
      </c>
      <c r="I31" s="3"/>
      <c r="J31" s="3"/>
      <c r="K31" s="3"/>
      <c r="L31" s="3"/>
      <c r="M31" s="3"/>
      <c r="N31" s="3"/>
      <c r="O31" s="1"/>
    </row>
    <row r="32" spans="2:15" ht="15.75">
      <c r="B32" s="24" t="s">
        <v>18</v>
      </c>
      <c r="C32" s="22">
        <v>21589</v>
      </c>
      <c r="D32" s="35">
        <v>1036.9356388088377</v>
      </c>
      <c r="E32" s="22">
        <v>-23428</v>
      </c>
      <c r="F32" s="35">
        <v>-1125.2641690682037</v>
      </c>
      <c r="G32" s="22">
        <f t="shared" si="7"/>
        <v>-1839</v>
      </c>
      <c r="H32" s="23">
        <f t="shared" si="7"/>
        <v>-88.32853025936606</v>
      </c>
      <c r="I32" s="3"/>
      <c r="J32" s="3"/>
      <c r="K32" s="3"/>
      <c r="L32" s="3"/>
      <c r="M32" s="3"/>
      <c r="N32" s="3"/>
      <c r="O32" s="1"/>
    </row>
    <row r="33" spans="2:15" ht="15.75">
      <c r="B33" s="34" t="s">
        <v>19</v>
      </c>
      <c r="C33" s="22">
        <f aca="true" t="shared" si="8" ref="C33:H33">C34+C36+C35</f>
        <v>1164332.2304318333</v>
      </c>
      <c r="D33" s="35">
        <f t="shared" si="8"/>
        <v>55923.73825321006</v>
      </c>
      <c r="E33" s="22">
        <f t="shared" si="8"/>
        <v>-1144458.486</v>
      </c>
      <c r="F33" s="35">
        <f t="shared" si="8"/>
        <v>-54969.187608069165</v>
      </c>
      <c r="G33" s="22">
        <f t="shared" si="8"/>
        <v>19873.744431833333</v>
      </c>
      <c r="H33" s="22">
        <f t="shared" si="8"/>
        <v>954.5506451408908</v>
      </c>
      <c r="I33" s="3"/>
      <c r="J33" s="3"/>
      <c r="K33" s="3"/>
      <c r="L33" s="3"/>
      <c r="M33" s="3"/>
      <c r="N33" s="3"/>
      <c r="O33" s="1"/>
    </row>
    <row r="34" spans="2:15" ht="15.75">
      <c r="B34" s="24" t="s">
        <v>16</v>
      </c>
      <c r="C34" s="22">
        <v>13466.02</v>
      </c>
      <c r="D34" s="35">
        <v>646.7829010566762</v>
      </c>
      <c r="E34" s="22">
        <v>-7137.486</v>
      </c>
      <c r="F34" s="35">
        <v>-342.8187319884726</v>
      </c>
      <c r="G34" s="22">
        <f aca="true" t="shared" si="9" ref="G34:H36">C34+E34</f>
        <v>6328.534000000001</v>
      </c>
      <c r="H34" s="23">
        <f t="shared" si="9"/>
        <v>303.9641690682036</v>
      </c>
      <c r="I34" s="3"/>
      <c r="J34" s="3"/>
      <c r="K34" s="3"/>
      <c r="L34" s="3"/>
      <c r="M34" s="3"/>
      <c r="N34" s="3"/>
      <c r="O34" s="1"/>
    </row>
    <row r="35" spans="2:15" ht="15.75">
      <c r="B35" s="24" t="s">
        <v>17</v>
      </c>
      <c r="C35" s="22">
        <v>3557.210431833333</v>
      </c>
      <c r="D35" s="35">
        <v>170.85544821485752</v>
      </c>
      <c r="E35" s="22">
        <v>0</v>
      </c>
      <c r="F35" s="35">
        <v>0</v>
      </c>
      <c r="G35" s="22">
        <f t="shared" si="9"/>
        <v>3557.210431833333</v>
      </c>
      <c r="H35" s="23">
        <f t="shared" si="9"/>
        <v>170.85544821485752</v>
      </c>
      <c r="I35" s="3"/>
      <c r="J35" s="3"/>
      <c r="K35" s="3"/>
      <c r="L35" s="3"/>
      <c r="M35" s="3"/>
      <c r="N35" s="3"/>
      <c r="O35" s="1"/>
    </row>
    <row r="36" spans="2:15" ht="15.75">
      <c r="B36" s="24" t="s">
        <v>18</v>
      </c>
      <c r="C36" s="22">
        <v>1147309</v>
      </c>
      <c r="D36" s="35">
        <v>55106.09990393852</v>
      </c>
      <c r="E36" s="22">
        <v>-1137321</v>
      </c>
      <c r="F36" s="35">
        <v>-54626.36887608069</v>
      </c>
      <c r="G36" s="22">
        <f t="shared" si="9"/>
        <v>9988</v>
      </c>
      <c r="H36" s="23">
        <f t="shared" si="9"/>
        <v>479.73102785782976</v>
      </c>
      <c r="I36" s="3"/>
      <c r="J36" s="3"/>
      <c r="K36" s="3"/>
      <c r="L36" s="3"/>
      <c r="M36" s="3"/>
      <c r="N36" s="3"/>
      <c r="O36" s="1"/>
    </row>
    <row r="37" spans="2:15" ht="15.75">
      <c r="B37" s="24"/>
      <c r="C37" s="22"/>
      <c r="D37" s="35"/>
      <c r="E37" s="22"/>
      <c r="F37" s="35"/>
      <c r="G37" s="22"/>
      <c r="H37" s="23"/>
      <c r="I37" s="3"/>
      <c r="J37" s="3"/>
      <c r="K37" s="3"/>
      <c r="L37" s="3"/>
      <c r="M37" s="3"/>
      <c r="N37" s="3"/>
      <c r="O37" s="1"/>
    </row>
    <row r="38" spans="2:15" ht="15.75">
      <c r="B38" s="24" t="s">
        <v>20</v>
      </c>
      <c r="C38" s="22">
        <f aca="true" t="shared" si="10" ref="C38:H38">C39+C40</f>
        <v>207541.37900000002</v>
      </c>
      <c r="D38" s="35">
        <f t="shared" si="10"/>
        <v>9968.36594620557</v>
      </c>
      <c r="E38" s="22">
        <f t="shared" si="10"/>
        <v>-167512.721</v>
      </c>
      <c r="F38" s="35">
        <f t="shared" si="10"/>
        <v>-8045.759894332373</v>
      </c>
      <c r="G38" s="22">
        <f t="shared" si="10"/>
        <v>40028.658</v>
      </c>
      <c r="H38" s="23">
        <f t="shared" si="10"/>
        <v>1922.6060518731974</v>
      </c>
      <c r="I38" s="3"/>
      <c r="J38" s="3"/>
      <c r="K38" s="3"/>
      <c r="L38" s="3"/>
      <c r="M38" s="3"/>
      <c r="N38" s="3"/>
      <c r="O38" s="1"/>
    </row>
    <row r="39" spans="2:15" ht="15.75">
      <c r="B39" s="24" t="s">
        <v>21</v>
      </c>
      <c r="C39" s="22">
        <v>57881.151</v>
      </c>
      <c r="D39" s="35">
        <v>2780.0744956772332</v>
      </c>
      <c r="E39" s="22">
        <v>-53601.411</v>
      </c>
      <c r="F39" s="35">
        <v>-2574.5154178674347</v>
      </c>
      <c r="G39" s="22">
        <f>C39+E39</f>
        <v>4279.739999999998</v>
      </c>
      <c r="H39" s="23">
        <f>D39+F39</f>
        <v>205.5590778097985</v>
      </c>
      <c r="I39" s="3"/>
      <c r="J39" s="3"/>
      <c r="K39" s="3"/>
      <c r="L39" s="3"/>
      <c r="M39" s="3"/>
      <c r="N39" s="3"/>
      <c r="O39" s="1"/>
    </row>
    <row r="40" spans="2:15" ht="15.75">
      <c r="B40" s="24" t="s">
        <v>22</v>
      </c>
      <c r="C40" s="22">
        <v>149660.228</v>
      </c>
      <c r="D40" s="35">
        <v>7188.291450528337</v>
      </c>
      <c r="E40" s="22">
        <v>-113911.31</v>
      </c>
      <c r="F40" s="35">
        <v>-5471.244476464938</v>
      </c>
      <c r="G40" s="22">
        <f>C40+E40</f>
        <v>35748.918000000005</v>
      </c>
      <c r="H40" s="23">
        <f>D40+F40</f>
        <v>1717.046974063399</v>
      </c>
      <c r="I40" s="3"/>
      <c r="J40" s="3"/>
      <c r="K40" s="3"/>
      <c r="L40" s="3"/>
      <c r="M40" s="3"/>
      <c r="N40" s="3"/>
      <c r="O40" s="1"/>
    </row>
    <row r="41" spans="2:15" ht="15.75">
      <c r="B41" s="34"/>
      <c r="C41" s="22"/>
      <c r="D41" s="35"/>
      <c r="E41" s="22"/>
      <c r="F41" s="35"/>
      <c r="G41" s="22"/>
      <c r="H41" s="23"/>
      <c r="I41" s="3"/>
      <c r="J41" s="3"/>
      <c r="K41" s="3"/>
      <c r="L41" s="3"/>
      <c r="M41" s="3"/>
      <c r="N41" s="3"/>
      <c r="O41" s="1"/>
    </row>
    <row r="42" spans="2:15" ht="15.75">
      <c r="B42" s="24" t="s">
        <v>39</v>
      </c>
      <c r="C42" s="22">
        <f aca="true" t="shared" si="11" ref="C42:H42">C43+C44</f>
        <v>1599463.614</v>
      </c>
      <c r="D42" s="35">
        <f t="shared" si="11"/>
        <v>76823.4204610951</v>
      </c>
      <c r="E42" s="22">
        <f t="shared" si="11"/>
        <v>-1613478.134</v>
      </c>
      <c r="F42" s="35">
        <f t="shared" si="11"/>
        <v>-77496.54822286262</v>
      </c>
      <c r="G42" s="22">
        <f t="shared" si="11"/>
        <v>-14014.520000000135</v>
      </c>
      <c r="H42" s="23">
        <f t="shared" si="11"/>
        <v>-673.1277617675296</v>
      </c>
      <c r="I42" s="3"/>
      <c r="J42" s="3"/>
      <c r="K42" s="3"/>
      <c r="L42" s="3"/>
      <c r="M42" s="3"/>
      <c r="N42" s="3"/>
      <c r="O42" s="1"/>
    </row>
    <row r="43" spans="2:15" ht="15.75">
      <c r="B43" s="24" t="s">
        <v>21</v>
      </c>
      <c r="C43" s="22">
        <v>877100.985</v>
      </c>
      <c r="D43" s="35">
        <v>42127.8090778098</v>
      </c>
      <c r="E43" s="22">
        <v>-892363.902</v>
      </c>
      <c r="F43" s="35">
        <v>-42860.89827089337</v>
      </c>
      <c r="G43" s="22">
        <f>C43+E43</f>
        <v>-15262.917000000016</v>
      </c>
      <c r="H43" s="23">
        <f>D43+F43</f>
        <v>-733.0891930835714</v>
      </c>
      <c r="I43" s="3"/>
      <c r="J43" s="3"/>
      <c r="K43" s="3"/>
      <c r="L43" s="3"/>
      <c r="M43" s="3"/>
      <c r="N43" s="3"/>
      <c r="O43" s="1"/>
    </row>
    <row r="44" spans="2:15" ht="15.75">
      <c r="B44" s="24" t="s">
        <v>22</v>
      </c>
      <c r="C44" s="22">
        <v>722362.629</v>
      </c>
      <c r="D44" s="35">
        <v>34695.6113832853</v>
      </c>
      <c r="E44" s="22">
        <v>-721114.2320000001</v>
      </c>
      <c r="F44" s="35">
        <v>-34635.64995196926</v>
      </c>
      <c r="G44" s="22">
        <f>C44+E44</f>
        <v>1248.3969999998808</v>
      </c>
      <c r="H44" s="23">
        <f>D44+F44</f>
        <v>59.96143131604185</v>
      </c>
      <c r="I44" s="3"/>
      <c r="J44" s="3"/>
      <c r="K44" s="3"/>
      <c r="L44" s="3"/>
      <c r="M44" s="3"/>
      <c r="N44" s="3"/>
      <c r="O44" s="1"/>
    </row>
    <row r="45" spans="2:15" ht="15.75">
      <c r="B45" s="24"/>
      <c r="C45" s="22"/>
      <c r="D45" s="35"/>
      <c r="E45" s="22"/>
      <c r="F45" s="35"/>
      <c r="G45" s="22"/>
      <c r="H45" s="23"/>
      <c r="I45" s="3"/>
      <c r="J45" s="3"/>
      <c r="K45" s="3"/>
      <c r="L45" s="3"/>
      <c r="M45" s="3"/>
      <c r="N45" s="3"/>
      <c r="O45" s="1"/>
    </row>
    <row r="46" spans="2:15" ht="15.75">
      <c r="B46" s="24" t="s">
        <v>23</v>
      </c>
      <c r="C46" s="22">
        <f>C47+C51</f>
        <v>1621333.9980000034</v>
      </c>
      <c r="D46" s="35">
        <f>D47+D51</f>
        <v>77870.26906820381</v>
      </c>
      <c r="E46" s="22">
        <f>E47+E51</f>
        <v>-1585186.7736293322</v>
      </c>
      <c r="F46" s="35">
        <f>F47+F51</f>
        <v>-76136.8657843099</v>
      </c>
      <c r="G46" s="22">
        <f aca="true" t="shared" si="12" ref="G46:H49">C46+E46</f>
        <v>36147.2243706712</v>
      </c>
      <c r="H46" s="23">
        <f t="shared" si="12"/>
        <v>1733.403283893902</v>
      </c>
      <c r="I46" s="3"/>
      <c r="J46" s="3"/>
      <c r="K46" s="3"/>
      <c r="L46" s="3"/>
      <c r="M46" s="3"/>
      <c r="N46" s="3"/>
      <c r="O46" s="1"/>
    </row>
    <row r="47" spans="2:15" ht="15.75">
      <c r="B47" s="34" t="s">
        <v>24</v>
      </c>
      <c r="C47" s="22">
        <f>C48+C49</f>
        <v>91952.34999999999</v>
      </c>
      <c r="D47" s="35">
        <f>D48+D49</f>
        <v>4412.937271853986</v>
      </c>
      <c r="E47" s="22">
        <f>E48+E49</f>
        <v>-87843.193</v>
      </c>
      <c r="F47" s="35">
        <f>F48+F49</f>
        <v>-4218.346061479347</v>
      </c>
      <c r="G47" s="22">
        <f t="shared" si="12"/>
        <v>4109.156999999992</v>
      </c>
      <c r="H47" s="23">
        <f t="shared" si="12"/>
        <v>194.59121037463956</v>
      </c>
      <c r="I47" s="3"/>
      <c r="J47" s="3"/>
      <c r="K47" s="3"/>
      <c r="L47" s="3"/>
      <c r="M47" s="3"/>
      <c r="N47" s="3"/>
      <c r="O47" s="1"/>
    </row>
    <row r="48" spans="2:15" ht="15.75">
      <c r="B48" s="24" t="s">
        <v>21</v>
      </c>
      <c r="C48" s="22">
        <v>15356.008</v>
      </c>
      <c r="D48" s="35">
        <v>737.560422670509</v>
      </c>
      <c r="E48" s="22">
        <v>-23126.220999999998</v>
      </c>
      <c r="F48" s="35">
        <v>-1110.7695004803072</v>
      </c>
      <c r="G48" s="22">
        <f t="shared" si="12"/>
        <v>-7770.212999999998</v>
      </c>
      <c r="H48" s="23">
        <f t="shared" si="12"/>
        <v>-373.20907780979826</v>
      </c>
      <c r="I48" s="3"/>
      <c r="J48" s="3"/>
      <c r="K48" s="3"/>
      <c r="L48" s="3"/>
      <c r="M48" s="3"/>
      <c r="N48" s="3"/>
      <c r="O48" s="1"/>
    </row>
    <row r="49" spans="2:15" ht="15.75">
      <c r="B49" s="24" t="s">
        <v>22</v>
      </c>
      <c r="C49" s="22">
        <v>76596.34199999999</v>
      </c>
      <c r="D49" s="35">
        <v>3675.3768491834776</v>
      </c>
      <c r="E49" s="22">
        <v>-64716.971999999994</v>
      </c>
      <c r="F49" s="35">
        <v>-3107.5765609990394</v>
      </c>
      <c r="G49" s="22">
        <f t="shared" si="12"/>
        <v>11879.369999999995</v>
      </c>
      <c r="H49" s="23">
        <f t="shared" si="12"/>
        <v>567.8002881844382</v>
      </c>
      <c r="I49" s="3"/>
      <c r="J49" s="3"/>
      <c r="K49" s="3"/>
      <c r="L49" s="3"/>
      <c r="M49" s="3"/>
      <c r="N49" s="3"/>
      <c r="O49" s="1"/>
    </row>
    <row r="50" spans="2:14" ht="15.75">
      <c r="B50" s="27"/>
      <c r="C50" s="22"/>
      <c r="D50" s="35"/>
      <c r="E50" s="22"/>
      <c r="F50" s="35"/>
      <c r="G50" s="22"/>
      <c r="H50" s="23"/>
      <c r="I50" s="3"/>
      <c r="J50" s="3"/>
      <c r="K50" s="3"/>
      <c r="L50" s="3"/>
      <c r="M50" s="3"/>
      <c r="N50" s="3"/>
    </row>
    <row r="51" spans="2:14" ht="15.75">
      <c r="B51" s="34" t="s">
        <v>25</v>
      </c>
      <c r="C51" s="22">
        <f>C52+C53</f>
        <v>1529381.6480000033</v>
      </c>
      <c r="D51" s="35">
        <f>D52+D53</f>
        <v>73457.33179634983</v>
      </c>
      <c r="E51" s="22">
        <f>E52+E53</f>
        <v>-1497343.5806293322</v>
      </c>
      <c r="F51" s="35">
        <f>F52+F53</f>
        <v>-71918.51972283056</v>
      </c>
      <c r="G51" s="22">
        <f aca="true" t="shared" si="13" ref="G51:H53">C51+E51</f>
        <v>32038.06737067108</v>
      </c>
      <c r="H51" s="23">
        <f t="shared" si="13"/>
        <v>1538.8120735192642</v>
      </c>
      <c r="I51" s="3"/>
      <c r="J51" s="3"/>
      <c r="K51" s="3"/>
      <c r="L51" s="3"/>
      <c r="M51" s="3"/>
      <c r="N51" s="3"/>
    </row>
    <row r="52" spans="2:14" ht="15.75">
      <c r="B52" s="24" t="s">
        <v>21</v>
      </c>
      <c r="C52" s="22">
        <v>945957.892</v>
      </c>
      <c r="D52" s="35">
        <v>45435.057252641695</v>
      </c>
      <c r="E52" s="22">
        <v>-964176.7569999988</v>
      </c>
      <c r="F52" s="35">
        <v>-46310.12281460129</v>
      </c>
      <c r="G52" s="22">
        <f t="shared" si="13"/>
        <v>-18218.864999998827</v>
      </c>
      <c r="H52" s="23">
        <f t="shared" si="13"/>
        <v>-875.0655619595927</v>
      </c>
      <c r="I52" s="3"/>
      <c r="J52" s="3"/>
      <c r="K52" s="3"/>
      <c r="L52" s="3"/>
      <c r="M52" s="3"/>
      <c r="N52" s="3"/>
    </row>
    <row r="53" spans="2:14" ht="15.75">
      <c r="B53" s="38" t="s">
        <v>22</v>
      </c>
      <c r="C53" s="22">
        <v>583423.7560000033</v>
      </c>
      <c r="D53" s="23">
        <v>28022.274543708132</v>
      </c>
      <c r="E53" s="22">
        <v>-533166.8236293334</v>
      </c>
      <c r="F53" s="23">
        <v>-25608.39690822927</v>
      </c>
      <c r="G53" s="32">
        <f t="shared" si="13"/>
        <v>50256.93237066991</v>
      </c>
      <c r="H53" s="33">
        <f t="shared" si="13"/>
        <v>2413.8776354788606</v>
      </c>
      <c r="I53" s="3"/>
      <c r="J53" s="3"/>
      <c r="K53" s="3"/>
      <c r="L53" s="3"/>
      <c r="M53" s="3"/>
      <c r="N53" s="3"/>
    </row>
    <row r="54" spans="2:14" ht="15.75">
      <c r="B54" s="24"/>
      <c r="C54" s="39"/>
      <c r="D54" s="40"/>
      <c r="E54" s="29"/>
      <c r="F54" s="40"/>
      <c r="G54" s="22"/>
      <c r="H54" s="23"/>
      <c r="I54" s="3"/>
      <c r="J54" s="3"/>
      <c r="K54" s="3"/>
      <c r="L54" s="3"/>
      <c r="M54" s="3"/>
      <c r="N54" s="3"/>
    </row>
    <row r="55" spans="2:17" ht="15.75">
      <c r="B55" s="27" t="s">
        <v>26</v>
      </c>
      <c r="C55" s="22">
        <f>C24+C26</f>
        <v>4633369.954747041</v>
      </c>
      <c r="D55" s="35">
        <f>D24+D26</f>
        <v>222540.5839936139</v>
      </c>
      <c r="E55" s="22">
        <f>-E24+E26</f>
        <v>-4543656.290589333</v>
      </c>
      <c r="F55" s="35">
        <f>-F24+F26</f>
        <v>-218234.34498507838</v>
      </c>
      <c r="G55" s="22">
        <f>C55+E55</f>
        <v>89713.66415770818</v>
      </c>
      <c r="H55" s="23">
        <f>D55+F55</f>
        <v>4306.239008535515</v>
      </c>
      <c r="I55" s="3"/>
      <c r="J55" s="3"/>
      <c r="K55" s="3"/>
      <c r="L55" s="3"/>
      <c r="M55" s="3"/>
      <c r="N55" s="3"/>
      <c r="O55" s="2"/>
      <c r="P55" s="2"/>
      <c r="Q55" s="2"/>
    </row>
    <row r="56" spans="2:14" ht="15.75">
      <c r="B56" s="27"/>
      <c r="C56" s="22"/>
      <c r="D56" s="35"/>
      <c r="E56" s="22"/>
      <c r="F56" s="35"/>
      <c r="G56" s="22"/>
      <c r="H56" s="23"/>
      <c r="I56" s="3"/>
      <c r="J56" s="3"/>
      <c r="K56" s="3"/>
      <c r="L56" s="3"/>
      <c r="M56" s="3"/>
      <c r="N56" s="3"/>
    </row>
    <row r="57" spans="2:14" ht="15.75">
      <c r="B57" s="27" t="s">
        <v>27</v>
      </c>
      <c r="C57" s="41"/>
      <c r="D57" s="42"/>
      <c r="E57" s="41"/>
      <c r="F57" s="42"/>
      <c r="G57" s="22">
        <f>G59-(G21+G55)</f>
        <v>-14542.717380064903</v>
      </c>
      <c r="H57" s="23">
        <f>H59-(H21+H55)</f>
        <v>-707.8206234421805</v>
      </c>
      <c r="I57" s="3"/>
      <c r="J57" s="3"/>
      <c r="K57" s="3"/>
      <c r="L57" s="3"/>
      <c r="M57" s="3"/>
      <c r="N57" s="3"/>
    </row>
    <row r="58" spans="2:14" ht="15.75">
      <c r="B58" s="24"/>
      <c r="C58" s="22"/>
      <c r="D58" s="35"/>
      <c r="E58" s="22"/>
      <c r="F58" s="35"/>
      <c r="G58" s="22"/>
      <c r="H58" s="23"/>
      <c r="I58" s="3"/>
      <c r="J58" s="3"/>
      <c r="K58" s="3"/>
      <c r="L58" s="3"/>
      <c r="M58" s="3"/>
      <c r="N58" s="3"/>
    </row>
    <row r="59" spans="2:14" ht="16.5" thickBot="1">
      <c r="B59" s="43" t="s">
        <v>28</v>
      </c>
      <c r="C59" s="44">
        <f aca="true" t="shared" si="14" ref="C59:H59">-C69</f>
        <v>-103393.90000000001</v>
      </c>
      <c r="D59" s="45">
        <f t="shared" si="14"/>
        <v>-4908.9</v>
      </c>
      <c r="E59" s="44">
        <f t="shared" si="14"/>
        <v>100901.7</v>
      </c>
      <c r="F59" s="45">
        <f t="shared" si="14"/>
        <v>4777.1</v>
      </c>
      <c r="G59" s="44">
        <f t="shared" si="14"/>
        <v>-2492.2000000000116</v>
      </c>
      <c r="H59" s="46">
        <f t="shared" si="14"/>
        <v>-131.79999999999927</v>
      </c>
      <c r="I59" s="3"/>
      <c r="J59" s="3"/>
      <c r="K59" s="3"/>
      <c r="L59" s="3"/>
      <c r="M59" s="3"/>
      <c r="N59" s="3"/>
    </row>
    <row r="60" spans="2:14" ht="16.5" thickTop="1">
      <c r="B60" s="24"/>
      <c r="C60" s="22"/>
      <c r="D60" s="35"/>
      <c r="E60" s="22"/>
      <c r="F60" s="35"/>
      <c r="G60" s="22"/>
      <c r="H60" s="23"/>
      <c r="I60" s="3"/>
      <c r="J60" s="3"/>
      <c r="K60" s="3"/>
      <c r="L60" s="3"/>
      <c r="M60" s="3"/>
      <c r="N60" s="3"/>
    </row>
    <row r="61" spans="2:14" ht="15.75">
      <c r="B61" s="24" t="s">
        <v>29</v>
      </c>
      <c r="C61" s="22">
        <v>0</v>
      </c>
      <c r="D61" s="35">
        <v>0</v>
      </c>
      <c r="E61" s="22">
        <v>0</v>
      </c>
      <c r="F61" s="35">
        <v>0</v>
      </c>
      <c r="G61" s="22">
        <f aca="true" t="shared" si="15" ref="G61:H67">C61+E61</f>
        <v>0</v>
      </c>
      <c r="H61" s="23">
        <f t="shared" si="15"/>
        <v>0</v>
      </c>
      <c r="I61" s="3"/>
      <c r="J61" s="3"/>
      <c r="K61" s="3"/>
      <c r="L61" s="3"/>
      <c r="M61" s="3"/>
      <c r="N61" s="3"/>
    </row>
    <row r="62" spans="2:14" ht="15.75">
      <c r="B62" s="24" t="s">
        <v>30</v>
      </c>
      <c r="C62" s="22">
        <v>0</v>
      </c>
      <c r="D62" s="35">
        <v>0</v>
      </c>
      <c r="E62" s="22">
        <v>0</v>
      </c>
      <c r="F62" s="35">
        <v>0</v>
      </c>
      <c r="G62" s="22">
        <f t="shared" si="15"/>
        <v>0</v>
      </c>
      <c r="H62" s="23">
        <f t="shared" si="15"/>
        <v>0</v>
      </c>
      <c r="I62" s="3"/>
      <c r="J62" s="3"/>
      <c r="K62" s="3"/>
      <c r="L62" s="3"/>
      <c r="M62" s="3"/>
      <c r="N62" s="3"/>
    </row>
    <row r="63" spans="2:14" ht="15.75">
      <c r="B63" s="24" t="s">
        <v>31</v>
      </c>
      <c r="C63" s="22">
        <f>C64+C65</f>
        <v>103393.90000000001</v>
      </c>
      <c r="D63" s="35">
        <f>D64+D65</f>
        <v>4908.9</v>
      </c>
      <c r="E63" s="22">
        <f>E64+E65</f>
        <v>-100632.4</v>
      </c>
      <c r="F63" s="35">
        <f>F64+F65</f>
        <v>-4764.1</v>
      </c>
      <c r="G63" s="22">
        <f t="shared" si="15"/>
        <v>2761.5000000000146</v>
      </c>
      <c r="H63" s="23">
        <f t="shared" si="15"/>
        <v>144.79999999999927</v>
      </c>
      <c r="I63" s="3"/>
      <c r="J63" s="3"/>
      <c r="K63" s="3"/>
      <c r="L63" s="3"/>
      <c r="M63" s="3"/>
      <c r="N63" s="3"/>
    </row>
    <row r="64" spans="2:14" ht="15.75">
      <c r="B64" s="34" t="s">
        <v>42</v>
      </c>
      <c r="C64" s="22">
        <v>8312.6</v>
      </c>
      <c r="D64" s="35">
        <v>395.2</v>
      </c>
      <c r="E64" s="22">
        <v>0</v>
      </c>
      <c r="F64" s="35">
        <v>0</v>
      </c>
      <c r="G64" s="22">
        <f t="shared" si="15"/>
        <v>8312.6</v>
      </c>
      <c r="H64" s="23">
        <f t="shared" si="15"/>
        <v>395.2</v>
      </c>
      <c r="I64" s="3"/>
      <c r="J64" s="3"/>
      <c r="K64" s="3"/>
      <c r="L64" s="3"/>
      <c r="M64" s="3"/>
      <c r="N64" s="3"/>
    </row>
    <row r="65" spans="2:14" ht="15.75">
      <c r="B65" s="34" t="s">
        <v>43</v>
      </c>
      <c r="C65" s="22">
        <f>C66+C67</f>
        <v>95081.3</v>
      </c>
      <c r="D65" s="35">
        <f>D66+D67</f>
        <v>4513.7</v>
      </c>
      <c r="E65" s="22">
        <f>+E66+E67</f>
        <v>-100632.4</v>
      </c>
      <c r="F65" s="35">
        <f>+F66+F67</f>
        <v>-4764.1</v>
      </c>
      <c r="G65" s="22">
        <f t="shared" si="15"/>
        <v>-5551.099999999991</v>
      </c>
      <c r="H65" s="23">
        <f t="shared" si="15"/>
        <v>-250.40000000000055</v>
      </c>
      <c r="I65" s="3"/>
      <c r="J65" s="3"/>
      <c r="K65" s="3"/>
      <c r="L65" s="3"/>
      <c r="M65" s="3"/>
      <c r="N65" s="3"/>
    </row>
    <row r="66" spans="2:14" ht="15.75">
      <c r="B66" s="24" t="s">
        <v>32</v>
      </c>
      <c r="C66" s="22">
        <v>0</v>
      </c>
      <c r="D66" s="35">
        <v>0</v>
      </c>
      <c r="E66" s="22">
        <v>-100632.4</v>
      </c>
      <c r="F66" s="35">
        <v>-4764.1</v>
      </c>
      <c r="G66" s="22">
        <f t="shared" si="15"/>
        <v>-100632.4</v>
      </c>
      <c r="H66" s="23">
        <f t="shared" si="15"/>
        <v>-4764.1</v>
      </c>
      <c r="I66" s="3"/>
      <c r="J66" s="3"/>
      <c r="K66" s="3"/>
      <c r="L66" s="3"/>
      <c r="M66" s="3"/>
      <c r="N66" s="3"/>
    </row>
    <row r="67" spans="2:14" ht="15.75">
      <c r="B67" s="24" t="s">
        <v>33</v>
      </c>
      <c r="C67" s="22">
        <v>95081.3</v>
      </c>
      <c r="D67" s="35">
        <v>4513.7</v>
      </c>
      <c r="E67" s="22">
        <v>0</v>
      </c>
      <c r="F67" s="35">
        <v>0</v>
      </c>
      <c r="G67" s="22">
        <f t="shared" si="15"/>
        <v>95081.3</v>
      </c>
      <c r="H67" s="23">
        <f t="shared" si="15"/>
        <v>4513.7</v>
      </c>
      <c r="I67" s="3"/>
      <c r="J67" s="3"/>
      <c r="K67" s="3"/>
      <c r="L67" s="3"/>
      <c r="M67" s="3"/>
      <c r="N67" s="3"/>
    </row>
    <row r="68" spans="2:14" ht="15.75">
      <c r="B68" s="47" t="s">
        <v>40</v>
      </c>
      <c r="C68" s="32">
        <v>0</v>
      </c>
      <c r="D68" s="48">
        <v>0</v>
      </c>
      <c r="E68" s="32">
        <v>-269.3</v>
      </c>
      <c r="F68" s="48">
        <v>-13</v>
      </c>
      <c r="G68" s="32">
        <f>C68+E68</f>
        <v>-269.3</v>
      </c>
      <c r="H68" s="33">
        <f>D68+F68</f>
        <v>-13</v>
      </c>
      <c r="I68" s="3"/>
      <c r="J68" s="3"/>
      <c r="K68" s="3"/>
      <c r="L68" s="3"/>
      <c r="M68" s="3"/>
      <c r="N68" s="3"/>
    </row>
    <row r="69" spans="2:14" ht="16.5" thickBot="1">
      <c r="B69" s="43" t="s">
        <v>34</v>
      </c>
      <c r="C69" s="44">
        <f>C61+C62+C63+C68</f>
        <v>103393.90000000001</v>
      </c>
      <c r="D69" s="45">
        <f>D61+D62+D63+D68</f>
        <v>4908.9</v>
      </c>
      <c r="E69" s="44">
        <f>E61+E62+E63+E68</f>
        <v>-100901.7</v>
      </c>
      <c r="F69" s="45">
        <f>F61+F62+F63+F68</f>
        <v>-4777.1</v>
      </c>
      <c r="G69" s="49">
        <f>C69+E69</f>
        <v>2492.2000000000116</v>
      </c>
      <c r="H69" s="45">
        <f>D69+F69</f>
        <v>131.79999999999927</v>
      </c>
      <c r="I69" s="3"/>
      <c r="J69" s="3"/>
      <c r="K69" s="3"/>
      <c r="L69" s="3"/>
      <c r="M69" s="3"/>
      <c r="N69" s="3"/>
    </row>
    <row r="70" spans="2:8" ht="16.5" thickTop="1">
      <c r="B70" s="50"/>
      <c r="C70" s="50"/>
      <c r="D70" s="50"/>
      <c r="E70" s="50"/>
      <c r="F70" s="50"/>
      <c r="G70" s="50"/>
      <c r="H70" s="50"/>
    </row>
    <row r="71" spans="2:8" ht="15.75">
      <c r="B71" s="51" t="s">
        <v>6</v>
      </c>
      <c r="C71" s="52">
        <v>20.82</v>
      </c>
      <c r="D71" s="53" t="s">
        <v>2</v>
      </c>
      <c r="E71" s="53"/>
      <c r="F71" s="53"/>
      <c r="G71" s="53"/>
      <c r="H71" s="53"/>
    </row>
    <row r="72" spans="2:8" ht="15.75">
      <c r="B72" s="53"/>
      <c r="C72" s="50"/>
      <c r="D72" s="50"/>
      <c r="E72" s="53"/>
      <c r="F72" s="53"/>
      <c r="G72" s="53"/>
      <c r="H72" s="53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2015-01-13T07:09:04Z</dcterms:created>
  <dcterms:modified xsi:type="dcterms:W3CDTF">2015-01-13T07:09:05Z</dcterms:modified>
  <cp:category/>
  <cp:version/>
  <cp:contentType/>
  <cp:contentStatus/>
</cp:coreProperties>
</file>