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D" sheetId="1" r:id="rId1"/>
  </sheets>
  <externalReferences>
    <externalReference r:id="rId4"/>
  </externalReferences>
  <definedNames>
    <definedName name="_13101">'[1]Indirect'!$B$419:$IV$419</definedName>
    <definedName name="_13102">'[1]Indirect'!$B$420:$IV$420</definedName>
    <definedName name="_13103">'[1]Indirect'!$B$421:$IV$421</definedName>
    <definedName name="_13501">'[1]Indirect'!$B$425:$IV$425</definedName>
    <definedName name="_13502">'[1]Indirect'!$B$426:$IV$426</definedName>
    <definedName name="_13503">'[1]Indirect'!$B$427:$IV$427</definedName>
    <definedName name="_14101">'[1]Indirect'!$B$431:$IV$431</definedName>
    <definedName name="_14102">'[1]Indirect'!$B$432:$IV$432</definedName>
    <definedName name="_14501">'[1]Indirect'!$B$433:$IV$433</definedName>
    <definedName name="_14502">'[1]Indirect'!$B$434:$IV$434</definedName>
    <definedName name="I_sum">'[1]Indirect'!$H:$H</definedName>
    <definedName name="TA2">#REF!</definedName>
  </definedNames>
  <calcPr fullCalcOnLoad="1"/>
</workbook>
</file>

<file path=xl/sharedStrings.xml><?xml version="1.0" encoding="utf-8"?>
<sst xmlns="http://schemas.openxmlformats.org/spreadsheetml/2006/main" count="81" uniqueCount="66">
  <si>
    <t>mil. Sk</t>
  </si>
  <si>
    <t>mil. USD</t>
  </si>
  <si>
    <t>SKK</t>
  </si>
  <si>
    <t xml:space="preserve">   GOODS</t>
  </si>
  <si>
    <t xml:space="preserve">   SERVICES</t>
  </si>
  <si>
    <t>CURRENT ACCOUNT</t>
  </si>
  <si>
    <t>used exchange rate of USD=</t>
  </si>
  <si>
    <t xml:space="preserve">                    Transportation</t>
  </si>
  <si>
    <t xml:space="preserve">                    Travel</t>
  </si>
  <si>
    <t xml:space="preserve">                    Other services total</t>
  </si>
  <si>
    <t xml:space="preserve">   INCOME</t>
  </si>
  <si>
    <t xml:space="preserve">                    Compensation of employees</t>
  </si>
  <si>
    <t xml:space="preserve">                    Investment income</t>
  </si>
  <si>
    <t xml:space="preserve">   CAPITAL ACCOUNT</t>
  </si>
  <si>
    <t xml:space="preserve">   FINANCIAL ACCOUNT</t>
  </si>
  <si>
    <t xml:space="preserve">     DIRECT INVESTMENT</t>
  </si>
  <si>
    <t xml:space="preserve">                Equity capital </t>
  </si>
  <si>
    <t xml:space="preserve">                Reinvested earnings</t>
  </si>
  <si>
    <t xml:space="preserve">                Other capital</t>
  </si>
  <si>
    <t xml:space="preserve">        In SR</t>
  </si>
  <si>
    <t xml:space="preserve">     PORTFOLIO INVESTMENT</t>
  </si>
  <si>
    <t xml:space="preserve">                Assets</t>
  </si>
  <si>
    <t xml:space="preserve">                Liabilities</t>
  </si>
  <si>
    <t xml:space="preserve">     OTHER INVESTMENT</t>
  </si>
  <si>
    <t xml:space="preserve">        Long-term</t>
  </si>
  <si>
    <t xml:space="preserve">        Short-term</t>
  </si>
  <si>
    <t xml:space="preserve"> CAPITAL AND FINANCIAL ACCOUNT</t>
  </si>
  <si>
    <t xml:space="preserve"> ERRORS  AND OMISSIONS</t>
  </si>
  <si>
    <t xml:space="preserve"> OVERALL  BALANCE</t>
  </si>
  <si>
    <t xml:space="preserve">     MONETARY  GOLD</t>
  </si>
  <si>
    <t xml:space="preserve">     SPECIAL DRAWING RIGHTS</t>
  </si>
  <si>
    <t xml:space="preserve">     FOREIGN   EXCHANGE</t>
  </si>
  <si>
    <t xml:space="preserve">                Bonds and notes</t>
  </si>
  <si>
    <t xml:space="preserve">                Money market instr. and financial derivates</t>
  </si>
  <si>
    <t xml:space="preserve"> RESERVE ASSETS</t>
  </si>
  <si>
    <t xml:space="preserve">       Receipts / Credit ( + )</t>
  </si>
  <si>
    <t xml:space="preserve">      Expenditures /Debit ( - )</t>
  </si>
  <si>
    <t xml:space="preserve">              Balance</t>
  </si>
  <si>
    <t xml:space="preserve">  CURRENT TRANSFERS</t>
  </si>
  <si>
    <t xml:space="preserve">     FINANCIAL DERIVATES</t>
  </si>
  <si>
    <t xml:space="preserve">     RESERVE POSITION IN THE IMF</t>
  </si>
  <si>
    <t xml:space="preserve">        Abroad</t>
  </si>
  <si>
    <t xml:space="preserve">        Currency and deposits</t>
  </si>
  <si>
    <t xml:space="preserve">        Securities</t>
  </si>
  <si>
    <t xml:space="preserve">                                                    Slovak Republic -Balance of Payments - January - June 2008</t>
  </si>
  <si>
    <t>Latest</t>
  </si>
  <si>
    <t>data</t>
  </si>
  <si>
    <t xml:space="preserve">   IMPORT OF GOODS AND SERVICES</t>
  </si>
  <si>
    <t xml:space="preserve">   EXPORT OF GOODS AND SERVICES</t>
  </si>
  <si>
    <t xml:space="preserve">   NET INCOME RECEIPTS</t>
  </si>
  <si>
    <t xml:space="preserve">   NET RECEIPTS FROM CURRENT TRANSFERS</t>
  </si>
  <si>
    <t xml:space="preserve">   CAPITAL TRANSFERS</t>
  </si>
  <si>
    <t xml:space="preserve">   RESERVE ASSETS</t>
  </si>
  <si>
    <t xml:space="preserve">   DIRECT INVESTMENT</t>
  </si>
  <si>
    <t xml:space="preserve">   Direct investment abroad</t>
  </si>
  <si>
    <t xml:space="preserve">   Direct investment in SR</t>
  </si>
  <si>
    <t xml:space="preserve">   PORTFOLIO INVESTMENT</t>
  </si>
  <si>
    <t xml:space="preserve">   Portfolio investment assets</t>
  </si>
  <si>
    <t xml:space="preserve">   Portfolio investment liabilities</t>
  </si>
  <si>
    <t xml:space="preserve">   FINANCIAL DERIVATES </t>
  </si>
  <si>
    <t xml:space="preserve">   Financial derivates assets</t>
  </si>
  <si>
    <t xml:space="preserve">   Financial derivates liabilities</t>
  </si>
  <si>
    <t xml:space="preserve">   OTHER CAPITAL</t>
  </si>
  <si>
    <t xml:space="preserve">   Other capital assets</t>
  </si>
  <si>
    <t xml:space="preserve">   Other capital liabilities</t>
  </si>
  <si>
    <t>Latest-1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</si>
</sst>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\-mmm\-yy_)"/>
    <numFmt numFmtId="173" formatCode="hh:mm:ss\ AM/PM_)"/>
    <numFmt numFmtId="174" formatCode="#,##0.0&quot;Sk&quot;_);\(#,##0.0&quot;Sk&quot;\)"/>
    <numFmt numFmtId="175" formatCode="#,##0&quot;Sk&quot;_);\(#,##0&quot;Sk&quot;\)"/>
    <numFmt numFmtId="176" formatCode="#,##0.000&quot;Sk&quot;_);\(#,##0.000&quot;Sk&quot;\)"/>
    <numFmt numFmtId="177" formatCode="0.000_)"/>
    <numFmt numFmtId="178" formatCode="#,##0.0_);\(#,##0.0\)"/>
    <numFmt numFmtId="179" formatCode="#,##0.0"/>
    <numFmt numFmtId="180" formatCode="#,##0.000"/>
    <numFmt numFmtId="181" formatCode="#,##0.0\ _S_k"/>
  </numFmts>
  <fonts count="53">
    <font>
      <sz val="12"/>
      <name val="Arial MT"/>
      <family val="0"/>
    </font>
    <font>
      <sz val="12"/>
      <name val="Times New Roman"/>
      <family val="0"/>
    </font>
    <font>
      <u val="single"/>
      <sz val="12"/>
      <color indexed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b/>
      <sz val="18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NewRomanPS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NewRomanP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MT"/>
      <family val="0"/>
    </font>
    <font>
      <b/>
      <sz val="18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NewRomanPS"/>
      <family val="0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NewRomanP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4" fontId="0" fillId="0" borderId="0" xfId="0" applyNumberForma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10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11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5" fillId="0" borderId="12" xfId="0" applyFont="1" applyBorder="1" applyAlignment="1">
      <alignment/>
    </xf>
    <xf numFmtId="0" fontId="48" fillId="0" borderId="14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0" fillId="0" borderId="16" xfId="0" applyFont="1" applyBorder="1" applyAlignment="1">
      <alignment horizontal="center"/>
    </xf>
    <xf numFmtId="0" fontId="48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8" fillId="0" borderId="19" xfId="0" applyFont="1" applyBorder="1" applyAlignment="1">
      <alignment/>
    </xf>
    <xf numFmtId="179" fontId="48" fillId="0" borderId="17" xfId="0" applyNumberFormat="1" applyFont="1" applyBorder="1" applyAlignment="1">
      <alignment/>
    </xf>
    <xf numFmtId="4" fontId="48" fillId="0" borderId="18" xfId="0" applyNumberFormat="1" applyFont="1" applyBorder="1" applyAlignment="1" applyProtection="1">
      <alignment/>
      <protection/>
    </xf>
    <xf numFmtId="4" fontId="48" fillId="0" borderId="19" xfId="0" applyNumberFormat="1" applyFont="1" applyBorder="1" applyAlignment="1" applyProtection="1">
      <alignment/>
      <protection/>
    </xf>
    <xf numFmtId="179" fontId="48" fillId="0" borderId="17" xfId="0" applyNumberFormat="1" applyFont="1" applyBorder="1" applyAlignment="1">
      <alignment/>
    </xf>
    <xf numFmtId="179" fontId="48" fillId="0" borderId="17" xfId="0" applyNumberFormat="1" applyFont="1" applyBorder="1" applyAlignment="1" applyProtection="1">
      <alignment/>
      <protection/>
    </xf>
    <xf numFmtId="0" fontId="48" fillId="0" borderId="17" xfId="0" applyFont="1" applyBorder="1" applyAlignment="1">
      <alignment/>
    </xf>
    <xf numFmtId="179" fontId="50" fillId="0" borderId="17" xfId="0" applyNumberFormat="1" applyFont="1" applyBorder="1" applyAlignment="1">
      <alignment/>
    </xf>
    <xf numFmtId="179" fontId="48" fillId="0" borderId="20" xfId="0" applyNumberFormat="1" applyFont="1" applyBorder="1" applyAlignment="1">
      <alignment/>
    </xf>
    <xf numFmtId="4" fontId="48" fillId="0" borderId="21" xfId="0" applyNumberFormat="1" applyFont="1" applyBorder="1" applyAlignment="1" applyProtection="1">
      <alignment/>
      <protection/>
    </xf>
    <xf numFmtId="4" fontId="48" fillId="0" borderId="22" xfId="0" applyNumberFormat="1" applyFont="1" applyBorder="1" applyAlignment="1" applyProtection="1">
      <alignment/>
      <protection/>
    </xf>
    <xf numFmtId="179" fontId="50" fillId="0" borderId="23" xfId="0" applyNumberFormat="1" applyFont="1" applyBorder="1" applyAlignment="1">
      <alignment/>
    </xf>
    <xf numFmtId="4" fontId="48" fillId="0" borderId="24" xfId="0" applyNumberFormat="1" applyFont="1" applyBorder="1" applyAlignment="1" applyProtection="1">
      <alignment/>
      <protection/>
    </xf>
    <xf numFmtId="4" fontId="48" fillId="0" borderId="25" xfId="0" applyNumberFormat="1" applyFont="1" applyBorder="1" applyAlignment="1" applyProtection="1">
      <alignment/>
      <protection/>
    </xf>
    <xf numFmtId="179" fontId="51" fillId="0" borderId="17" xfId="0" applyNumberFormat="1" applyFont="1" applyBorder="1" applyAlignment="1">
      <alignment/>
    </xf>
    <xf numFmtId="4" fontId="48" fillId="0" borderId="26" xfId="0" applyNumberFormat="1" applyFont="1" applyBorder="1" applyAlignment="1" applyProtection="1">
      <alignment/>
      <protection/>
    </xf>
    <xf numFmtId="4" fontId="48" fillId="0" borderId="27" xfId="0" applyNumberFormat="1" applyFont="1" applyBorder="1" applyAlignment="1" applyProtection="1">
      <alignment/>
      <protection/>
    </xf>
    <xf numFmtId="4" fontId="48" fillId="0" borderId="18" xfId="0" applyNumberFormat="1" applyFont="1" applyBorder="1" applyAlignment="1" applyProtection="1">
      <alignment horizontal="left"/>
      <protection/>
    </xf>
    <xf numFmtId="179" fontId="48" fillId="0" borderId="23" xfId="0" applyNumberFormat="1" applyFont="1" applyBorder="1" applyAlignment="1">
      <alignment/>
    </xf>
    <xf numFmtId="4" fontId="48" fillId="0" borderId="28" xfId="0" applyNumberFormat="1" applyFont="1" applyBorder="1" applyAlignment="1" applyProtection="1">
      <alignment/>
      <protection/>
    </xf>
    <xf numFmtId="4" fontId="48" fillId="0" borderId="29" xfId="0" applyNumberFormat="1" applyFont="1" applyBorder="1" applyAlignment="1" applyProtection="1">
      <alignment/>
      <protection/>
    </xf>
    <xf numFmtId="4" fontId="48" fillId="33" borderId="18" xfId="0" applyNumberFormat="1" applyFont="1" applyFill="1" applyBorder="1" applyAlignment="1" applyProtection="1">
      <alignment/>
      <protection/>
    </xf>
    <xf numFmtId="4" fontId="48" fillId="33" borderId="26" xfId="0" applyNumberFormat="1" applyFont="1" applyFill="1" applyBorder="1" applyAlignment="1" applyProtection="1">
      <alignment/>
      <protection/>
    </xf>
    <xf numFmtId="179" fontId="50" fillId="0" borderId="30" xfId="0" applyNumberFormat="1" applyFont="1" applyBorder="1" applyAlignment="1">
      <alignment/>
    </xf>
    <xf numFmtId="4" fontId="48" fillId="0" borderId="15" xfId="0" applyNumberFormat="1" applyFont="1" applyBorder="1" applyAlignment="1" applyProtection="1">
      <alignment/>
      <protection/>
    </xf>
    <xf numFmtId="4" fontId="48" fillId="0" borderId="31" xfId="0" applyNumberFormat="1" applyFont="1" applyBorder="1" applyAlignment="1" applyProtection="1">
      <alignment/>
      <protection/>
    </xf>
    <xf numFmtId="4" fontId="48" fillId="0" borderId="16" xfId="0" applyNumberFormat="1" applyFont="1" applyBorder="1" applyAlignment="1" applyProtection="1">
      <alignment/>
      <protection/>
    </xf>
    <xf numFmtId="0" fontId="52" fillId="0" borderId="23" xfId="56" applyFont="1" applyBorder="1">
      <alignment/>
      <protection/>
    </xf>
    <xf numFmtId="4" fontId="48" fillId="0" borderId="32" xfId="0" applyNumberFormat="1" applyFont="1" applyBorder="1" applyAlignment="1" applyProtection="1">
      <alignment/>
      <protection/>
    </xf>
    <xf numFmtId="4" fontId="48" fillId="0" borderId="33" xfId="0" applyNumberFormat="1" applyFont="1" applyBorder="1" applyAlignment="1" applyProtection="1">
      <alignment/>
      <protection/>
    </xf>
    <xf numFmtId="179" fontId="48" fillId="0" borderId="0" xfId="0" applyNumberFormat="1" applyFont="1" applyAlignment="1">
      <alignment/>
    </xf>
    <xf numFmtId="179" fontId="48" fillId="0" borderId="0" xfId="0" applyNumberFormat="1" applyFont="1" applyAlignment="1">
      <alignment horizontal="right"/>
    </xf>
    <xf numFmtId="180" fontId="48" fillId="0" borderId="0" xfId="0" applyNumberFormat="1" applyFont="1" applyAlignment="1" applyProtection="1">
      <alignment/>
      <protection/>
    </xf>
    <xf numFmtId="179" fontId="48" fillId="0" borderId="0" xfId="0" applyNumberFormat="1" applyFont="1" applyAlignment="1" applyProtection="1">
      <alignment/>
      <protection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9" fillId="0" borderId="34" xfId="0" applyFont="1" applyBorder="1" applyAlignment="1">
      <alignment horizontal="centerContinuous"/>
    </xf>
    <xf numFmtId="0" fontId="45" fillId="0" borderId="30" xfId="0" applyFont="1" applyBorder="1" applyAlignment="1">
      <alignment/>
    </xf>
    <xf numFmtId="0" fontId="49" fillId="0" borderId="30" xfId="0" applyFont="1" applyBorder="1" applyAlignment="1">
      <alignment horizontal="centerContinuous"/>
    </xf>
    <xf numFmtId="0" fontId="49" fillId="0" borderId="31" xfId="0" applyFont="1" applyBorder="1" applyAlignment="1">
      <alignment horizontal="centerContinuous"/>
    </xf>
    <xf numFmtId="0" fontId="45" fillId="0" borderId="17" xfId="0" applyFont="1" applyBorder="1" applyAlignment="1">
      <alignment/>
    </xf>
    <xf numFmtId="0" fontId="45" fillId="0" borderId="26" xfId="0" applyFont="1" applyBorder="1" applyAlignment="1">
      <alignment/>
    </xf>
    <xf numFmtId="0" fontId="49" fillId="0" borderId="17" xfId="0" applyFont="1" applyBorder="1" applyAlignment="1">
      <alignment/>
    </xf>
    <xf numFmtId="4" fontId="52" fillId="0" borderId="17" xfId="0" applyNumberFormat="1" applyFont="1" applyBorder="1" applyAlignment="1" applyProtection="1">
      <alignment/>
      <protection/>
    </xf>
    <xf numFmtId="4" fontId="52" fillId="0" borderId="26" xfId="0" applyNumberFormat="1" applyFont="1" applyBorder="1" applyAlignment="1" applyProtection="1">
      <alignment/>
      <protection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/>
    </xf>
    <xf numFmtId="4" fontId="52" fillId="0" borderId="26" xfId="0" applyNumberFormat="1" applyFont="1" applyBorder="1" applyAlignment="1">
      <alignment/>
    </xf>
    <xf numFmtId="4" fontId="52" fillId="0" borderId="19" xfId="0" applyNumberFormat="1" applyFont="1" applyBorder="1" applyAlignment="1" applyProtection="1">
      <alignment/>
      <protection/>
    </xf>
    <xf numFmtId="4" fontId="48" fillId="0" borderId="26" xfId="0" applyNumberFormat="1" applyFont="1" applyBorder="1" applyAlignment="1" applyProtection="1">
      <alignment/>
      <protection/>
    </xf>
    <xf numFmtId="0" fontId="50" fillId="0" borderId="17" xfId="0" applyFont="1" applyBorder="1" applyAlignment="1">
      <alignment/>
    </xf>
    <xf numFmtId="4" fontId="48" fillId="0" borderId="26" xfId="0" applyNumberFormat="1" applyFont="1" applyBorder="1" applyAlignment="1">
      <alignment/>
    </xf>
    <xf numFmtId="0" fontId="52" fillId="0" borderId="30" xfId="0" applyFont="1" applyBorder="1" applyAlignment="1">
      <alignment/>
    </xf>
    <xf numFmtId="4" fontId="52" fillId="0" borderId="30" xfId="0" applyNumberFormat="1" applyFont="1" applyBorder="1" applyAlignment="1">
      <alignment/>
    </xf>
    <xf numFmtId="4" fontId="52" fillId="0" borderId="31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Check Cell" xfId="52"/>
    <cellStyle name="Input" xfId="53"/>
    <cellStyle name="Linked Cell" xfId="54"/>
    <cellStyle name="Neutral" xfId="55"/>
    <cellStyle name="Normal_PLBIL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PLBIL\2005\B&#218;+F&#218;_mar.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7">
        <row r="2">
          <cell r="H2" t="str">
            <v>I_sum</v>
          </cell>
        </row>
        <row r="3">
          <cell r="H3">
            <v>0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3197</v>
          </cell>
        </row>
        <row r="9">
          <cell r="H9">
            <v>1693</v>
          </cell>
        </row>
        <row r="10">
          <cell r="H10">
            <v>1117</v>
          </cell>
        </row>
        <row r="11">
          <cell r="H11">
            <v>203</v>
          </cell>
        </row>
        <row r="12">
          <cell r="H12">
            <v>2664.301833</v>
          </cell>
        </row>
        <row r="13">
          <cell r="H13">
            <v>9.668165</v>
          </cell>
        </row>
        <row r="14">
          <cell r="H14">
            <v>109.28769600000003</v>
          </cell>
        </row>
        <row r="15">
          <cell r="H15">
            <v>140.46902699999998</v>
          </cell>
        </row>
        <row r="16">
          <cell r="H16">
            <v>1493.6059599999999</v>
          </cell>
        </row>
        <row r="17">
          <cell r="H17">
            <v>639.378737</v>
          </cell>
        </row>
        <row r="18">
          <cell r="H18">
            <v>5.199</v>
          </cell>
        </row>
        <row r="19">
          <cell r="H19">
            <v>6.072184</v>
          </cell>
        </row>
        <row r="20">
          <cell r="H20">
            <v>0.8816</v>
          </cell>
        </row>
        <row r="21">
          <cell r="H21">
            <v>0</v>
          </cell>
        </row>
        <row r="22">
          <cell r="H22">
            <v>33.027052</v>
          </cell>
        </row>
        <row r="23">
          <cell r="H23">
            <v>134.60315200000002</v>
          </cell>
        </row>
        <row r="24">
          <cell r="H24">
            <v>1.2889799999999998</v>
          </cell>
        </row>
        <row r="25">
          <cell r="H25">
            <v>5.9381200000000005</v>
          </cell>
        </row>
        <row r="26">
          <cell r="H26">
            <v>1841.01621</v>
          </cell>
        </row>
        <row r="27">
          <cell r="H27">
            <v>427.79789500000004</v>
          </cell>
        </row>
        <row r="28">
          <cell r="H28">
            <v>654.269616</v>
          </cell>
        </row>
        <row r="29">
          <cell r="H29">
            <v>6681.594059999999</v>
          </cell>
        </row>
        <row r="30">
          <cell r="H30">
            <v>8792.007618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211.01117399999998</v>
          </cell>
        </row>
        <row r="35">
          <cell r="H35">
            <v>0.871346</v>
          </cell>
        </row>
        <row r="36">
          <cell r="H36">
            <v>122.372236</v>
          </cell>
        </row>
        <row r="37">
          <cell r="H37">
            <v>1565.00112</v>
          </cell>
        </row>
        <row r="38">
          <cell r="H38">
            <v>100.359467</v>
          </cell>
        </row>
        <row r="39">
          <cell r="H39">
            <v>43.64081626370255</v>
          </cell>
        </row>
        <row r="40">
          <cell r="H40">
            <v>763.3733892111001</v>
          </cell>
        </row>
        <row r="41">
          <cell r="H41">
            <v>497.57667636722334</v>
          </cell>
        </row>
        <row r="42">
          <cell r="H42">
            <v>227.77834383620836</v>
          </cell>
        </row>
        <row r="43">
          <cell r="H43">
            <v>242.29588852618062</v>
          </cell>
        </row>
        <row r="44">
          <cell r="H44">
            <v>373.07202425156913</v>
          </cell>
        </row>
        <row r="45">
          <cell r="H45">
            <v>0</v>
          </cell>
        </row>
        <row r="46">
          <cell r="H46">
            <v>74.07708513977246</v>
          </cell>
        </row>
        <row r="47">
          <cell r="H47">
            <v>0</v>
          </cell>
        </row>
        <row r="48">
          <cell r="H48">
            <v>4.04627555058533</v>
          </cell>
        </row>
        <row r="49">
          <cell r="H49">
            <v>0.33683897178583616</v>
          </cell>
        </row>
        <row r="50">
          <cell r="H50">
            <v>3.6618369565217392</v>
          </cell>
        </row>
        <row r="51">
          <cell r="H51">
            <v>913.9608359136262</v>
          </cell>
        </row>
        <row r="52">
          <cell r="H52">
            <v>178.49877231858568</v>
          </cell>
        </row>
        <row r="53">
          <cell r="H53">
            <v>163.94925407726677</v>
          </cell>
        </row>
        <row r="54">
          <cell r="H54">
            <v>249.57168645061273</v>
          </cell>
        </row>
        <row r="55">
          <cell r="H55">
            <v>107.43522674744639</v>
          </cell>
        </row>
        <row r="56">
          <cell r="H56">
            <v>59.26475597376123</v>
          </cell>
        </row>
        <row r="57">
          <cell r="H57">
            <v>59.71255419569296</v>
          </cell>
        </row>
        <row r="58">
          <cell r="H58">
            <v>17.349221157032012</v>
          </cell>
        </row>
        <row r="59">
          <cell r="H59">
            <v>103.64598983337163</v>
          </cell>
        </row>
        <row r="60">
          <cell r="H60">
            <v>499.3442295375695</v>
          </cell>
        </row>
        <row r="61">
          <cell r="H61">
            <v>0.8</v>
          </cell>
        </row>
        <row r="62">
          <cell r="H62">
            <v>738.9193651565931</v>
          </cell>
        </row>
        <row r="63">
          <cell r="H63">
            <v>17.08102473754964</v>
          </cell>
        </row>
        <row r="64">
          <cell r="H64">
            <v>0</v>
          </cell>
        </row>
        <row r="65">
          <cell r="H65">
            <v>176.3834305197561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1951.1889049352833</v>
          </cell>
        </row>
        <row r="69">
          <cell r="H69">
            <v>25.79839661355396</v>
          </cell>
        </row>
        <row r="70">
          <cell r="H70">
            <v>13.112946138375893</v>
          </cell>
        </row>
        <row r="71">
          <cell r="H71">
            <v>49.401</v>
          </cell>
        </row>
        <row r="72">
          <cell r="H72">
            <v>363.32210385068623</v>
          </cell>
        </row>
        <row r="73">
          <cell r="H73">
            <v>65.38663329952783</v>
          </cell>
        </row>
        <row r="74">
          <cell r="H74">
            <v>366.556313465567</v>
          </cell>
        </row>
        <row r="75">
          <cell r="H75">
            <v>236.63478142955813</v>
          </cell>
        </row>
        <row r="76">
          <cell r="H76">
            <v>0.089</v>
          </cell>
        </row>
        <row r="77">
          <cell r="H77">
            <v>0.21228198833138853</v>
          </cell>
        </row>
        <row r="78">
          <cell r="H78">
            <v>440.4568207959305</v>
          </cell>
        </row>
        <row r="79">
          <cell r="H79">
            <v>225.23931665672168</v>
          </cell>
        </row>
        <row r="80">
          <cell r="H80">
            <v>144.601845</v>
          </cell>
        </row>
        <row r="81">
          <cell r="H81">
            <v>1.19</v>
          </cell>
        </row>
        <row r="82">
          <cell r="H82">
            <v>23.777</v>
          </cell>
        </row>
        <row r="83">
          <cell r="H83">
            <v>5.168</v>
          </cell>
        </row>
        <row r="84">
          <cell r="H84">
            <v>21.775</v>
          </cell>
        </row>
        <row r="85">
          <cell r="H85">
            <v>20.592847248610035</v>
          </cell>
        </row>
        <row r="86">
          <cell r="H86">
            <v>345.38374575138994</v>
          </cell>
        </row>
        <row r="87">
          <cell r="H87">
            <v>473.6724675779478</v>
          </cell>
        </row>
        <row r="88">
          <cell r="H88">
            <v>155.96293342205203</v>
          </cell>
        </row>
        <row r="89">
          <cell r="H89">
            <v>164.6639206007399</v>
          </cell>
        </row>
        <row r="90">
          <cell r="H90">
            <v>3.6510703992600426</v>
          </cell>
        </row>
        <row r="91">
          <cell r="H91">
            <v>0.218</v>
          </cell>
        </row>
        <row r="92">
          <cell r="H92">
            <v>30.669</v>
          </cell>
        </row>
        <row r="93">
          <cell r="H93">
            <v>19.039232</v>
          </cell>
        </row>
        <row r="94">
          <cell r="H94">
            <v>196.14275</v>
          </cell>
        </row>
        <row r="95">
          <cell r="H95">
            <v>1142.424164</v>
          </cell>
        </row>
        <row r="96">
          <cell r="H96">
            <v>1799.5578239999998</v>
          </cell>
        </row>
        <row r="97">
          <cell r="H97">
            <v>13.33131</v>
          </cell>
        </row>
        <row r="98">
          <cell r="H98">
            <v>6.5159</v>
          </cell>
        </row>
        <row r="99">
          <cell r="H99">
            <v>0.504288</v>
          </cell>
        </row>
        <row r="100">
          <cell r="H100">
            <v>35.329</v>
          </cell>
        </row>
        <row r="101">
          <cell r="H101">
            <v>0</v>
          </cell>
        </row>
        <row r="102">
          <cell r="H102">
            <v>0.039</v>
          </cell>
        </row>
        <row r="103">
          <cell r="H103">
            <v>2.568</v>
          </cell>
        </row>
        <row r="104">
          <cell r="H104">
            <v>113.90363599999999</v>
          </cell>
        </row>
        <row r="105">
          <cell r="H105">
            <v>2100.7983510000004</v>
          </cell>
        </row>
        <row r="106">
          <cell r="H106">
            <v>0</v>
          </cell>
        </row>
        <row r="107">
          <cell r="H107">
            <v>0.162</v>
          </cell>
        </row>
        <row r="108">
          <cell r="H108">
            <v>0.961</v>
          </cell>
        </row>
        <row r="109">
          <cell r="H109">
            <v>12.81343</v>
          </cell>
        </row>
        <row r="110">
          <cell r="H110">
            <v>15.652559999999998</v>
          </cell>
        </row>
        <row r="111">
          <cell r="H111">
            <v>0.906</v>
          </cell>
        </row>
        <row r="112">
          <cell r="H112">
            <v>14.361916</v>
          </cell>
        </row>
        <row r="113">
          <cell r="H113">
            <v>0.001</v>
          </cell>
        </row>
        <row r="114">
          <cell r="H114">
            <v>9.824074000000001</v>
          </cell>
        </row>
        <row r="115">
          <cell r="H115">
            <v>74.48406899999999</v>
          </cell>
        </row>
        <row r="116">
          <cell r="H116">
            <v>0.5222099999999994</v>
          </cell>
        </row>
        <row r="117">
          <cell r="H117">
            <v>17.466678999999985</v>
          </cell>
        </row>
        <row r="118">
          <cell r="H118">
            <v>103.326</v>
          </cell>
        </row>
        <row r="119">
          <cell r="H119">
            <v>0</v>
          </cell>
        </row>
        <row r="120">
          <cell r="H120">
            <v>3.578</v>
          </cell>
        </row>
        <row r="121">
          <cell r="H121">
            <v>0.574</v>
          </cell>
        </row>
        <row r="122">
          <cell r="H122">
            <v>16.653</v>
          </cell>
        </row>
        <row r="123">
          <cell r="H123">
            <v>55.225</v>
          </cell>
        </row>
        <row r="124">
          <cell r="H124">
            <v>0</v>
          </cell>
        </row>
        <row r="125">
          <cell r="H125">
            <v>0.006</v>
          </cell>
        </row>
        <row r="126">
          <cell r="H126">
            <v>0.035</v>
          </cell>
        </row>
        <row r="127">
          <cell r="H127">
            <v>0</v>
          </cell>
        </row>
        <row r="128">
          <cell r="H128">
            <v>0.49</v>
          </cell>
        </row>
        <row r="129">
          <cell r="H129">
            <v>1.407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11.072</v>
          </cell>
        </row>
        <row r="133">
          <cell r="H133">
            <v>0</v>
          </cell>
        </row>
        <row r="134">
          <cell r="H134">
            <v>2.318</v>
          </cell>
        </row>
        <row r="135">
          <cell r="H135">
            <v>0.559</v>
          </cell>
        </row>
        <row r="136">
          <cell r="H136">
            <v>11.984</v>
          </cell>
        </row>
        <row r="137">
          <cell r="H137">
            <v>2.976</v>
          </cell>
        </row>
        <row r="138">
          <cell r="H138">
            <v>30.293</v>
          </cell>
        </row>
        <row r="139">
          <cell r="H139">
            <v>14.712</v>
          </cell>
        </row>
        <row r="140">
          <cell r="H140">
            <v>1.025</v>
          </cell>
        </row>
        <row r="141">
          <cell r="H141">
            <v>2.323</v>
          </cell>
        </row>
        <row r="142">
          <cell r="H142">
            <v>0.911</v>
          </cell>
        </row>
        <row r="143">
          <cell r="H143">
            <v>28.509</v>
          </cell>
        </row>
        <row r="144">
          <cell r="H144">
            <v>6.669</v>
          </cell>
        </row>
        <row r="145">
          <cell r="H145">
            <v>8.84</v>
          </cell>
        </row>
        <row r="146">
          <cell r="H146">
            <v>7.346</v>
          </cell>
        </row>
        <row r="147">
          <cell r="H147">
            <v>0.38</v>
          </cell>
        </row>
        <row r="148">
          <cell r="H148">
            <v>142.034</v>
          </cell>
        </row>
        <row r="149">
          <cell r="H149">
            <v>35.33</v>
          </cell>
        </row>
        <row r="150">
          <cell r="H150">
            <v>59.791</v>
          </cell>
        </row>
        <row r="151">
          <cell r="H151">
            <v>8.305</v>
          </cell>
        </row>
        <row r="152">
          <cell r="H152">
            <v>23.166</v>
          </cell>
        </row>
        <row r="153">
          <cell r="H153">
            <v>7.355</v>
          </cell>
        </row>
        <row r="154">
          <cell r="H154">
            <v>0</v>
          </cell>
        </row>
        <row r="155">
          <cell r="H155">
            <v>0.613</v>
          </cell>
        </row>
        <row r="156">
          <cell r="H156">
            <v>2.974</v>
          </cell>
        </row>
        <row r="157">
          <cell r="H157">
            <v>24.677</v>
          </cell>
        </row>
        <row r="158">
          <cell r="H158">
            <v>0.083</v>
          </cell>
        </row>
        <row r="159">
          <cell r="H159">
            <v>25.615</v>
          </cell>
        </row>
        <row r="160">
          <cell r="H160">
            <v>1.726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0.648</v>
          </cell>
        </row>
        <row r="165">
          <cell r="H165">
            <v>678.076</v>
          </cell>
        </row>
        <row r="166">
          <cell r="H166">
            <v>18.188</v>
          </cell>
        </row>
        <row r="167">
          <cell r="H167">
            <v>0.073</v>
          </cell>
        </row>
        <row r="168">
          <cell r="H168">
            <v>0.64</v>
          </cell>
        </row>
        <row r="169">
          <cell r="H169">
            <v>25.965</v>
          </cell>
        </row>
        <row r="170">
          <cell r="H170">
            <v>1.036</v>
          </cell>
        </row>
        <row r="171">
          <cell r="H171">
            <v>22.778</v>
          </cell>
        </row>
        <row r="172">
          <cell r="H172">
            <v>6.119</v>
          </cell>
        </row>
        <row r="173">
          <cell r="H173">
            <v>0</v>
          </cell>
        </row>
        <row r="174">
          <cell r="H174">
            <v>0.008</v>
          </cell>
        </row>
        <row r="175">
          <cell r="H175">
            <v>266.478</v>
          </cell>
        </row>
        <row r="176">
          <cell r="H176">
            <v>4.556</v>
          </cell>
        </row>
        <row r="177">
          <cell r="H177">
            <v>16.781</v>
          </cell>
        </row>
        <row r="178">
          <cell r="H178">
            <v>0</v>
          </cell>
        </row>
        <row r="179">
          <cell r="H179">
            <v>0.002</v>
          </cell>
        </row>
        <row r="180">
          <cell r="H180">
            <v>0.043</v>
          </cell>
        </row>
        <row r="181">
          <cell r="H181">
            <v>3.601</v>
          </cell>
        </row>
        <row r="182">
          <cell r="H182">
            <v>189.84</v>
          </cell>
        </row>
        <row r="183">
          <cell r="H183">
            <v>271.89742399999994</v>
          </cell>
        </row>
        <row r="184">
          <cell r="H184">
            <v>33.13580435683545</v>
          </cell>
        </row>
        <row r="185">
          <cell r="H185">
            <v>5.789426643164564</v>
          </cell>
        </row>
        <row r="186">
          <cell r="H186">
            <v>122.49949421943353</v>
          </cell>
        </row>
        <row r="187">
          <cell r="H187">
            <v>0.0005817805664675007</v>
          </cell>
        </row>
        <row r="188">
          <cell r="H188">
            <v>0</v>
          </cell>
        </row>
        <row r="189">
          <cell r="H189">
            <v>0</v>
          </cell>
        </row>
        <row r="190">
          <cell r="H190">
            <v>0.551</v>
          </cell>
        </row>
        <row r="191">
          <cell r="H191">
            <v>2.506</v>
          </cell>
        </row>
        <row r="192">
          <cell r="H192">
            <v>48.379</v>
          </cell>
        </row>
        <row r="193">
          <cell r="H193">
            <v>446.794</v>
          </cell>
        </row>
        <row r="194">
          <cell r="H194">
            <v>0.498</v>
          </cell>
        </row>
        <row r="195">
          <cell r="H195">
            <v>0.078</v>
          </cell>
        </row>
        <row r="196">
          <cell r="H196">
            <v>0.402</v>
          </cell>
        </row>
        <row r="197">
          <cell r="H197">
            <v>0.187</v>
          </cell>
        </row>
        <row r="198">
          <cell r="H198">
            <v>0</v>
          </cell>
        </row>
        <row r="199">
          <cell r="H199">
            <v>0</v>
          </cell>
        </row>
        <row r="200">
          <cell r="H200">
            <v>0</v>
          </cell>
        </row>
        <row r="201">
          <cell r="H201">
            <v>1.381</v>
          </cell>
        </row>
        <row r="202">
          <cell r="H202">
            <v>188.819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H207">
            <v>0</v>
          </cell>
        </row>
        <row r="208">
          <cell r="H208">
            <v>0.266</v>
          </cell>
        </row>
        <row r="209">
          <cell r="H209">
            <v>100.561</v>
          </cell>
        </row>
        <row r="210">
          <cell r="H210">
            <v>0</v>
          </cell>
        </row>
        <row r="211">
          <cell r="H211">
            <v>0.244</v>
          </cell>
        </row>
        <row r="212">
          <cell r="H212">
            <v>73.55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178.1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10.3</v>
          </cell>
        </row>
        <row r="275">
          <cell r="H275">
            <v>0</v>
          </cell>
        </row>
        <row r="276">
          <cell r="H276">
            <v>0.1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451.7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H294">
            <v>0</v>
          </cell>
        </row>
        <row r="295">
          <cell r="H295">
            <v>0</v>
          </cell>
        </row>
        <row r="296">
          <cell r="H296">
            <v>0</v>
          </cell>
        </row>
        <row r="297">
          <cell r="H297">
            <v>0</v>
          </cell>
        </row>
        <row r="298">
          <cell r="H298">
            <v>0</v>
          </cell>
        </row>
        <row r="299">
          <cell r="H299">
            <v>0</v>
          </cell>
        </row>
        <row r="300">
          <cell r="H300">
            <v>0</v>
          </cell>
        </row>
        <row r="301">
          <cell r="H301">
            <v>0</v>
          </cell>
        </row>
        <row r="302">
          <cell r="H302">
            <v>0</v>
          </cell>
        </row>
        <row r="303">
          <cell r="H303">
            <v>0</v>
          </cell>
        </row>
        <row r="304">
          <cell r="H304">
            <v>0</v>
          </cell>
        </row>
        <row r="305">
          <cell r="H305">
            <v>0</v>
          </cell>
        </row>
        <row r="306">
          <cell r="H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H311">
            <v>0</v>
          </cell>
        </row>
        <row r="312">
          <cell r="H312">
            <v>0</v>
          </cell>
        </row>
        <row r="313">
          <cell r="H313">
            <v>5708.1</v>
          </cell>
        </row>
        <row r="314">
          <cell r="H314">
            <v>0</v>
          </cell>
        </row>
        <row r="315">
          <cell r="H315">
            <v>30.5</v>
          </cell>
        </row>
        <row r="316">
          <cell r="H316">
            <v>0</v>
          </cell>
        </row>
        <row r="317">
          <cell r="H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223.6</v>
          </cell>
        </row>
        <row r="321">
          <cell r="H321">
            <v>0</v>
          </cell>
        </row>
        <row r="322">
          <cell r="H322">
            <v>2968.4</v>
          </cell>
        </row>
        <row r="323">
          <cell r="H323">
            <v>1</v>
          </cell>
        </row>
        <row r="324">
          <cell r="H324">
            <v>0</v>
          </cell>
        </row>
        <row r="325">
          <cell r="H325">
            <v>0</v>
          </cell>
        </row>
        <row r="326">
          <cell r="H326">
            <v>0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0</v>
          </cell>
        </row>
        <row r="331">
          <cell r="H331">
            <v>0</v>
          </cell>
        </row>
        <row r="332">
          <cell r="H332">
            <v>0</v>
          </cell>
        </row>
        <row r="333">
          <cell r="H333">
            <v>0</v>
          </cell>
        </row>
        <row r="334">
          <cell r="H334">
            <v>0</v>
          </cell>
        </row>
        <row r="335">
          <cell r="H335">
            <v>0</v>
          </cell>
        </row>
        <row r="336">
          <cell r="H336">
            <v>0</v>
          </cell>
        </row>
        <row r="337">
          <cell r="H337">
            <v>0</v>
          </cell>
        </row>
        <row r="338">
          <cell r="H338">
            <v>0</v>
          </cell>
        </row>
        <row r="339">
          <cell r="H339">
            <v>0</v>
          </cell>
        </row>
        <row r="340">
          <cell r="H340">
            <v>0</v>
          </cell>
        </row>
        <row r="341">
          <cell r="H341">
            <v>0</v>
          </cell>
        </row>
        <row r="342">
          <cell r="H342">
            <v>0</v>
          </cell>
        </row>
        <row r="343">
          <cell r="H343">
            <v>0</v>
          </cell>
        </row>
        <row r="344">
          <cell r="H344">
            <v>0</v>
          </cell>
        </row>
        <row r="345">
          <cell r="H345">
            <v>0</v>
          </cell>
        </row>
        <row r="346">
          <cell r="H346">
            <v>0</v>
          </cell>
        </row>
        <row r="347">
          <cell r="H347">
            <v>0</v>
          </cell>
        </row>
        <row r="348">
          <cell r="H348">
            <v>0</v>
          </cell>
        </row>
        <row r="349">
          <cell r="H349">
            <v>0</v>
          </cell>
        </row>
        <row r="350">
          <cell r="H350">
            <v>0</v>
          </cell>
        </row>
        <row r="351">
          <cell r="H351">
            <v>0</v>
          </cell>
        </row>
        <row r="352">
          <cell r="H352">
            <v>0</v>
          </cell>
        </row>
        <row r="353">
          <cell r="H353">
            <v>0</v>
          </cell>
        </row>
        <row r="354">
          <cell r="H354">
            <v>0</v>
          </cell>
        </row>
        <row r="355">
          <cell r="H355">
            <v>0</v>
          </cell>
        </row>
        <row r="356">
          <cell r="H356">
            <v>0</v>
          </cell>
        </row>
        <row r="357">
          <cell r="H357">
            <v>0</v>
          </cell>
        </row>
        <row r="358">
          <cell r="H358">
            <v>0</v>
          </cell>
        </row>
        <row r="359">
          <cell r="H359">
            <v>0</v>
          </cell>
        </row>
        <row r="360">
          <cell r="H360">
            <v>0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4757.374</v>
          </cell>
        </row>
        <row r="364">
          <cell r="H364">
            <v>4726.682</v>
          </cell>
        </row>
        <row r="365">
          <cell r="H365">
            <v>136074.986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1696.743</v>
          </cell>
        </row>
        <row r="369">
          <cell r="H369">
            <v>8085073.176</v>
          </cell>
        </row>
        <row r="370">
          <cell r="H370">
            <v>90.937</v>
          </cell>
        </row>
        <row r="371">
          <cell r="H371">
            <v>790293.6140000001</v>
          </cell>
        </row>
        <row r="372">
          <cell r="H372">
            <v>4590.178</v>
          </cell>
        </row>
        <row r="373">
          <cell r="H373">
            <v>115479.443</v>
          </cell>
        </row>
        <row r="374">
          <cell r="H374">
            <v>840.0640000000001</v>
          </cell>
        </row>
        <row r="375">
          <cell r="H375">
            <v>0.193</v>
          </cell>
        </row>
        <row r="376">
          <cell r="H376">
            <v>674.318</v>
          </cell>
        </row>
        <row r="377">
          <cell r="H377">
            <v>11283.007</v>
          </cell>
        </row>
        <row r="378">
          <cell r="H378">
            <v>241.375</v>
          </cell>
        </row>
        <row r="379">
          <cell r="H379">
            <v>95843.73700000001</v>
          </cell>
        </row>
        <row r="380">
          <cell r="H380">
            <v>10579086.05</v>
          </cell>
        </row>
        <row r="381">
          <cell r="H381">
            <v>1260.524</v>
          </cell>
        </row>
        <row r="382">
          <cell r="H382">
            <v>156094.97</v>
          </cell>
        </row>
        <row r="383">
          <cell r="H383">
            <v>619.495</v>
          </cell>
        </row>
        <row r="384">
          <cell r="H384">
            <v>641501.767</v>
          </cell>
        </row>
        <row r="385">
          <cell r="H385">
            <v>108.315</v>
          </cell>
        </row>
        <row r="386">
          <cell r="H386">
            <v>1274.204</v>
          </cell>
        </row>
        <row r="387">
          <cell r="H387">
            <v>62.717</v>
          </cell>
        </row>
        <row r="388">
          <cell r="H388">
            <v>45.6</v>
          </cell>
        </row>
        <row r="389">
          <cell r="H389">
            <v>0</v>
          </cell>
        </row>
        <row r="390">
          <cell r="H390">
            <v>124684.706</v>
          </cell>
        </row>
        <row r="391">
          <cell r="H391">
            <v>0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2149.8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204.7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73.5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6.3</v>
          </cell>
        </row>
        <row r="419">
          <cell r="B419" t="str">
            <v>PB (NBS) REZERVY</v>
          </cell>
          <cell r="C419" t="str">
            <v>Vklady (Devízové aktíva) (v SKK)</v>
          </cell>
          <cell r="F419">
            <v>12626.6</v>
          </cell>
          <cell r="G419">
            <v>0</v>
          </cell>
          <cell r="H419">
            <v>12626.6</v>
          </cell>
          <cell r="I419">
            <v>0</v>
          </cell>
          <cell r="J419">
            <v>0</v>
          </cell>
          <cell r="K419">
            <v>0</v>
          </cell>
        </row>
        <row r="420">
          <cell r="B420" t="str">
            <v>PB (NBS) REZERVY</v>
          </cell>
          <cell r="C420" t="str">
            <v>Nástroje peňažného trhu (Devízové aktíva) (v SKK)</v>
          </cell>
          <cell r="F420">
            <v>77440.9</v>
          </cell>
          <cell r="G420">
            <v>0</v>
          </cell>
          <cell r="H420">
            <v>77440.9</v>
          </cell>
          <cell r="I420">
            <v>0</v>
          </cell>
          <cell r="J420">
            <v>0</v>
          </cell>
          <cell r="K420">
            <v>0</v>
          </cell>
        </row>
        <row r="421">
          <cell r="B421" t="str">
            <v>PB (NBS) REZERVY</v>
          </cell>
          <cell r="C421" t="str">
            <v>Obligácie a zmenky (Devízové aktíva) (v SKK)</v>
          </cell>
          <cell r="F421">
            <v>20157.5</v>
          </cell>
          <cell r="G421">
            <v>0</v>
          </cell>
          <cell r="H421">
            <v>20157.5</v>
          </cell>
          <cell r="I421">
            <v>0</v>
          </cell>
          <cell r="J421">
            <v>0</v>
          </cell>
          <cell r="K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B425" t="str">
            <v>PB (NBS) REZERVY</v>
          </cell>
          <cell r="C425" t="str">
            <v>Vklady (Devízové aktíva) (v USD)</v>
          </cell>
          <cell r="F425">
            <v>440.5</v>
          </cell>
          <cell r="G425">
            <v>0</v>
          </cell>
          <cell r="H425">
            <v>440.5</v>
          </cell>
          <cell r="I425">
            <v>0</v>
          </cell>
          <cell r="J425">
            <v>0</v>
          </cell>
          <cell r="K425">
            <v>0</v>
          </cell>
        </row>
        <row r="426">
          <cell r="B426" t="str">
            <v>PB (NBS) REZERVY</v>
          </cell>
          <cell r="C426" t="str">
            <v>Nástroje peňažného trhu (Devízové aktíva) (v USD)</v>
          </cell>
          <cell r="F426">
            <v>2671.9</v>
          </cell>
          <cell r="G426">
            <v>0</v>
          </cell>
          <cell r="H426">
            <v>2671.9</v>
          </cell>
          <cell r="I426">
            <v>0</v>
          </cell>
          <cell r="J426">
            <v>0</v>
          </cell>
          <cell r="K426">
            <v>0</v>
          </cell>
        </row>
        <row r="427">
          <cell r="B427" t="str">
            <v>PB (NBS) REZERVY</v>
          </cell>
          <cell r="C427" t="str">
            <v>Obligácie a zmenky (Devízové aktíva) (v USD)</v>
          </cell>
          <cell r="F427">
            <v>717</v>
          </cell>
          <cell r="G427">
            <v>0</v>
          </cell>
          <cell r="H427">
            <v>717</v>
          </cell>
          <cell r="I427">
            <v>0</v>
          </cell>
          <cell r="J427">
            <v>0</v>
          </cell>
          <cell r="K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B431" t="str">
            <v>PB (NBS) SDR</v>
          </cell>
          <cell r="C431" t="str">
            <v>SDR (v SKK)</v>
          </cell>
          <cell r="F431">
            <v>0.2</v>
          </cell>
          <cell r="G431">
            <v>0</v>
          </cell>
          <cell r="H431">
            <v>0.2</v>
          </cell>
          <cell r="I431">
            <v>0</v>
          </cell>
          <cell r="J431">
            <v>0</v>
          </cell>
          <cell r="K431">
            <v>0</v>
          </cell>
        </row>
        <row r="432">
          <cell r="B432" t="str">
            <v>PB (NBS) SDR</v>
          </cell>
          <cell r="C432" t="str">
            <v>Zlato (v SKK)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B433" t="str">
            <v>PB (NBS) SDR</v>
          </cell>
          <cell r="C433" t="str">
            <v>SDR (v USD)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B434" t="str">
            <v>PB (NBS) SDR</v>
          </cell>
          <cell r="C434" t="str">
            <v>Zlato (v USD)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H435">
            <v>29.16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Q99"/>
  <sheetViews>
    <sheetView tabSelected="1" zoomScalePageLayoutView="0" workbookViewId="0" topLeftCell="A1">
      <selection activeCell="A1" sqref="A1"/>
    </sheetView>
  </sheetViews>
  <sheetFormatPr defaultColWidth="9.77734375" defaultRowHeight="15"/>
  <cols>
    <col min="1" max="1" width="9.77734375" style="4" customWidth="1"/>
    <col min="2" max="2" width="38.77734375" style="4" customWidth="1"/>
    <col min="3" max="8" width="11.77734375" style="4" customWidth="1"/>
    <col min="9" max="9" width="11.77734375" style="0" customWidth="1"/>
    <col min="10" max="10" width="11.5546875" style="0" bestFit="1" customWidth="1"/>
  </cols>
  <sheetData>
    <row r="2" spans="2:3" ht="21.75" customHeight="1">
      <c r="B2" s="5"/>
      <c r="C2" s="6" t="s">
        <v>44</v>
      </c>
    </row>
    <row r="3" spans="2:3" ht="21.75" customHeight="1">
      <c r="B3" s="5"/>
      <c r="C3" s="6"/>
    </row>
    <row r="4" ht="15.75" thickBot="1">
      <c r="B4" s="7"/>
    </row>
    <row r="5" spans="2:8" ht="17.25" thickBot="1" thickTop="1">
      <c r="B5" s="8"/>
      <c r="C5" s="9" t="s">
        <v>35</v>
      </c>
      <c r="D5" s="10"/>
      <c r="E5" s="11" t="s">
        <v>36</v>
      </c>
      <c r="F5" s="10"/>
      <c r="G5" s="12" t="s">
        <v>37</v>
      </c>
      <c r="H5" s="13"/>
    </row>
    <row r="6" spans="2:8" ht="17.25" thickBot="1" thickTop="1">
      <c r="B6" s="14"/>
      <c r="C6" s="15" t="s">
        <v>0</v>
      </c>
      <c r="D6" s="16" t="s">
        <v>1</v>
      </c>
      <c r="E6" s="15" t="s">
        <v>0</v>
      </c>
      <c r="F6" s="16" t="s">
        <v>1</v>
      </c>
      <c r="G6" s="15" t="s">
        <v>0</v>
      </c>
      <c r="H6" s="17" t="s">
        <v>1</v>
      </c>
    </row>
    <row r="7" spans="2:8" ht="16.5" thickTop="1">
      <c r="B7" s="18"/>
      <c r="C7" s="19"/>
      <c r="D7" s="20"/>
      <c r="E7" s="19"/>
      <c r="F7" s="20"/>
      <c r="G7" s="19"/>
      <c r="H7" s="20"/>
    </row>
    <row r="8" spans="2:15" ht="15.75">
      <c r="B8" s="21" t="s">
        <v>3</v>
      </c>
      <c r="C8" s="22">
        <v>773127.3578460001</v>
      </c>
      <c r="D8" s="23">
        <f>C8/$C$71</f>
        <v>36615.07733109165</v>
      </c>
      <c r="E8" s="22">
        <v>783947.3213109999</v>
      </c>
      <c r="F8" s="23">
        <f>E8/$C$71</f>
        <v>37127.50752124083</v>
      </c>
      <c r="G8" s="22">
        <f>C8-E8</f>
        <v>-10819.963464999804</v>
      </c>
      <c r="H8" s="23">
        <f>D8-F8</f>
        <v>-512.4301901491781</v>
      </c>
      <c r="I8" s="3"/>
      <c r="J8" s="3"/>
      <c r="K8" s="3"/>
      <c r="L8" s="3"/>
      <c r="M8" s="3"/>
      <c r="N8" s="3"/>
      <c r="O8" s="1"/>
    </row>
    <row r="9" spans="2:15" ht="15.75">
      <c r="B9" s="24"/>
      <c r="C9" s="22"/>
      <c r="D9" s="23"/>
      <c r="E9" s="22"/>
      <c r="F9" s="23"/>
      <c r="G9" s="22"/>
      <c r="H9" s="23"/>
      <c r="I9" s="3"/>
      <c r="J9" s="3"/>
      <c r="K9" s="3"/>
      <c r="L9" s="3"/>
      <c r="M9" s="3"/>
      <c r="N9" s="3"/>
      <c r="O9" s="1"/>
    </row>
    <row r="10" spans="2:15" ht="15.75">
      <c r="B10" s="21" t="s">
        <v>4</v>
      </c>
      <c r="C10" s="22">
        <f aca="true" t="shared" si="0" ref="C10:H10">C11+C12+C13</f>
        <v>86690.69573941555</v>
      </c>
      <c r="D10" s="23">
        <f t="shared" si="0"/>
        <v>4105.645074090246</v>
      </c>
      <c r="E10" s="22">
        <f t="shared" si="0"/>
        <v>92677.91801194957</v>
      </c>
      <c r="F10" s="23">
        <f t="shared" si="0"/>
        <v>4389.198106178052</v>
      </c>
      <c r="G10" s="22">
        <f t="shared" si="0"/>
        <v>-5987.222272534029</v>
      </c>
      <c r="H10" s="23">
        <f t="shared" si="0"/>
        <v>-283.5530320878055</v>
      </c>
      <c r="I10" s="3"/>
      <c r="J10" s="3"/>
      <c r="K10" s="3"/>
      <c r="L10" s="3"/>
      <c r="M10" s="3"/>
      <c r="N10" s="3"/>
      <c r="O10" s="1"/>
    </row>
    <row r="11" spans="2:15" ht="15.75">
      <c r="B11" s="25" t="s">
        <v>7</v>
      </c>
      <c r="C11" s="22">
        <v>31454.954423</v>
      </c>
      <c r="D11" s="23">
        <v>1489.6971074117928</v>
      </c>
      <c r="E11" s="22">
        <v>24755.904892000002</v>
      </c>
      <c r="F11" s="23">
        <v>1172.4321521193465</v>
      </c>
      <c r="G11" s="22">
        <f aca="true" t="shared" si="1" ref="G11:H13">C11-E11</f>
        <v>6699.049530999997</v>
      </c>
      <c r="H11" s="23">
        <f t="shared" si="1"/>
        <v>317.2649552924463</v>
      </c>
      <c r="I11" s="3"/>
      <c r="J11" s="3"/>
      <c r="K11" s="3"/>
      <c r="L11" s="3"/>
      <c r="M11" s="3"/>
      <c r="N11" s="3"/>
      <c r="O11" s="1"/>
    </row>
    <row r="12" spans="2:15" ht="15.75">
      <c r="B12" s="25" t="s">
        <v>8</v>
      </c>
      <c r="C12" s="22">
        <v>24927.679768235193</v>
      </c>
      <c r="D12" s="23">
        <v>1180.5673581925264</v>
      </c>
      <c r="E12" s="22">
        <v>20775.275217112394</v>
      </c>
      <c r="F12" s="23">
        <v>983.9107372537245</v>
      </c>
      <c r="G12" s="22">
        <f t="shared" si="1"/>
        <v>4152.4045511228</v>
      </c>
      <c r="H12" s="23">
        <f t="shared" si="1"/>
        <v>196.6566209388019</v>
      </c>
      <c r="I12" s="3"/>
      <c r="J12" s="3"/>
      <c r="K12" s="3"/>
      <c r="L12" s="3"/>
      <c r="M12" s="3"/>
      <c r="N12" s="3"/>
      <c r="O12" s="1"/>
    </row>
    <row r="13" spans="2:15" ht="15.75">
      <c r="B13" s="25" t="s">
        <v>9</v>
      </c>
      <c r="C13" s="22">
        <v>30308.061548180354</v>
      </c>
      <c r="D13" s="23">
        <v>1435.3806084859273</v>
      </c>
      <c r="E13" s="22">
        <v>47146.73790283718</v>
      </c>
      <c r="F13" s="23">
        <v>2232.855216804981</v>
      </c>
      <c r="G13" s="22">
        <f t="shared" si="1"/>
        <v>-16838.676354656825</v>
      </c>
      <c r="H13" s="23">
        <f t="shared" si="1"/>
        <v>-797.4746083190537</v>
      </c>
      <c r="I13" s="3"/>
      <c r="J13" s="3"/>
      <c r="K13" s="3"/>
      <c r="L13" s="3"/>
      <c r="M13" s="3"/>
      <c r="N13" s="3"/>
      <c r="O13" s="1"/>
    </row>
    <row r="14" spans="2:15" ht="15.75">
      <c r="B14" s="24"/>
      <c r="C14" s="22"/>
      <c r="D14" s="23"/>
      <c r="E14" s="22"/>
      <c r="F14" s="23"/>
      <c r="G14" s="22"/>
      <c r="H14" s="23"/>
      <c r="I14" s="3"/>
      <c r="J14" s="3"/>
      <c r="K14" s="3"/>
      <c r="L14" s="3"/>
      <c r="M14" s="3"/>
      <c r="N14" s="3"/>
      <c r="O14" s="1"/>
    </row>
    <row r="15" spans="2:15" ht="15.75">
      <c r="B15" s="21" t="s">
        <v>10</v>
      </c>
      <c r="C15" s="22">
        <f aca="true" t="shared" si="2" ref="C15:H15">C16+C17</f>
        <v>38788.492</v>
      </c>
      <c r="D15" s="23">
        <f t="shared" si="2"/>
        <v>1837.011224248165</v>
      </c>
      <c r="E15" s="22">
        <f t="shared" si="2"/>
        <v>74874.87129235818</v>
      </c>
      <c r="F15" s="23">
        <f t="shared" si="2"/>
        <v>3546.0512096783414</v>
      </c>
      <c r="G15" s="22">
        <f t="shared" si="2"/>
        <v>-36086.37929235818</v>
      </c>
      <c r="H15" s="23">
        <f t="shared" si="2"/>
        <v>-1709.0399854301763</v>
      </c>
      <c r="I15" s="3"/>
      <c r="J15" s="3"/>
      <c r="K15" s="3"/>
      <c r="L15" s="3"/>
      <c r="M15" s="3"/>
      <c r="N15" s="3"/>
      <c r="O15" s="1"/>
    </row>
    <row r="16" spans="2:15" ht="15.75">
      <c r="B16" s="24" t="s">
        <v>11</v>
      </c>
      <c r="C16" s="22">
        <v>21000</v>
      </c>
      <c r="D16" s="23">
        <v>994.553634856737</v>
      </c>
      <c r="E16" s="22">
        <v>2233.77562</v>
      </c>
      <c r="F16" s="23">
        <v>105.79093630120768</v>
      </c>
      <c r="G16" s="22">
        <f>C16-E16</f>
        <v>18766.22438</v>
      </c>
      <c r="H16" s="23">
        <f>D16-F16</f>
        <v>888.7626985555293</v>
      </c>
      <c r="I16" s="3"/>
      <c r="J16" s="3"/>
      <c r="K16" s="3"/>
      <c r="L16" s="3"/>
      <c r="M16" s="3"/>
      <c r="N16" s="3"/>
      <c r="O16" s="1"/>
    </row>
    <row r="17" spans="2:15" ht="15.75">
      <c r="B17" s="24" t="s">
        <v>12</v>
      </c>
      <c r="C17" s="22">
        <v>17788.492</v>
      </c>
      <c r="D17" s="23">
        <v>842.457589391428</v>
      </c>
      <c r="E17" s="22">
        <v>72641.09567235818</v>
      </c>
      <c r="F17" s="23">
        <v>3440.2602733771337</v>
      </c>
      <c r="G17" s="22">
        <f>C17-E17</f>
        <v>-54852.60367235818</v>
      </c>
      <c r="H17" s="23">
        <f>D17-F17</f>
        <v>-2597.8026839857057</v>
      </c>
      <c r="I17" s="3"/>
      <c r="J17" s="3"/>
      <c r="K17" s="3"/>
      <c r="L17" s="3"/>
      <c r="M17" s="3"/>
      <c r="N17" s="3"/>
      <c r="O17" s="1"/>
    </row>
    <row r="18" spans="2:15" ht="15.75">
      <c r="B18" s="24"/>
      <c r="C18" s="22"/>
      <c r="D18" s="23"/>
      <c r="E18" s="22"/>
      <c r="F18" s="23"/>
      <c r="G18" s="22"/>
      <c r="H18" s="23"/>
      <c r="I18" s="3"/>
      <c r="J18" s="3"/>
      <c r="K18" s="3"/>
      <c r="L18" s="3"/>
      <c r="M18" s="3"/>
      <c r="N18" s="3"/>
      <c r="O18" s="1"/>
    </row>
    <row r="19" spans="2:15" ht="15.75">
      <c r="B19" s="26" t="s">
        <v>38</v>
      </c>
      <c r="C19" s="22">
        <v>30997.833499939654</v>
      </c>
      <c r="D19" s="23">
        <v>1468.047999049948</v>
      </c>
      <c r="E19" s="22">
        <v>43957.90354515128</v>
      </c>
      <c r="F19" s="23">
        <v>2081.8329881672407</v>
      </c>
      <c r="G19" s="22">
        <f>C19-E19</f>
        <v>-12960.070045211629</v>
      </c>
      <c r="H19" s="23">
        <f>D19-F19</f>
        <v>-613.7849891172928</v>
      </c>
      <c r="I19" s="3"/>
      <c r="J19" s="3"/>
      <c r="K19" s="3"/>
      <c r="L19" s="3"/>
      <c r="M19" s="3"/>
      <c r="N19" s="3"/>
      <c r="O19" s="1"/>
    </row>
    <row r="20" spans="2:14" ht="15.75">
      <c r="B20" s="27"/>
      <c r="C20" s="22"/>
      <c r="D20" s="23"/>
      <c r="E20" s="22"/>
      <c r="F20" s="23"/>
      <c r="G20" s="22"/>
      <c r="H20" s="23"/>
      <c r="I20" s="3"/>
      <c r="J20" s="3"/>
      <c r="K20" s="3"/>
      <c r="L20" s="3"/>
      <c r="M20" s="3"/>
      <c r="N20" s="3"/>
    </row>
    <row r="21" spans="2:14" ht="15.75">
      <c r="B21" s="27" t="s">
        <v>5</v>
      </c>
      <c r="C21" s="22">
        <f aca="true" t="shared" si="3" ref="C21:H21">C8+C10+C15+C19</f>
        <v>929604.3790853553</v>
      </c>
      <c r="D21" s="23">
        <f t="shared" si="3"/>
        <v>44025.78162848001</v>
      </c>
      <c r="E21" s="22">
        <f t="shared" si="3"/>
        <v>995458.0141604588</v>
      </c>
      <c r="F21" s="23">
        <f t="shared" si="3"/>
        <v>47144.58982526446</v>
      </c>
      <c r="G21" s="22">
        <f t="shared" si="3"/>
        <v>-65853.63507510364</v>
      </c>
      <c r="H21" s="23">
        <f t="shared" si="3"/>
        <v>-3118.808196784453</v>
      </c>
      <c r="I21" s="3"/>
      <c r="J21" s="3"/>
      <c r="K21" s="3"/>
      <c r="L21" s="3"/>
      <c r="M21" s="3"/>
      <c r="N21" s="3"/>
    </row>
    <row r="22" spans="2:14" ht="15.75">
      <c r="B22" s="27"/>
      <c r="C22" s="22"/>
      <c r="D22" s="23"/>
      <c r="E22" s="22"/>
      <c r="F22" s="23"/>
      <c r="G22" s="22"/>
      <c r="H22" s="23"/>
      <c r="I22" s="3"/>
      <c r="J22" s="3"/>
      <c r="K22" s="3"/>
      <c r="L22" s="3"/>
      <c r="M22" s="3"/>
      <c r="N22" s="3"/>
    </row>
    <row r="23" spans="2:15" ht="15.75">
      <c r="B23" s="28"/>
      <c r="C23" s="29"/>
      <c r="D23" s="30"/>
      <c r="E23" s="29"/>
      <c r="F23" s="30"/>
      <c r="G23" s="29"/>
      <c r="H23" s="30"/>
      <c r="I23" s="3"/>
      <c r="J23" s="3"/>
      <c r="K23" s="3"/>
      <c r="L23" s="3"/>
      <c r="M23" s="3"/>
      <c r="N23" s="3"/>
      <c r="O23" s="1"/>
    </row>
    <row r="24" spans="2:15" ht="15.75">
      <c r="B24" s="31" t="s">
        <v>13</v>
      </c>
      <c r="C24" s="32">
        <v>17428.70529465464</v>
      </c>
      <c r="D24" s="33">
        <v>825.4182000783632</v>
      </c>
      <c r="E24" s="32">
        <v>1128.497355</v>
      </c>
      <c r="F24" s="33">
        <v>53.445292682926826</v>
      </c>
      <c r="G24" s="32">
        <f>C24-E24</f>
        <v>16300.20793965464</v>
      </c>
      <c r="H24" s="33">
        <f>D24-F24</f>
        <v>771.9729073954363</v>
      </c>
      <c r="I24" s="3"/>
      <c r="J24" s="3"/>
      <c r="K24" s="3"/>
      <c r="L24" s="3"/>
      <c r="M24" s="3"/>
      <c r="N24" s="3"/>
      <c r="O24" s="1"/>
    </row>
    <row r="25" spans="2:15" ht="15.75">
      <c r="B25" s="34"/>
      <c r="C25" s="22"/>
      <c r="D25" s="35"/>
      <c r="E25" s="22"/>
      <c r="F25" s="35"/>
      <c r="G25" s="22"/>
      <c r="H25" s="23"/>
      <c r="I25" s="3"/>
      <c r="J25" s="3"/>
      <c r="K25" s="3"/>
      <c r="L25" s="3"/>
      <c r="M25" s="3"/>
      <c r="N25" s="3"/>
      <c r="O25" s="1"/>
    </row>
    <row r="26" spans="2:15" ht="15.75">
      <c r="B26" s="27" t="s">
        <v>14</v>
      </c>
      <c r="C26" s="22">
        <f aca="true" t="shared" si="4" ref="C26:H26">C28+C38+C46+C42</f>
        <v>3833187.334288019</v>
      </c>
      <c r="D26" s="35">
        <f t="shared" si="4"/>
        <v>181536.01381899219</v>
      </c>
      <c r="E26" s="36">
        <f t="shared" si="4"/>
        <v>-3780569.72178622</v>
      </c>
      <c r="F26" s="35">
        <f t="shared" si="4"/>
        <v>-179046.58452693443</v>
      </c>
      <c r="G26" s="36">
        <f t="shared" si="4"/>
        <v>52617.612501799216</v>
      </c>
      <c r="H26" s="35">
        <f t="shared" si="4"/>
        <v>2489.4292920577404</v>
      </c>
      <c r="I26" s="3"/>
      <c r="J26" s="3"/>
      <c r="K26" s="3"/>
      <c r="L26" s="3"/>
      <c r="M26" s="3"/>
      <c r="N26" s="3"/>
      <c r="O26" s="1"/>
    </row>
    <row r="27" spans="2:15" ht="15.75">
      <c r="B27" s="34"/>
      <c r="C27" s="22"/>
      <c r="D27" s="35"/>
      <c r="E27" s="37"/>
      <c r="F27" s="35"/>
      <c r="G27" s="22"/>
      <c r="H27" s="23"/>
      <c r="I27" s="3"/>
      <c r="J27" s="3"/>
      <c r="K27" s="3"/>
      <c r="L27" s="3"/>
      <c r="M27" s="3"/>
      <c r="N27" s="3"/>
      <c r="O27" s="1"/>
    </row>
    <row r="28" spans="2:15" ht="15.75">
      <c r="B28" s="24" t="s">
        <v>15</v>
      </c>
      <c r="C28" s="22">
        <f aca="true" t="shared" si="5" ref="C28:H28">C29+C33</f>
        <v>996207.645513</v>
      </c>
      <c r="D28" s="35">
        <f t="shared" si="5"/>
        <v>47180.092138905995</v>
      </c>
      <c r="E28" s="22">
        <f t="shared" si="5"/>
        <v>-985222.686</v>
      </c>
      <c r="F28" s="35">
        <f t="shared" si="5"/>
        <v>-46659.84778593417</v>
      </c>
      <c r="G28" s="22">
        <f t="shared" si="5"/>
        <v>10984.959512999998</v>
      </c>
      <c r="H28" s="23">
        <f t="shared" si="5"/>
        <v>520.2443529718207</v>
      </c>
      <c r="I28" s="3"/>
      <c r="J28" s="3"/>
      <c r="K28" s="3"/>
      <c r="L28" s="3"/>
      <c r="M28" s="3"/>
      <c r="N28" s="3"/>
      <c r="O28" s="1"/>
    </row>
    <row r="29" spans="2:15" ht="15.75">
      <c r="B29" s="34" t="s">
        <v>41</v>
      </c>
      <c r="C29" s="22">
        <f aca="true" t="shared" si="6" ref="C29:H29">C30+C32+C31</f>
        <v>19174.588</v>
      </c>
      <c r="D29" s="35">
        <f t="shared" si="6"/>
        <v>908.1026758228749</v>
      </c>
      <c r="E29" s="22">
        <f t="shared" si="6"/>
        <v>-26571.432</v>
      </c>
      <c r="F29" s="35">
        <f t="shared" si="6"/>
        <v>-1258.4149656642198</v>
      </c>
      <c r="G29" s="22">
        <f t="shared" si="6"/>
        <v>-7396.844000000001</v>
      </c>
      <c r="H29" s="22">
        <f t="shared" si="6"/>
        <v>-350.31228984134503</v>
      </c>
      <c r="I29" s="3"/>
      <c r="J29" s="3"/>
      <c r="K29" s="3"/>
      <c r="L29" s="3"/>
      <c r="M29" s="3"/>
      <c r="N29" s="3"/>
      <c r="O29" s="1"/>
    </row>
    <row r="30" spans="2:15" ht="15.75">
      <c r="B30" s="24" t="s">
        <v>16</v>
      </c>
      <c r="C30" s="22">
        <v>922.588</v>
      </c>
      <c r="D30" s="35">
        <v>43.69348804167654</v>
      </c>
      <c r="E30" s="22">
        <v>-4831</v>
      </c>
      <c r="F30" s="35">
        <v>-228.79469571394745</v>
      </c>
      <c r="G30" s="22">
        <f aca="true" t="shared" si="7" ref="G30:H32">C30+E30</f>
        <v>-3908.4120000000003</v>
      </c>
      <c r="H30" s="23">
        <f t="shared" si="7"/>
        <v>-185.1012076722709</v>
      </c>
      <c r="I30" s="3"/>
      <c r="J30" s="3"/>
      <c r="K30" s="3"/>
      <c r="L30" s="3"/>
      <c r="M30" s="3"/>
      <c r="N30" s="3"/>
      <c r="O30" s="1"/>
    </row>
    <row r="31" spans="2:15" ht="15.75">
      <c r="B31" s="24" t="s">
        <v>17</v>
      </c>
      <c r="C31" s="22">
        <v>0</v>
      </c>
      <c r="D31" s="35">
        <v>0</v>
      </c>
      <c r="E31" s="22">
        <v>-3069.4320000000002</v>
      </c>
      <c r="F31" s="35">
        <v>-145.36736916883734</v>
      </c>
      <c r="G31" s="22">
        <f t="shared" si="7"/>
        <v>-3069.4320000000002</v>
      </c>
      <c r="H31" s="23">
        <f t="shared" si="7"/>
        <v>-145.36736916883734</v>
      </c>
      <c r="I31" s="3"/>
      <c r="J31" s="3"/>
      <c r="K31" s="3"/>
      <c r="L31" s="3"/>
      <c r="M31" s="3"/>
      <c r="N31" s="3"/>
      <c r="O31" s="1"/>
    </row>
    <row r="32" spans="2:15" ht="15.75">
      <c r="B32" s="24" t="s">
        <v>18</v>
      </c>
      <c r="C32" s="22">
        <v>18252</v>
      </c>
      <c r="D32" s="35">
        <v>864.4091877811983</v>
      </c>
      <c r="E32" s="22">
        <v>-18671</v>
      </c>
      <c r="F32" s="35">
        <v>-884.2529007814351</v>
      </c>
      <c r="G32" s="22">
        <f t="shared" si="7"/>
        <v>-419</v>
      </c>
      <c r="H32" s="23">
        <f t="shared" si="7"/>
        <v>-19.84371300023679</v>
      </c>
      <c r="I32" s="3"/>
      <c r="J32" s="3"/>
      <c r="K32" s="3"/>
      <c r="L32" s="3"/>
      <c r="M32" s="3"/>
      <c r="N32" s="3"/>
      <c r="O32" s="1"/>
    </row>
    <row r="33" spans="2:15" ht="15.75">
      <c r="B33" s="34" t="s">
        <v>19</v>
      </c>
      <c r="C33" s="22">
        <f aca="true" t="shared" si="8" ref="C33:H33">C34+C36+C35</f>
        <v>977033.057513</v>
      </c>
      <c r="D33" s="35">
        <f t="shared" si="8"/>
        <v>46271.98946308312</v>
      </c>
      <c r="E33" s="22">
        <f t="shared" si="8"/>
        <v>-958651.254</v>
      </c>
      <c r="F33" s="35">
        <f t="shared" si="8"/>
        <v>-45401.432820269954</v>
      </c>
      <c r="G33" s="22">
        <f t="shared" si="8"/>
        <v>18381.803513</v>
      </c>
      <c r="H33" s="22">
        <f t="shared" si="8"/>
        <v>870.5566428131657</v>
      </c>
      <c r="I33" s="3"/>
      <c r="J33" s="3"/>
      <c r="K33" s="3"/>
      <c r="L33" s="3"/>
      <c r="M33" s="3"/>
      <c r="N33" s="3"/>
      <c r="O33" s="1"/>
    </row>
    <row r="34" spans="2:15" ht="15.75">
      <c r="B34" s="24" t="s">
        <v>16</v>
      </c>
      <c r="C34" s="22">
        <v>12604.02</v>
      </c>
      <c r="D34" s="35">
        <v>596.9225668955719</v>
      </c>
      <c r="E34" s="22">
        <v>-5529.254</v>
      </c>
      <c r="F34" s="35">
        <v>-261.86379351172155</v>
      </c>
      <c r="G34" s="22">
        <f aca="true" t="shared" si="9" ref="G34:H36">C34+E34</f>
        <v>7074.7660000000005</v>
      </c>
      <c r="H34" s="23">
        <f t="shared" si="9"/>
        <v>335.05877338385034</v>
      </c>
      <c r="I34" s="3"/>
      <c r="J34" s="3"/>
      <c r="K34" s="3"/>
      <c r="L34" s="3"/>
      <c r="M34" s="3"/>
      <c r="N34" s="3"/>
      <c r="O34" s="1"/>
    </row>
    <row r="35" spans="2:15" ht="15.75">
      <c r="B35" s="24" t="s">
        <v>17</v>
      </c>
      <c r="C35" s="22">
        <v>3049.0375129999998</v>
      </c>
      <c r="D35" s="35">
        <v>144.40149244612834</v>
      </c>
      <c r="E35" s="22">
        <v>0</v>
      </c>
      <c r="F35" s="35">
        <v>0</v>
      </c>
      <c r="G35" s="22">
        <f t="shared" si="9"/>
        <v>3049.0375129999998</v>
      </c>
      <c r="H35" s="23">
        <f t="shared" si="9"/>
        <v>144.40149244612834</v>
      </c>
      <c r="I35" s="3"/>
      <c r="J35" s="3"/>
      <c r="K35" s="3"/>
      <c r="L35" s="3"/>
      <c r="M35" s="3"/>
      <c r="N35" s="3"/>
      <c r="O35" s="1"/>
    </row>
    <row r="36" spans="2:15" ht="15.75">
      <c r="B36" s="24" t="s">
        <v>18</v>
      </c>
      <c r="C36" s="22">
        <v>961380</v>
      </c>
      <c r="D36" s="35">
        <v>45530.66540374142</v>
      </c>
      <c r="E36" s="22">
        <v>-953122</v>
      </c>
      <c r="F36" s="35">
        <v>-45139.56902675823</v>
      </c>
      <c r="G36" s="22">
        <f t="shared" si="9"/>
        <v>8258</v>
      </c>
      <c r="H36" s="23">
        <f t="shared" si="9"/>
        <v>391.09637698318693</v>
      </c>
      <c r="I36" s="3"/>
      <c r="J36" s="3"/>
      <c r="K36" s="3"/>
      <c r="L36" s="3"/>
      <c r="M36" s="3"/>
      <c r="N36" s="3"/>
      <c r="O36" s="1"/>
    </row>
    <row r="37" spans="2:15" ht="15.75">
      <c r="B37" s="24"/>
      <c r="C37" s="22"/>
      <c r="D37" s="35"/>
      <c r="E37" s="22"/>
      <c r="F37" s="35"/>
      <c r="G37" s="22"/>
      <c r="H37" s="23"/>
      <c r="I37" s="3"/>
      <c r="J37" s="3"/>
      <c r="K37" s="3"/>
      <c r="L37" s="3"/>
      <c r="M37" s="3"/>
      <c r="N37" s="3"/>
      <c r="O37" s="1"/>
    </row>
    <row r="38" spans="2:15" ht="15.75">
      <c r="B38" s="24" t="s">
        <v>20</v>
      </c>
      <c r="C38" s="22">
        <f aca="true" t="shared" si="10" ref="C38:H38">C39+C40</f>
        <v>140223.737</v>
      </c>
      <c r="D38" s="35">
        <f t="shared" si="10"/>
        <v>6640.953682216434</v>
      </c>
      <c r="E38" s="22">
        <f t="shared" si="10"/>
        <v>-105959.59400000001</v>
      </c>
      <c r="F38" s="35">
        <f t="shared" si="10"/>
        <v>-5018.2142552687665</v>
      </c>
      <c r="G38" s="22">
        <f t="shared" si="10"/>
        <v>34264.14299999999</v>
      </c>
      <c r="H38" s="23">
        <f t="shared" si="10"/>
        <v>1622.7394269476672</v>
      </c>
      <c r="I38" s="3"/>
      <c r="J38" s="3"/>
      <c r="K38" s="3"/>
      <c r="L38" s="3"/>
      <c r="M38" s="3"/>
      <c r="N38" s="3"/>
      <c r="O38" s="1"/>
    </row>
    <row r="39" spans="2:15" ht="15.75">
      <c r="B39" s="24" t="s">
        <v>21</v>
      </c>
      <c r="C39" s="22">
        <v>47214.439</v>
      </c>
      <c r="D39" s="35">
        <v>2236.0615202462704</v>
      </c>
      <c r="E39" s="22">
        <v>-40983.684</v>
      </c>
      <c r="F39" s="35">
        <v>-1940.974852000947</v>
      </c>
      <c r="G39" s="22">
        <f>C39+E39</f>
        <v>6230.754999999997</v>
      </c>
      <c r="H39" s="23">
        <f>D39+F39</f>
        <v>295.0866682453234</v>
      </c>
      <c r="I39" s="3"/>
      <c r="J39" s="3"/>
      <c r="K39" s="3"/>
      <c r="L39" s="3"/>
      <c r="M39" s="3"/>
      <c r="N39" s="3"/>
      <c r="O39" s="1"/>
    </row>
    <row r="40" spans="2:15" ht="15.75">
      <c r="B40" s="24" t="s">
        <v>22</v>
      </c>
      <c r="C40" s="22">
        <v>93009.298</v>
      </c>
      <c r="D40" s="35">
        <v>4404.892161970163</v>
      </c>
      <c r="E40" s="22">
        <v>-64975.91</v>
      </c>
      <c r="F40" s="35">
        <v>-3077.2394032678194</v>
      </c>
      <c r="G40" s="22">
        <f>C40+E40</f>
        <v>28033.38799999999</v>
      </c>
      <c r="H40" s="23">
        <f>D40+F40</f>
        <v>1327.6527587023438</v>
      </c>
      <c r="I40" s="3"/>
      <c r="J40" s="3"/>
      <c r="K40" s="3"/>
      <c r="L40" s="3"/>
      <c r="M40" s="3"/>
      <c r="N40" s="3"/>
      <c r="O40" s="1"/>
    </row>
    <row r="41" spans="2:15" ht="15.75">
      <c r="B41" s="34"/>
      <c r="C41" s="22"/>
      <c r="D41" s="35"/>
      <c r="E41" s="22"/>
      <c r="F41" s="35"/>
      <c r="G41" s="22"/>
      <c r="H41" s="23"/>
      <c r="I41" s="3"/>
      <c r="J41" s="3"/>
      <c r="K41" s="3"/>
      <c r="L41" s="3"/>
      <c r="M41" s="3"/>
      <c r="N41" s="3"/>
      <c r="O41" s="1"/>
    </row>
    <row r="42" spans="2:15" ht="15.75">
      <c r="B42" s="24" t="s">
        <v>39</v>
      </c>
      <c r="C42" s="22">
        <f aca="true" t="shared" si="11" ref="C42:H42">C43+C44</f>
        <v>1308360.611</v>
      </c>
      <c r="D42" s="35">
        <f t="shared" si="11"/>
        <v>61963.5619701634</v>
      </c>
      <c r="E42" s="22">
        <f t="shared" si="11"/>
        <v>-1321205.241</v>
      </c>
      <c r="F42" s="35">
        <f t="shared" si="11"/>
        <v>-62571.87975372958</v>
      </c>
      <c r="G42" s="22">
        <f t="shared" si="11"/>
        <v>-12844.630000000121</v>
      </c>
      <c r="H42" s="23">
        <f t="shared" si="11"/>
        <v>-608.3177835661882</v>
      </c>
      <c r="I42" s="3"/>
      <c r="J42" s="3"/>
      <c r="K42" s="3"/>
      <c r="L42" s="3"/>
      <c r="M42" s="3"/>
      <c r="N42" s="3"/>
      <c r="O42" s="1"/>
    </row>
    <row r="43" spans="2:15" ht="15.75">
      <c r="B43" s="24" t="s">
        <v>21</v>
      </c>
      <c r="C43" s="22">
        <v>698030.6869999999</v>
      </c>
      <c r="D43" s="35">
        <v>33058.52176178073</v>
      </c>
      <c r="E43" s="22">
        <v>-714354.948</v>
      </c>
      <c r="F43" s="35">
        <v>-33831.63381482359</v>
      </c>
      <c r="G43" s="22">
        <f>C43+E43</f>
        <v>-16324.261000000057</v>
      </c>
      <c r="H43" s="23">
        <f>D43+F43</f>
        <v>-773.1120530428598</v>
      </c>
      <c r="I43" s="3"/>
      <c r="J43" s="3"/>
      <c r="K43" s="3"/>
      <c r="L43" s="3"/>
      <c r="M43" s="3"/>
      <c r="N43" s="3"/>
      <c r="O43" s="1"/>
    </row>
    <row r="44" spans="2:15" ht="15.75">
      <c r="B44" s="24" t="s">
        <v>22</v>
      </c>
      <c r="C44" s="22">
        <v>610329.924</v>
      </c>
      <c r="D44" s="35">
        <v>28905.040208382667</v>
      </c>
      <c r="E44" s="22">
        <v>-606850.2930000001</v>
      </c>
      <c r="F44" s="35">
        <v>-28740.245938905995</v>
      </c>
      <c r="G44" s="22">
        <f>C44+E44</f>
        <v>3479.6309999999357</v>
      </c>
      <c r="H44" s="23">
        <f>D44+F44</f>
        <v>164.79426947667162</v>
      </c>
      <c r="I44" s="3"/>
      <c r="J44" s="3"/>
      <c r="K44" s="3"/>
      <c r="L44" s="3"/>
      <c r="M44" s="3"/>
      <c r="N44" s="3"/>
      <c r="O44" s="1"/>
    </row>
    <row r="45" spans="2:15" ht="15.75">
      <c r="B45" s="24"/>
      <c r="C45" s="22"/>
      <c r="D45" s="35"/>
      <c r="E45" s="22"/>
      <c r="F45" s="35"/>
      <c r="G45" s="22"/>
      <c r="H45" s="23"/>
      <c r="I45" s="3"/>
      <c r="J45" s="3"/>
      <c r="K45" s="3"/>
      <c r="L45" s="3"/>
      <c r="M45" s="3"/>
      <c r="N45" s="3"/>
      <c r="O45" s="1"/>
    </row>
    <row r="46" spans="2:15" ht="15.75">
      <c r="B46" s="24" t="s">
        <v>23</v>
      </c>
      <c r="C46" s="22">
        <f>C47+C51</f>
        <v>1388395.3407750193</v>
      </c>
      <c r="D46" s="35">
        <f>D47+D51</f>
        <v>65751.40602770634</v>
      </c>
      <c r="E46" s="22">
        <f>E47+E51</f>
        <v>-1368182.20078622</v>
      </c>
      <c r="F46" s="35">
        <f>F47+F51</f>
        <v>-64796.6427320019</v>
      </c>
      <c r="G46" s="22">
        <f aca="true" t="shared" si="12" ref="G46:H49">C46+E46</f>
        <v>20213.139988799347</v>
      </c>
      <c r="H46" s="23">
        <f t="shared" si="12"/>
        <v>954.7632957044407</v>
      </c>
      <c r="I46" s="3"/>
      <c r="J46" s="3"/>
      <c r="K46" s="3"/>
      <c r="L46" s="3"/>
      <c r="M46" s="3"/>
      <c r="N46" s="3"/>
      <c r="O46" s="1"/>
    </row>
    <row r="47" spans="2:15" ht="15.75">
      <c r="B47" s="34" t="s">
        <v>24</v>
      </c>
      <c r="C47" s="22">
        <f>C48+C49</f>
        <v>83520.64600000001</v>
      </c>
      <c r="D47" s="35">
        <f>D48+D49</f>
        <v>3952.935993369643</v>
      </c>
      <c r="E47" s="22">
        <f>E48+E49</f>
        <v>-80905.00300000001</v>
      </c>
      <c r="F47" s="35">
        <f>F48+F49</f>
        <v>-3831.584821217144</v>
      </c>
      <c r="G47" s="22">
        <f t="shared" si="12"/>
        <v>2615.6429999999964</v>
      </c>
      <c r="H47" s="23">
        <f t="shared" si="12"/>
        <v>121.35117215249875</v>
      </c>
      <c r="I47" s="3"/>
      <c r="J47" s="3"/>
      <c r="K47" s="3"/>
      <c r="L47" s="3"/>
      <c r="M47" s="3"/>
      <c r="N47" s="3"/>
      <c r="O47" s="1"/>
    </row>
    <row r="48" spans="2:15" ht="15.75">
      <c r="B48" s="24" t="s">
        <v>21</v>
      </c>
      <c r="C48" s="22">
        <v>12224.357</v>
      </c>
      <c r="D48" s="35">
        <v>578.9418422922093</v>
      </c>
      <c r="E48" s="22">
        <v>-18254.581000000002</v>
      </c>
      <c r="F48" s="35">
        <v>-864.5314231588918</v>
      </c>
      <c r="G48" s="22">
        <f t="shared" si="12"/>
        <v>-6030.224000000002</v>
      </c>
      <c r="H48" s="23">
        <f t="shared" si="12"/>
        <v>-285.58958086668247</v>
      </c>
      <c r="I48" s="3"/>
      <c r="J48" s="3"/>
      <c r="K48" s="3"/>
      <c r="L48" s="3"/>
      <c r="M48" s="3"/>
      <c r="N48" s="3"/>
      <c r="O48" s="1"/>
    </row>
    <row r="49" spans="2:15" ht="15.75">
      <c r="B49" s="24" t="s">
        <v>22</v>
      </c>
      <c r="C49" s="22">
        <v>71296.289</v>
      </c>
      <c r="D49" s="35">
        <v>3373.9941510774333</v>
      </c>
      <c r="E49" s="22">
        <v>-62650.422000000006</v>
      </c>
      <c r="F49" s="35">
        <v>-2967.0533980582522</v>
      </c>
      <c r="G49" s="22">
        <f t="shared" si="12"/>
        <v>8645.866999999998</v>
      </c>
      <c r="H49" s="23">
        <f t="shared" si="12"/>
        <v>406.9407530191811</v>
      </c>
      <c r="I49" s="3"/>
      <c r="J49" s="3"/>
      <c r="K49" s="3"/>
      <c r="L49" s="3"/>
      <c r="M49" s="3"/>
      <c r="N49" s="3"/>
      <c r="O49" s="1"/>
    </row>
    <row r="50" spans="2:14" ht="15.75">
      <c r="B50" s="27"/>
      <c r="C50" s="22"/>
      <c r="D50" s="35"/>
      <c r="E50" s="22"/>
      <c r="F50" s="35"/>
      <c r="G50" s="22"/>
      <c r="H50" s="23"/>
      <c r="I50" s="3"/>
      <c r="J50" s="3"/>
      <c r="K50" s="3"/>
      <c r="L50" s="3"/>
      <c r="M50" s="3"/>
      <c r="N50" s="3"/>
    </row>
    <row r="51" spans="2:14" ht="15.75">
      <c r="B51" s="34" t="s">
        <v>25</v>
      </c>
      <c r="C51" s="22">
        <f>C52+C53</f>
        <v>1304874.6947750193</v>
      </c>
      <c r="D51" s="35">
        <f>D52+D53</f>
        <v>61798.4700343367</v>
      </c>
      <c r="E51" s="22">
        <f>E52+E53</f>
        <v>-1287277.19778622</v>
      </c>
      <c r="F51" s="35">
        <f>F52+F53</f>
        <v>-60965.05791078475</v>
      </c>
      <c r="G51" s="22">
        <f aca="true" t="shared" si="13" ref="G51:H53">C51+E51</f>
        <v>17597.496988799423</v>
      </c>
      <c r="H51" s="23">
        <f t="shared" si="13"/>
        <v>833.4121235519488</v>
      </c>
      <c r="I51" s="3"/>
      <c r="J51" s="3"/>
      <c r="K51" s="3"/>
      <c r="L51" s="3"/>
      <c r="M51" s="3"/>
      <c r="N51" s="3"/>
    </row>
    <row r="52" spans="2:14" ht="15.75">
      <c r="B52" s="24" t="s">
        <v>21</v>
      </c>
      <c r="C52" s="22">
        <v>816644.5199999991</v>
      </c>
      <c r="D52" s="35">
        <v>38676.036940563536</v>
      </c>
      <c r="E52" s="22">
        <v>-834244.987</v>
      </c>
      <c r="F52" s="35">
        <v>-39509.58972294578</v>
      </c>
      <c r="G52" s="22">
        <f t="shared" si="13"/>
        <v>-17600.467000000877</v>
      </c>
      <c r="H52" s="23">
        <f t="shared" si="13"/>
        <v>-833.5527823822413</v>
      </c>
      <c r="I52" s="3"/>
      <c r="J52" s="3"/>
      <c r="K52" s="3"/>
      <c r="L52" s="3"/>
      <c r="M52" s="3"/>
      <c r="N52" s="3"/>
    </row>
    <row r="53" spans="2:14" ht="15.75">
      <c r="B53" s="38" t="s">
        <v>22</v>
      </c>
      <c r="C53" s="22">
        <v>488230.17477502034</v>
      </c>
      <c r="D53" s="23">
        <v>23122.43309377316</v>
      </c>
      <c r="E53" s="22">
        <v>-453032.21078622</v>
      </c>
      <c r="F53" s="23">
        <v>-21455.468187838975</v>
      </c>
      <c r="G53" s="32">
        <f t="shared" si="13"/>
        <v>35197.96398880036</v>
      </c>
      <c r="H53" s="33">
        <f t="shared" si="13"/>
        <v>1666.9649059341864</v>
      </c>
      <c r="I53" s="3"/>
      <c r="J53" s="3"/>
      <c r="K53" s="3"/>
      <c r="L53" s="3"/>
      <c r="M53" s="3"/>
      <c r="N53" s="3"/>
    </row>
    <row r="54" spans="2:14" ht="15.75">
      <c r="B54" s="24"/>
      <c r="C54" s="39"/>
      <c r="D54" s="40"/>
      <c r="E54" s="29"/>
      <c r="F54" s="40"/>
      <c r="G54" s="22"/>
      <c r="H54" s="23"/>
      <c r="I54" s="3"/>
      <c r="J54" s="3"/>
      <c r="K54" s="3"/>
      <c r="L54" s="3"/>
      <c r="M54" s="3"/>
      <c r="N54" s="3"/>
    </row>
    <row r="55" spans="2:17" ht="15.75">
      <c r="B55" s="27" t="s">
        <v>26</v>
      </c>
      <c r="C55" s="22">
        <f>C24+C26</f>
        <v>3850616.039582674</v>
      </c>
      <c r="D55" s="35">
        <f>D24+D26</f>
        <v>182361.43201907055</v>
      </c>
      <c r="E55" s="22">
        <f>-E24+E26</f>
        <v>-3781698.21914122</v>
      </c>
      <c r="F55" s="35">
        <f>-F24+F26</f>
        <v>-179100.02981961737</v>
      </c>
      <c r="G55" s="22">
        <f>C55+E55</f>
        <v>68917.82044145372</v>
      </c>
      <c r="H55" s="23">
        <f>D55+F55</f>
        <v>3261.4021994531795</v>
      </c>
      <c r="I55" s="3"/>
      <c r="J55" s="3"/>
      <c r="K55" s="3"/>
      <c r="L55" s="3"/>
      <c r="M55" s="3"/>
      <c r="N55" s="3"/>
      <c r="O55" s="2"/>
      <c r="P55" s="2"/>
      <c r="Q55" s="2"/>
    </row>
    <row r="56" spans="2:14" ht="15.75">
      <c r="B56" s="27"/>
      <c r="C56" s="22"/>
      <c r="D56" s="35"/>
      <c r="E56" s="22"/>
      <c r="F56" s="35"/>
      <c r="G56" s="22"/>
      <c r="H56" s="23"/>
      <c r="I56" s="3"/>
      <c r="J56" s="3"/>
      <c r="K56" s="3"/>
      <c r="L56" s="3"/>
      <c r="M56" s="3"/>
      <c r="N56" s="3"/>
    </row>
    <row r="57" spans="2:14" ht="15.75">
      <c r="B57" s="27" t="s">
        <v>27</v>
      </c>
      <c r="C57" s="41"/>
      <c r="D57" s="42"/>
      <c r="E57" s="41"/>
      <c r="F57" s="42"/>
      <c r="G57" s="22">
        <f>G59-(G21+G55)</f>
        <v>-6906.9853663500835</v>
      </c>
      <c r="H57" s="23">
        <f>H59-(H21+H55)</f>
        <v>-332.0940026687276</v>
      </c>
      <c r="I57" s="3"/>
      <c r="J57" s="3"/>
      <c r="K57" s="3"/>
      <c r="L57" s="3"/>
      <c r="M57" s="3"/>
      <c r="N57" s="3"/>
    </row>
    <row r="58" spans="2:14" ht="15.75">
      <c r="B58" s="24"/>
      <c r="C58" s="22"/>
      <c r="D58" s="35"/>
      <c r="E58" s="22"/>
      <c r="F58" s="35"/>
      <c r="G58" s="22"/>
      <c r="H58" s="23"/>
      <c r="I58" s="3"/>
      <c r="J58" s="3"/>
      <c r="K58" s="3"/>
      <c r="L58" s="3"/>
      <c r="M58" s="3"/>
      <c r="N58" s="3"/>
    </row>
    <row r="59" spans="2:14" ht="16.5" thickBot="1">
      <c r="B59" s="43" t="s">
        <v>28</v>
      </c>
      <c r="C59" s="44">
        <f aca="true" t="shared" si="14" ref="C59:H59">-C69</f>
        <v>-108411.90000000001</v>
      </c>
      <c r="D59" s="45">
        <f t="shared" si="14"/>
        <v>-5176.400000000001</v>
      </c>
      <c r="E59" s="44">
        <f t="shared" si="14"/>
        <v>104569.1</v>
      </c>
      <c r="F59" s="45">
        <f t="shared" si="14"/>
        <v>4986.9</v>
      </c>
      <c r="G59" s="44">
        <f t="shared" si="14"/>
        <v>-3842.800000000003</v>
      </c>
      <c r="H59" s="46">
        <f t="shared" si="14"/>
        <v>-189.5000000000009</v>
      </c>
      <c r="I59" s="3"/>
      <c r="J59" s="3"/>
      <c r="K59" s="3"/>
      <c r="L59" s="3"/>
      <c r="M59" s="3"/>
      <c r="N59" s="3"/>
    </row>
    <row r="60" spans="2:14" ht="16.5" thickTop="1">
      <c r="B60" s="24"/>
      <c r="C60" s="22"/>
      <c r="D60" s="35"/>
      <c r="E60" s="22"/>
      <c r="F60" s="35"/>
      <c r="G60" s="22"/>
      <c r="H60" s="23"/>
      <c r="I60" s="3"/>
      <c r="J60" s="3"/>
      <c r="K60" s="3"/>
      <c r="L60" s="3"/>
      <c r="M60" s="3"/>
      <c r="N60" s="3"/>
    </row>
    <row r="61" spans="2:14" ht="15.75">
      <c r="B61" s="24" t="s">
        <v>29</v>
      </c>
      <c r="C61" s="22">
        <v>0</v>
      </c>
      <c r="D61" s="35">
        <v>0</v>
      </c>
      <c r="E61" s="22">
        <v>0</v>
      </c>
      <c r="F61" s="35">
        <v>0</v>
      </c>
      <c r="G61" s="22">
        <f aca="true" t="shared" si="15" ref="G61:H67">C61+E61</f>
        <v>0</v>
      </c>
      <c r="H61" s="23">
        <f t="shared" si="15"/>
        <v>0</v>
      </c>
      <c r="I61" s="3"/>
      <c r="J61" s="3"/>
      <c r="K61" s="3"/>
      <c r="L61" s="3"/>
      <c r="M61" s="3"/>
      <c r="N61" s="3"/>
    </row>
    <row r="62" spans="2:14" ht="15.75">
      <c r="B62" s="24" t="s">
        <v>30</v>
      </c>
      <c r="C62" s="22">
        <v>0</v>
      </c>
      <c r="D62" s="35">
        <v>0</v>
      </c>
      <c r="E62" s="22">
        <v>0</v>
      </c>
      <c r="F62" s="35">
        <v>0</v>
      </c>
      <c r="G62" s="22">
        <f t="shared" si="15"/>
        <v>0</v>
      </c>
      <c r="H62" s="23">
        <f t="shared" si="15"/>
        <v>0</v>
      </c>
      <c r="I62" s="3"/>
      <c r="J62" s="3"/>
      <c r="K62" s="3"/>
      <c r="L62" s="3"/>
      <c r="M62" s="3"/>
      <c r="N62" s="3"/>
    </row>
    <row r="63" spans="2:14" ht="15.75">
      <c r="B63" s="24" t="s">
        <v>31</v>
      </c>
      <c r="C63" s="22">
        <f>C64+C65</f>
        <v>108411.90000000001</v>
      </c>
      <c r="D63" s="35">
        <f>D64+D65</f>
        <v>5176.400000000001</v>
      </c>
      <c r="E63" s="22">
        <f>E64+E65</f>
        <v>-104299.8</v>
      </c>
      <c r="F63" s="35">
        <f>F64+F65</f>
        <v>-4973.9</v>
      </c>
      <c r="G63" s="22">
        <f t="shared" si="15"/>
        <v>4112.100000000006</v>
      </c>
      <c r="H63" s="23">
        <f t="shared" si="15"/>
        <v>202.5000000000009</v>
      </c>
      <c r="I63" s="3"/>
      <c r="J63" s="3"/>
      <c r="K63" s="3"/>
      <c r="L63" s="3"/>
      <c r="M63" s="3"/>
      <c r="N63" s="3"/>
    </row>
    <row r="64" spans="2:14" ht="15.75">
      <c r="B64" s="34" t="s">
        <v>42</v>
      </c>
      <c r="C64" s="22">
        <v>20711.8</v>
      </c>
      <c r="D64" s="35">
        <v>988.8</v>
      </c>
      <c r="E64" s="22">
        <v>0</v>
      </c>
      <c r="F64" s="35">
        <v>0</v>
      </c>
      <c r="G64" s="22">
        <f t="shared" si="15"/>
        <v>20711.8</v>
      </c>
      <c r="H64" s="23">
        <f t="shared" si="15"/>
        <v>988.8</v>
      </c>
      <c r="I64" s="3"/>
      <c r="J64" s="3"/>
      <c r="K64" s="3"/>
      <c r="L64" s="3"/>
      <c r="M64" s="3"/>
      <c r="N64" s="3"/>
    </row>
    <row r="65" spans="2:14" ht="15.75">
      <c r="B65" s="34" t="s">
        <v>43</v>
      </c>
      <c r="C65" s="22">
        <f>C66+C67</f>
        <v>87700.1</v>
      </c>
      <c r="D65" s="35">
        <f>D66+D67</f>
        <v>4187.6</v>
      </c>
      <c r="E65" s="22">
        <f>+E66+E67</f>
        <v>-104299.8</v>
      </c>
      <c r="F65" s="35">
        <f>+F66+F67</f>
        <v>-4973.9</v>
      </c>
      <c r="G65" s="22">
        <f t="shared" si="15"/>
        <v>-16599.699999999997</v>
      </c>
      <c r="H65" s="23">
        <f t="shared" si="15"/>
        <v>-786.2999999999993</v>
      </c>
      <c r="I65" s="3"/>
      <c r="J65" s="3"/>
      <c r="K65" s="3"/>
      <c r="L65" s="3"/>
      <c r="M65" s="3"/>
      <c r="N65" s="3"/>
    </row>
    <row r="66" spans="2:14" ht="15.75">
      <c r="B66" s="24" t="s">
        <v>32</v>
      </c>
      <c r="C66" s="22">
        <v>0</v>
      </c>
      <c r="D66" s="35">
        <v>0</v>
      </c>
      <c r="E66" s="22">
        <v>-104299.8</v>
      </c>
      <c r="F66" s="35">
        <v>-4973.9</v>
      </c>
      <c r="G66" s="22">
        <f t="shared" si="15"/>
        <v>-104299.8</v>
      </c>
      <c r="H66" s="23">
        <f t="shared" si="15"/>
        <v>-4973.9</v>
      </c>
      <c r="I66" s="3"/>
      <c r="J66" s="3"/>
      <c r="K66" s="3"/>
      <c r="L66" s="3"/>
      <c r="M66" s="3"/>
      <c r="N66" s="3"/>
    </row>
    <row r="67" spans="2:14" ht="15.75">
      <c r="B67" s="24" t="s">
        <v>33</v>
      </c>
      <c r="C67" s="22">
        <v>87700.1</v>
      </c>
      <c r="D67" s="35">
        <v>4187.6</v>
      </c>
      <c r="E67" s="22">
        <v>0</v>
      </c>
      <c r="F67" s="35">
        <v>0</v>
      </c>
      <c r="G67" s="22">
        <f t="shared" si="15"/>
        <v>87700.1</v>
      </c>
      <c r="H67" s="23">
        <f t="shared" si="15"/>
        <v>4187.6</v>
      </c>
      <c r="I67" s="3"/>
      <c r="J67" s="3"/>
      <c r="K67" s="3"/>
      <c r="L67" s="3"/>
      <c r="M67" s="3"/>
      <c r="N67" s="3"/>
    </row>
    <row r="68" spans="2:14" ht="15.75">
      <c r="B68" s="47" t="s">
        <v>40</v>
      </c>
      <c r="C68" s="32">
        <v>0</v>
      </c>
      <c r="D68" s="48">
        <v>0</v>
      </c>
      <c r="E68" s="32">
        <v>-269.3</v>
      </c>
      <c r="F68" s="48">
        <v>-13</v>
      </c>
      <c r="G68" s="32">
        <f>C68+E68</f>
        <v>-269.3</v>
      </c>
      <c r="H68" s="33">
        <f>D68+F68</f>
        <v>-13</v>
      </c>
      <c r="I68" s="3"/>
      <c r="J68" s="3"/>
      <c r="K68" s="3"/>
      <c r="L68" s="3"/>
      <c r="M68" s="3"/>
      <c r="N68" s="3"/>
    </row>
    <row r="69" spans="2:14" ht="16.5" thickBot="1">
      <c r="B69" s="43" t="s">
        <v>34</v>
      </c>
      <c r="C69" s="44">
        <f>C61+C62+C63+C68</f>
        <v>108411.90000000001</v>
      </c>
      <c r="D69" s="45">
        <f>D61+D62+D63+D68</f>
        <v>5176.400000000001</v>
      </c>
      <c r="E69" s="44">
        <f>E61+E62+E63+E68</f>
        <v>-104569.1</v>
      </c>
      <c r="F69" s="45">
        <f>F61+F62+F63+F68</f>
        <v>-4986.9</v>
      </c>
      <c r="G69" s="49">
        <f>C69+E69</f>
        <v>3842.800000000003</v>
      </c>
      <c r="H69" s="45">
        <f>D69+F69</f>
        <v>189.5000000000009</v>
      </c>
      <c r="I69" s="3"/>
      <c r="J69" s="3"/>
      <c r="K69" s="3"/>
      <c r="L69" s="3"/>
      <c r="M69" s="3"/>
      <c r="N69" s="3"/>
    </row>
    <row r="70" spans="2:8" ht="16.5" thickTop="1">
      <c r="B70" s="50"/>
      <c r="C70" s="50"/>
      <c r="D70" s="50"/>
      <c r="E70" s="50"/>
      <c r="F70" s="50"/>
      <c r="G70" s="50"/>
      <c r="H70" s="50"/>
    </row>
    <row r="71" spans="2:8" ht="15.75">
      <c r="B71" s="51" t="s">
        <v>6</v>
      </c>
      <c r="C71" s="52">
        <v>21.115</v>
      </c>
      <c r="D71" s="53" t="s">
        <v>2</v>
      </c>
      <c r="E71" s="53"/>
      <c r="F71" s="53"/>
      <c r="G71" s="53"/>
      <c r="H71" s="53"/>
    </row>
    <row r="72" spans="2:8" ht="16.5" thickBot="1">
      <c r="B72" s="53"/>
      <c r="C72" s="50"/>
      <c r="D72" s="50"/>
      <c r="E72" s="53"/>
      <c r="F72" s="53"/>
      <c r="G72" s="53"/>
      <c r="H72" s="53"/>
    </row>
    <row r="73" spans="2:4" ht="16.5" thickTop="1">
      <c r="B73" s="54"/>
      <c r="C73" s="55" t="s">
        <v>45</v>
      </c>
      <c r="D73" s="56" t="s">
        <v>65</v>
      </c>
    </row>
    <row r="74" spans="2:4" ht="16.5" thickBot="1">
      <c r="B74" s="57"/>
      <c r="C74" s="58" t="s">
        <v>46</v>
      </c>
      <c r="D74" s="59" t="s">
        <v>46</v>
      </c>
    </row>
    <row r="75" spans="2:4" ht="15.75" thickTop="1">
      <c r="B75" s="60"/>
      <c r="C75" s="60"/>
      <c r="D75" s="61"/>
    </row>
    <row r="76" spans="2:6" ht="15.75">
      <c r="B76" s="62" t="s">
        <v>47</v>
      </c>
      <c r="C76" s="63">
        <v>448604.19483449403</v>
      </c>
      <c r="D76" s="64">
        <v>428021.0444884554</v>
      </c>
      <c r="F76" s="53"/>
    </row>
    <row r="77" spans="2:6" ht="15.75">
      <c r="B77" s="62" t="s">
        <v>48</v>
      </c>
      <c r="C77" s="63">
        <v>436966.0298762914</v>
      </c>
      <c r="D77" s="64">
        <v>422852.0237091243</v>
      </c>
      <c r="F77" s="53"/>
    </row>
    <row r="78" spans="2:6" ht="15.75">
      <c r="B78" s="62" t="s">
        <v>49</v>
      </c>
      <c r="C78" s="63">
        <v>-36790.03207585818</v>
      </c>
      <c r="D78" s="64">
        <v>703.6527834999997</v>
      </c>
      <c r="F78" s="53"/>
    </row>
    <row r="79" spans="2:6" ht="15.75">
      <c r="B79" s="62" t="s">
        <v>50</v>
      </c>
      <c r="C79" s="63">
        <v>-6508.815176824217</v>
      </c>
      <c r="D79" s="64">
        <v>-6451.254868387412</v>
      </c>
      <c r="F79" s="53"/>
    </row>
    <row r="80" spans="2:6" ht="15.75">
      <c r="B80" s="62"/>
      <c r="C80" s="63"/>
      <c r="D80" s="64"/>
      <c r="F80" s="53"/>
    </row>
    <row r="81" spans="2:6" ht="15.75">
      <c r="B81" s="62" t="s">
        <v>51</v>
      </c>
      <c r="C81" s="63">
        <v>12109.891428427913</v>
      </c>
      <c r="D81" s="64">
        <v>4190.316511226726</v>
      </c>
      <c r="F81" s="53"/>
    </row>
    <row r="82" spans="2:6" ht="15.75">
      <c r="B82" s="65"/>
      <c r="C82" s="66"/>
      <c r="D82" s="67"/>
      <c r="F82" s="53"/>
    </row>
    <row r="83" spans="2:6" ht="15.75">
      <c r="B83" s="62" t="s">
        <v>14</v>
      </c>
      <c r="C83" s="63">
        <v>27912.898057412473</v>
      </c>
      <c r="D83" s="64">
        <v>24704.714444386875</v>
      </c>
      <c r="F83" s="53"/>
    </row>
    <row r="84" spans="2:6" ht="15.75">
      <c r="B84" s="65"/>
      <c r="C84" s="63"/>
      <c r="D84" s="64"/>
      <c r="F84" s="53"/>
    </row>
    <row r="85" spans="2:6" ht="15.75">
      <c r="B85" s="62" t="s">
        <v>52</v>
      </c>
      <c r="C85" s="63">
        <v>-37.89999999999418</v>
      </c>
      <c r="D85" s="64">
        <v>3880.699999999997</v>
      </c>
      <c r="F85" s="53"/>
    </row>
    <row r="86" spans="2:6" ht="15.75">
      <c r="B86" s="62"/>
      <c r="C86" s="63"/>
      <c r="D86" s="64"/>
      <c r="F86" s="53"/>
    </row>
    <row r="87" spans="2:6" ht="15.75">
      <c r="B87" s="62" t="s">
        <v>53</v>
      </c>
      <c r="C87" s="63">
        <v>11244.112756499999</v>
      </c>
      <c r="D87" s="68">
        <v>-259.1532435000008</v>
      </c>
      <c r="F87" s="53"/>
    </row>
    <row r="88" spans="2:6" ht="15.75">
      <c r="B88" s="65" t="s">
        <v>54</v>
      </c>
      <c r="C88" s="63">
        <v>-3370.7160000000003</v>
      </c>
      <c r="D88" s="64">
        <v>-4026.1280000000006</v>
      </c>
      <c r="F88" s="53"/>
    </row>
    <row r="89" spans="2:6" ht="15.75">
      <c r="B89" s="65" t="s">
        <v>55</v>
      </c>
      <c r="C89" s="63">
        <v>14614.8287565</v>
      </c>
      <c r="D89" s="64">
        <v>3766.9747565</v>
      </c>
      <c r="F89" s="53"/>
    </row>
    <row r="90" spans="2:6" ht="15.75">
      <c r="B90" s="62" t="s">
        <v>56</v>
      </c>
      <c r="C90" s="63">
        <v>15765.45099999999</v>
      </c>
      <c r="D90" s="64">
        <v>18498.692</v>
      </c>
      <c r="F90" s="53"/>
    </row>
    <row r="91" spans="2:6" ht="15.75">
      <c r="B91" s="65" t="s">
        <v>57</v>
      </c>
      <c r="C91" s="63">
        <v>-1055.399000000005</v>
      </c>
      <c r="D91" s="69">
        <v>7286.154000000002</v>
      </c>
      <c r="F91" s="53"/>
    </row>
    <row r="92" spans="2:6" ht="15.75">
      <c r="B92" s="65" t="s">
        <v>58</v>
      </c>
      <c r="C92" s="63">
        <v>16820.849999999995</v>
      </c>
      <c r="D92" s="69">
        <v>11212.537999999997</v>
      </c>
      <c r="F92" s="53"/>
    </row>
    <row r="93" spans="2:6" ht="15.75">
      <c r="B93" s="70" t="s">
        <v>59</v>
      </c>
      <c r="C93" s="63">
        <v>-4715.20900000009</v>
      </c>
      <c r="D93" s="64">
        <v>-8129.421000000031</v>
      </c>
      <c r="F93" s="53"/>
    </row>
    <row r="94" spans="2:6" ht="15.75">
      <c r="B94" s="26" t="s">
        <v>60</v>
      </c>
      <c r="C94" s="63">
        <v>-4884.458000000042</v>
      </c>
      <c r="D94" s="71">
        <v>-11439.803000000014</v>
      </c>
      <c r="F94" s="53"/>
    </row>
    <row r="95" spans="2:6" ht="15.75">
      <c r="B95" s="26" t="s">
        <v>61</v>
      </c>
      <c r="C95" s="63">
        <v>169.2489999999525</v>
      </c>
      <c r="D95" s="71">
        <v>3310.3819999999832</v>
      </c>
      <c r="F95" s="53"/>
    </row>
    <row r="96" spans="2:6" ht="15.75">
      <c r="B96" s="62" t="s">
        <v>62</v>
      </c>
      <c r="C96" s="63">
        <v>5618.543300912568</v>
      </c>
      <c r="D96" s="68">
        <v>14594.59668788691</v>
      </c>
      <c r="F96" s="53"/>
    </row>
    <row r="97" spans="2:6" ht="15.75">
      <c r="B97" s="65" t="s">
        <v>63</v>
      </c>
      <c r="C97" s="63">
        <v>-39656.46499999953</v>
      </c>
      <c r="D97" s="64">
        <v>16025.773999998653</v>
      </c>
      <c r="F97" s="53"/>
    </row>
    <row r="98" spans="2:6" ht="15.75">
      <c r="B98" s="65" t="s">
        <v>64</v>
      </c>
      <c r="C98" s="63">
        <v>45275.0083009121</v>
      </c>
      <c r="D98" s="64">
        <v>-1431.177312111744</v>
      </c>
      <c r="F98" s="53"/>
    </row>
    <row r="99" spans="2:4" ht="16.5" thickBot="1">
      <c r="B99" s="72"/>
      <c r="C99" s="73"/>
      <c r="D99" s="74"/>
    </row>
    <row r="100" ht="15.75" thickTop="1"/>
  </sheetData>
  <sheetProtection/>
  <printOptions/>
  <pageMargins left="0.55" right="0.55" top="0.975" bottom="0.55" header="0.5" footer="0.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2015-01-13T07:08:55Z</dcterms:created>
  <dcterms:modified xsi:type="dcterms:W3CDTF">2015-01-13T07:08:57Z</dcterms:modified>
  <cp:category/>
  <cp:version/>
  <cp:contentType/>
  <cp:contentStatus/>
</cp:coreProperties>
</file>