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<sst xmlns="http://schemas.openxmlformats.org/spreadsheetml/2006/main" count="58" uniqueCount="45">
  <si>
    <t>mil. Sk</t>
  </si>
  <si>
    <t>mil. USD</t>
  </si>
  <si>
    <t>SKK</t>
  </si>
  <si>
    <t xml:space="preserve">   GOODS</t>
  </si>
  <si>
    <t xml:space="preserve">   SERVICES</t>
  </si>
  <si>
    <t>CURRENT ACCOUNT</t>
  </si>
  <si>
    <t>used exchange rate of USD=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</si>
  <si>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</si>
  <si>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</si>
  <si>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</si>
  <si>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</si>
  <si>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</si>
  <si>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</si>
  <si>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</si>
  <si>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</si>
  <si>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</si>
  <si>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</si>
  <si>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</si>
  <si>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</si>
  <si>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</si>
  <si>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</si>
  <si>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</si>
  <si>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</si>
  <si>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</si>
  <si>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</si>
  <si>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</si>
  <si>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</si>
  <si>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</si>
  <si>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</si>
  <si>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</si>
  <si>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</si>
  <si>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</si>
  <si>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</si>
  <si>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</si>
  <si>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</si>
  <si>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     Receipts / Credit ( + )</t>
  </si>
  <si>
    <t xml:space="preserve">      Expenditures /Debit ( - )</t>
  </si>
  <si>
    <t xml:space="preserve">              Balance</t>
  </si>
  <si>
    <t xml:space="preserve">  CURRENT TRANSFERS</t>
  </si>
  <si>
    <t xml:space="preserve">     FINANCIAL DERIVATES</t>
  </si>
  <si>
    <t xml:space="preserve">                                                    Slovak Republic -Balance of Payments - January 2008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</si>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</sst>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179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 applyProtection="1">
      <alignment/>
      <protection/>
    </xf>
    <xf numFmtId="4" fontId="48" fillId="0" borderId="19" xfId="0" applyNumberFormat="1" applyFont="1" applyBorder="1" applyAlignment="1" applyProtection="1">
      <alignment/>
      <protection/>
    </xf>
    <xf numFmtId="179" fontId="48" fillId="0" borderId="17" xfId="0" applyNumberFormat="1" applyFont="1" applyBorder="1" applyAlignment="1">
      <alignment/>
    </xf>
    <xf numFmtId="179" fontId="48" fillId="0" borderId="17" xfId="0" applyNumberFormat="1" applyFont="1" applyBorder="1" applyAlignment="1" applyProtection="1">
      <alignment/>
      <protection/>
    </xf>
    <xf numFmtId="0" fontId="48" fillId="0" borderId="17" xfId="0" applyFont="1" applyBorder="1" applyAlignment="1">
      <alignment/>
    </xf>
    <xf numFmtId="179" fontId="50" fillId="0" borderId="17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4" fontId="48" fillId="0" borderId="21" xfId="0" applyNumberFormat="1" applyFont="1" applyBorder="1" applyAlignment="1" applyProtection="1">
      <alignment/>
      <protection/>
    </xf>
    <xf numFmtId="4" fontId="48" fillId="0" borderId="22" xfId="0" applyNumberFormat="1" applyFont="1" applyBorder="1" applyAlignment="1" applyProtection="1">
      <alignment/>
      <protection/>
    </xf>
    <xf numFmtId="179" fontId="50" fillId="0" borderId="23" xfId="0" applyNumberFormat="1" applyFont="1" applyBorder="1" applyAlignment="1">
      <alignment/>
    </xf>
    <xf numFmtId="4" fontId="48" fillId="0" borderId="24" xfId="0" applyNumberFormat="1" applyFont="1" applyBorder="1" applyAlignment="1" applyProtection="1">
      <alignment/>
      <protection/>
    </xf>
    <xf numFmtId="4" fontId="48" fillId="0" borderId="25" xfId="0" applyNumberFormat="1" applyFont="1" applyBorder="1" applyAlignment="1" applyProtection="1">
      <alignment/>
      <protection/>
    </xf>
    <xf numFmtId="179" fontId="51" fillId="0" borderId="17" xfId="0" applyNumberFormat="1" applyFont="1" applyBorder="1" applyAlignment="1">
      <alignment/>
    </xf>
    <xf numFmtId="4" fontId="48" fillId="0" borderId="26" xfId="0" applyNumberFormat="1" applyFont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 horizontal="left"/>
      <protection/>
    </xf>
    <xf numFmtId="179" fontId="48" fillId="0" borderId="23" xfId="0" applyNumberFormat="1" applyFont="1" applyBorder="1" applyAlignment="1">
      <alignment/>
    </xf>
    <xf numFmtId="4" fontId="48" fillId="0" borderId="28" xfId="0" applyNumberFormat="1" applyFont="1" applyBorder="1" applyAlignment="1" applyProtection="1">
      <alignment/>
      <protection/>
    </xf>
    <xf numFmtId="4" fontId="48" fillId="0" borderId="29" xfId="0" applyNumberFormat="1" applyFont="1" applyBorder="1" applyAlignment="1" applyProtection="1">
      <alignment/>
      <protection/>
    </xf>
    <xf numFmtId="4" fontId="48" fillId="33" borderId="18" xfId="0" applyNumberFormat="1" applyFont="1" applyFill="1" applyBorder="1" applyAlignment="1" applyProtection="1">
      <alignment/>
      <protection/>
    </xf>
    <xf numFmtId="4" fontId="48" fillId="33" borderId="26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31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/>
    </xf>
    <xf numFmtId="0" fontId="52" fillId="0" borderId="23" xfId="56" applyFont="1" applyBorder="1">
      <alignment/>
      <protection/>
    </xf>
    <xf numFmtId="4" fontId="48" fillId="0" borderId="3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8" width="11.77734375" style="4" customWidth="1"/>
    <col min="9" max="9" width="11.77734375" style="0" customWidth="1"/>
    <col min="10" max="10" width="11.5546875" style="0" bestFit="1" customWidth="1"/>
  </cols>
  <sheetData>
    <row r="2" spans="2:3" ht="21.75" customHeight="1">
      <c r="B2" s="5"/>
      <c r="C2" s="6" t="s">
        <v>40</v>
      </c>
    </row>
    <row r="3" spans="2:3" ht="21.75" customHeight="1">
      <c r="B3" s="5"/>
      <c r="C3" s="6"/>
    </row>
    <row r="4" ht="15.75" thickBot="1">
      <c r="B4" s="7"/>
    </row>
    <row r="5" spans="2:8" ht="17.25" thickBot="1" thickTop="1">
      <c r="B5" s="8"/>
      <c r="C5" s="9" t="s">
        <v>35</v>
      </c>
      <c r="D5" s="10"/>
      <c r="E5" s="11" t="s">
        <v>36</v>
      </c>
      <c r="F5" s="10"/>
      <c r="G5" s="12" t="s">
        <v>37</v>
      </c>
      <c r="H5" s="13"/>
    </row>
    <row r="6" spans="2:8" ht="17.25" thickBot="1" thickTop="1">
      <c r="B6" s="14"/>
      <c r="C6" s="15" t="s">
        <v>0</v>
      </c>
      <c r="D6" s="16" t="s">
        <v>1</v>
      </c>
      <c r="E6" s="15" t="s">
        <v>0</v>
      </c>
      <c r="F6" s="16" t="s">
        <v>1</v>
      </c>
      <c r="G6" s="15" t="s">
        <v>0</v>
      </c>
      <c r="H6" s="17" t="s">
        <v>1</v>
      </c>
    </row>
    <row r="7" spans="2:8" ht="16.5" thickTop="1">
      <c r="B7" s="18"/>
      <c r="C7" s="19"/>
      <c r="D7" s="20"/>
      <c r="E7" s="19"/>
      <c r="F7" s="20"/>
      <c r="G7" s="19"/>
      <c r="H7" s="20"/>
    </row>
    <row r="8" spans="2:15" ht="15.75">
      <c r="B8" s="21" t="s">
        <v>3</v>
      </c>
      <c r="C8" s="22">
        <v>124238.567125</v>
      </c>
      <c r="D8" s="23">
        <f>C8/$C$71</f>
        <v>5449.7770375488</v>
      </c>
      <c r="E8" s="22">
        <v>123325.072961</v>
      </c>
      <c r="F8" s="23">
        <f>E8/$C$71</f>
        <v>5409.706231565557</v>
      </c>
      <c r="G8" s="22">
        <f>C8-E8</f>
        <v>913.4941640000034</v>
      </c>
      <c r="H8" s="23">
        <f>D8-F8</f>
        <v>40.07080598324319</v>
      </c>
      <c r="I8" s="3"/>
      <c r="J8" s="3"/>
      <c r="K8" s="3"/>
      <c r="L8" s="3"/>
      <c r="M8" s="3"/>
      <c r="N8" s="3"/>
      <c r="O8" s="1"/>
    </row>
    <row r="9" spans="2:15" ht="15.75">
      <c r="B9" s="24"/>
      <c r="C9" s="22"/>
      <c r="D9" s="23"/>
      <c r="E9" s="22"/>
      <c r="F9" s="23"/>
      <c r="G9" s="22"/>
      <c r="H9" s="23"/>
      <c r="I9" s="3"/>
      <c r="J9" s="3"/>
      <c r="K9" s="3"/>
      <c r="L9" s="3"/>
      <c r="M9" s="3"/>
      <c r="N9" s="3"/>
      <c r="O9" s="1"/>
    </row>
    <row r="10" spans="2:15" ht="15.75">
      <c r="B10" s="21" t="s">
        <v>4</v>
      </c>
      <c r="C10" s="22">
        <f aca="true" t="shared" si="0" ref="C10:H10">C11+C12+C13</f>
        <v>14243.286567076006</v>
      </c>
      <c r="D10" s="23">
        <f t="shared" si="0"/>
        <v>624.7877601033472</v>
      </c>
      <c r="E10" s="22">
        <f t="shared" si="0"/>
        <v>15109.412890163236</v>
      </c>
      <c r="F10" s="23">
        <f t="shared" si="0"/>
        <v>662.7807558083623</v>
      </c>
      <c r="G10" s="22">
        <f t="shared" si="0"/>
        <v>-866.1263230872305</v>
      </c>
      <c r="H10" s="23">
        <f t="shared" si="0"/>
        <v>-37.99299570501516</v>
      </c>
      <c r="I10" s="3"/>
      <c r="J10" s="3"/>
      <c r="K10" s="3"/>
      <c r="L10" s="3"/>
      <c r="M10" s="3"/>
      <c r="N10" s="3"/>
      <c r="O10" s="1"/>
    </row>
    <row r="11" spans="2:15" ht="15.75">
      <c r="B11" s="25" t="s">
        <v>7</v>
      </c>
      <c r="C11" s="22">
        <v>5560.625409</v>
      </c>
      <c r="D11" s="23">
        <v>243.91917397025924</v>
      </c>
      <c r="E11" s="22">
        <v>4410.843295000001</v>
      </c>
      <c r="F11" s="23">
        <v>193.48349760933456</v>
      </c>
      <c r="G11" s="22">
        <f aca="true" t="shared" si="1" ref="G11:H13">C11-E11</f>
        <v>1149.7821139999996</v>
      </c>
      <c r="H11" s="23">
        <f t="shared" si="1"/>
        <v>50.435676360924674</v>
      </c>
      <c r="I11" s="3"/>
      <c r="J11" s="3"/>
      <c r="K11" s="3"/>
      <c r="L11" s="3"/>
      <c r="M11" s="3"/>
      <c r="N11" s="3"/>
      <c r="O11" s="1"/>
    </row>
    <row r="12" spans="2:15" ht="15.75">
      <c r="B12" s="25" t="s">
        <v>8</v>
      </c>
      <c r="C12" s="22">
        <v>3988.1071259293585</v>
      </c>
      <c r="D12" s="23">
        <v>174.93999762816856</v>
      </c>
      <c r="E12" s="22">
        <v>2881.0891654087086</v>
      </c>
      <c r="F12" s="23">
        <v>126.38018885856509</v>
      </c>
      <c r="G12" s="22">
        <f t="shared" si="1"/>
        <v>1107.01796052065</v>
      </c>
      <c r="H12" s="23">
        <f t="shared" si="1"/>
        <v>48.559808769603464</v>
      </c>
      <c r="I12" s="3"/>
      <c r="J12" s="3"/>
      <c r="K12" s="3"/>
      <c r="L12" s="3"/>
      <c r="M12" s="3"/>
      <c r="N12" s="3"/>
      <c r="O12" s="1"/>
    </row>
    <row r="13" spans="2:15" ht="15.75">
      <c r="B13" s="25" t="s">
        <v>9</v>
      </c>
      <c r="C13" s="22">
        <v>4694.554032146647</v>
      </c>
      <c r="D13" s="23">
        <v>205.92858850491936</v>
      </c>
      <c r="E13" s="22">
        <v>7817.480429754527</v>
      </c>
      <c r="F13" s="23">
        <v>342.91706934046266</v>
      </c>
      <c r="G13" s="22">
        <f t="shared" si="1"/>
        <v>-3122.92639760788</v>
      </c>
      <c r="H13" s="23">
        <f t="shared" si="1"/>
        <v>-136.9884808355433</v>
      </c>
      <c r="I13" s="3"/>
      <c r="J13" s="3"/>
      <c r="K13" s="3"/>
      <c r="L13" s="3"/>
      <c r="M13" s="3"/>
      <c r="N13" s="3"/>
      <c r="O13" s="1"/>
    </row>
    <row r="14" spans="2:15" ht="15.75">
      <c r="B14" s="24"/>
      <c r="C14" s="22"/>
      <c r="D14" s="23"/>
      <c r="E14" s="22"/>
      <c r="F14" s="23"/>
      <c r="G14" s="22"/>
      <c r="H14" s="23"/>
      <c r="I14" s="3"/>
      <c r="J14" s="3"/>
      <c r="K14" s="3"/>
      <c r="L14" s="3"/>
      <c r="M14" s="3"/>
      <c r="N14" s="3"/>
      <c r="O14" s="1"/>
    </row>
    <row r="15" spans="2:15" ht="15.75">
      <c r="B15" s="21" t="s">
        <v>10</v>
      </c>
      <c r="C15" s="22">
        <f aca="true" t="shared" si="2" ref="C15:H15">C16+C17</f>
        <v>7001.21</v>
      </c>
      <c r="D15" s="23">
        <f t="shared" si="2"/>
        <v>307.11102338026933</v>
      </c>
      <c r="E15" s="22">
        <f t="shared" si="2"/>
        <v>6476.193138833333</v>
      </c>
      <c r="F15" s="23">
        <f t="shared" si="2"/>
        <v>284.0809377915223</v>
      </c>
      <c r="G15" s="22">
        <f t="shared" si="2"/>
        <v>525.0168611666668</v>
      </c>
      <c r="H15" s="23">
        <f t="shared" si="2"/>
        <v>23.030085588747042</v>
      </c>
      <c r="I15" s="3"/>
      <c r="J15" s="3"/>
      <c r="K15" s="3"/>
      <c r="L15" s="3"/>
      <c r="M15" s="3"/>
      <c r="N15" s="3"/>
      <c r="O15" s="1"/>
    </row>
    <row r="16" spans="2:15" ht="15.75">
      <c r="B16" s="24" t="s">
        <v>11</v>
      </c>
      <c r="C16" s="22">
        <v>3500</v>
      </c>
      <c r="D16" s="23">
        <v>153.528973110497</v>
      </c>
      <c r="E16" s="22">
        <v>1268.8812200000002</v>
      </c>
      <c r="F16" s="23">
        <v>55.660008773084186</v>
      </c>
      <c r="G16" s="22">
        <f>C16-E16</f>
        <v>2231.11878</v>
      </c>
      <c r="H16" s="23">
        <f>D16-F16</f>
        <v>97.8689643374128</v>
      </c>
      <c r="I16" s="3"/>
      <c r="J16" s="3"/>
      <c r="K16" s="3"/>
      <c r="L16" s="3"/>
      <c r="M16" s="3"/>
      <c r="N16" s="3"/>
      <c r="O16" s="1"/>
    </row>
    <row r="17" spans="2:15" ht="15.75">
      <c r="B17" s="24" t="s">
        <v>12</v>
      </c>
      <c r="C17" s="22">
        <v>3501.21</v>
      </c>
      <c r="D17" s="23">
        <v>153.58205026977234</v>
      </c>
      <c r="E17" s="22">
        <v>5207.311918833333</v>
      </c>
      <c r="F17" s="23">
        <v>228.4209290184381</v>
      </c>
      <c r="G17" s="22">
        <f>C17-E17</f>
        <v>-1706.101918833333</v>
      </c>
      <c r="H17" s="23">
        <f>D17-F17</f>
        <v>-74.83887874866576</v>
      </c>
      <c r="I17" s="3"/>
      <c r="J17" s="3"/>
      <c r="K17" s="3"/>
      <c r="L17" s="3"/>
      <c r="M17" s="3"/>
      <c r="N17" s="3"/>
      <c r="O17" s="1"/>
    </row>
    <row r="18" spans="2:15" ht="15.75">
      <c r="B18" s="24"/>
      <c r="C18" s="22"/>
      <c r="D18" s="23"/>
      <c r="E18" s="22"/>
      <c r="F18" s="23"/>
      <c r="G18" s="22"/>
      <c r="H18" s="23"/>
      <c r="I18" s="3"/>
      <c r="J18" s="3"/>
      <c r="K18" s="3"/>
      <c r="L18" s="3"/>
      <c r="M18" s="3"/>
      <c r="N18" s="3"/>
      <c r="O18" s="1"/>
    </row>
    <row r="19" spans="2:15" ht="15.75">
      <c r="B19" s="26" t="s">
        <v>38</v>
      </c>
      <c r="C19" s="22">
        <v>3290.9909149619325</v>
      </c>
      <c r="D19" s="23">
        <v>144.36070162573728</v>
      </c>
      <c r="E19" s="22">
        <v>9297.001345576044</v>
      </c>
      <c r="F19" s="23">
        <v>407.8168770266282</v>
      </c>
      <c r="G19" s="22">
        <f>C19-E19</f>
        <v>-6006.010430614111</v>
      </c>
      <c r="H19" s="23">
        <f>D19-F19</f>
        <v>-263.45617540089097</v>
      </c>
      <c r="I19" s="3"/>
      <c r="J19" s="3"/>
      <c r="K19" s="3"/>
      <c r="L19" s="3"/>
      <c r="M19" s="3"/>
      <c r="N19" s="3"/>
      <c r="O19" s="1"/>
    </row>
    <row r="20" spans="2:14" ht="15.75">
      <c r="B20" s="27"/>
      <c r="C20" s="22"/>
      <c r="D20" s="23"/>
      <c r="E20" s="22"/>
      <c r="F20" s="23"/>
      <c r="G20" s="22"/>
      <c r="H20" s="23"/>
      <c r="I20" s="3"/>
      <c r="J20" s="3"/>
      <c r="K20" s="3"/>
      <c r="L20" s="3"/>
      <c r="M20" s="3"/>
      <c r="N20" s="3"/>
    </row>
    <row r="21" spans="2:14" ht="15.75">
      <c r="B21" s="27" t="s">
        <v>5</v>
      </c>
      <c r="C21" s="22">
        <f aca="true" t="shared" si="3" ref="C21:H21">C8+C10+C15+C19</f>
        <v>148774.05460703792</v>
      </c>
      <c r="D21" s="23">
        <f t="shared" si="3"/>
        <v>6526.036522658153</v>
      </c>
      <c r="E21" s="22">
        <f t="shared" si="3"/>
        <v>154207.6803355726</v>
      </c>
      <c r="F21" s="23">
        <f t="shared" si="3"/>
        <v>6764.384802192069</v>
      </c>
      <c r="G21" s="22">
        <f t="shared" si="3"/>
        <v>-5433.625728534671</v>
      </c>
      <c r="H21" s="23">
        <f t="shared" si="3"/>
        <v>-238.3482795339159</v>
      </c>
      <c r="I21" s="3"/>
      <c r="J21" s="3"/>
      <c r="K21" s="3"/>
      <c r="L21" s="3"/>
      <c r="M21" s="3"/>
      <c r="N21" s="3"/>
    </row>
    <row r="22" spans="2:14" ht="15.75">
      <c r="B22" s="27"/>
      <c r="C22" s="22"/>
      <c r="D22" s="23"/>
      <c r="E22" s="22"/>
      <c r="F22" s="23"/>
      <c r="G22" s="22"/>
      <c r="H22" s="23"/>
      <c r="I22" s="3"/>
      <c r="J22" s="3"/>
      <c r="K22" s="3"/>
      <c r="L22" s="3"/>
      <c r="M22" s="3"/>
      <c r="N22" s="3"/>
    </row>
    <row r="23" spans="2:15" ht="15.75">
      <c r="B23" s="28"/>
      <c r="C23" s="29"/>
      <c r="D23" s="30"/>
      <c r="E23" s="29"/>
      <c r="F23" s="30"/>
      <c r="G23" s="29"/>
      <c r="H23" s="30"/>
      <c r="I23" s="3"/>
      <c r="J23" s="3"/>
      <c r="K23" s="3"/>
      <c r="L23" s="3"/>
      <c r="M23" s="3"/>
      <c r="N23" s="3"/>
      <c r="O23" s="1"/>
    </row>
    <row r="24" spans="2:15" ht="15.75">
      <c r="B24" s="31" t="s">
        <v>13</v>
      </c>
      <c r="C24" s="32">
        <v>2245.1990452847244</v>
      </c>
      <c r="D24" s="33">
        <v>98.48660110035199</v>
      </c>
      <c r="E24" s="32">
        <v>365.975996</v>
      </c>
      <c r="F24" s="33">
        <v>16.0536910997061</v>
      </c>
      <c r="G24" s="32">
        <f>C24-E24</f>
        <v>1879.2230492847243</v>
      </c>
      <c r="H24" s="33">
        <f>D24-F24</f>
        <v>82.43291000064589</v>
      </c>
      <c r="I24" s="3"/>
      <c r="J24" s="3"/>
      <c r="K24" s="3"/>
      <c r="L24" s="3"/>
      <c r="M24" s="3"/>
      <c r="N24" s="3"/>
      <c r="O24" s="1"/>
    </row>
    <row r="25" spans="2:15" ht="15.75">
      <c r="B25" s="34"/>
      <c r="C25" s="22"/>
      <c r="D25" s="35"/>
      <c r="E25" s="22"/>
      <c r="F25" s="35"/>
      <c r="G25" s="22"/>
      <c r="H25" s="23"/>
      <c r="I25" s="3"/>
      <c r="J25" s="3"/>
      <c r="K25" s="3"/>
      <c r="L25" s="3"/>
      <c r="M25" s="3"/>
      <c r="N25" s="3"/>
      <c r="O25" s="1"/>
    </row>
    <row r="26" spans="2:15" ht="15.75">
      <c r="B26" s="27" t="s">
        <v>14</v>
      </c>
      <c r="C26" s="22">
        <f aca="true" t="shared" si="4" ref="C26:H26">C28+C38+C46+C42</f>
        <v>663624.8941017818</v>
      </c>
      <c r="D26" s="35">
        <f t="shared" si="4"/>
        <v>29110.222989945247</v>
      </c>
      <c r="E26" s="36">
        <f t="shared" si="4"/>
        <v>-668361.2119999991</v>
      </c>
      <c r="F26" s="35">
        <f t="shared" si="4"/>
        <v>-29317.945870070584</v>
      </c>
      <c r="G26" s="36">
        <f t="shared" si="4"/>
        <v>-4736.317898217307</v>
      </c>
      <c r="H26" s="35">
        <f t="shared" si="4"/>
        <v>-207.72288012534023</v>
      </c>
      <c r="I26" s="3"/>
      <c r="J26" s="3"/>
      <c r="K26" s="3"/>
      <c r="L26" s="3"/>
      <c r="M26" s="3"/>
      <c r="N26" s="3"/>
      <c r="O26" s="1"/>
    </row>
    <row r="27" spans="2:15" ht="15.75">
      <c r="B27" s="34"/>
      <c r="C27" s="22"/>
      <c r="D27" s="35"/>
      <c r="E27" s="37"/>
      <c r="F27" s="35"/>
      <c r="G27" s="22"/>
      <c r="H27" s="23"/>
      <c r="I27" s="3"/>
      <c r="J27" s="3"/>
      <c r="K27" s="3"/>
      <c r="L27" s="3"/>
      <c r="M27" s="3"/>
      <c r="N27" s="3"/>
      <c r="O27" s="1"/>
    </row>
    <row r="28" spans="2:15" ht="15.75">
      <c r="B28" s="24" t="s">
        <v>15</v>
      </c>
      <c r="C28" s="22">
        <f aca="true" t="shared" si="5" ref="C28:H28">C29+C33</f>
        <v>194896.58391883332</v>
      </c>
      <c r="D28" s="35">
        <f t="shared" si="5"/>
        <v>8549.220683372083</v>
      </c>
      <c r="E28" s="22">
        <f t="shared" si="5"/>
        <v>-194954.235</v>
      </c>
      <c r="F28" s="35">
        <f t="shared" si="5"/>
        <v>-8551.749572312145</v>
      </c>
      <c r="G28" s="22">
        <f t="shared" si="5"/>
        <v>-57.651081166666245</v>
      </c>
      <c r="H28" s="23">
        <f t="shared" si="5"/>
        <v>-2.528888940064604</v>
      </c>
      <c r="I28" s="3"/>
      <c r="J28" s="3"/>
      <c r="K28" s="3"/>
      <c r="L28" s="3"/>
      <c r="M28" s="3"/>
      <c r="N28" s="3"/>
      <c r="O28" s="1"/>
    </row>
    <row r="29" spans="2:15" ht="15.75">
      <c r="B29" s="34" t="s">
        <v>42</v>
      </c>
      <c r="C29" s="22">
        <f aca="true" t="shared" si="6" ref="C29:H29">C30+C32+C31</f>
        <v>4197</v>
      </c>
      <c r="D29" s="35">
        <f t="shared" si="6"/>
        <v>184.10317146993023</v>
      </c>
      <c r="E29" s="22">
        <f t="shared" si="6"/>
        <v>-5232.572</v>
      </c>
      <c r="F29" s="35">
        <f t="shared" si="6"/>
        <v>-229.52897311049696</v>
      </c>
      <c r="G29" s="22">
        <f t="shared" si="6"/>
        <v>-1035.5719999999997</v>
      </c>
      <c r="H29" s="22">
        <f t="shared" si="6"/>
        <v>-45.42580164056673</v>
      </c>
      <c r="I29" s="3"/>
      <c r="J29" s="3"/>
      <c r="K29" s="3"/>
      <c r="L29" s="3"/>
      <c r="M29" s="3"/>
      <c r="N29" s="3"/>
      <c r="O29" s="1"/>
    </row>
    <row r="30" spans="2:15" ht="15.75">
      <c r="B30" s="24" t="s">
        <v>16</v>
      </c>
      <c r="C30" s="22">
        <v>67</v>
      </c>
      <c r="D30" s="35">
        <v>2.9389831995437996</v>
      </c>
      <c r="E30" s="22">
        <v>-1530</v>
      </c>
      <c r="F30" s="35">
        <v>-67.11409395973155</v>
      </c>
      <c r="G30" s="22">
        <f aca="true" t="shared" si="7" ref="G30:H32">C30+E30</f>
        <v>-1463</v>
      </c>
      <c r="H30" s="23">
        <f t="shared" si="7"/>
        <v>-64.17511076018775</v>
      </c>
      <c r="I30" s="3"/>
      <c r="J30" s="3"/>
      <c r="K30" s="3"/>
      <c r="L30" s="3"/>
      <c r="M30" s="3"/>
      <c r="N30" s="3"/>
      <c r="O30" s="1"/>
    </row>
    <row r="31" spans="2:15" ht="15.75">
      <c r="B31" s="24" t="s">
        <v>17</v>
      </c>
      <c r="C31" s="22">
        <v>0</v>
      </c>
      <c r="D31" s="35">
        <v>0</v>
      </c>
      <c r="E31" s="22">
        <v>-511.57199999999966</v>
      </c>
      <c r="F31" s="35">
        <v>-22.44032109488089</v>
      </c>
      <c r="G31" s="22">
        <f t="shared" si="7"/>
        <v>-511.57199999999966</v>
      </c>
      <c r="H31" s="23">
        <f t="shared" si="7"/>
        <v>-22.44032109488089</v>
      </c>
      <c r="I31" s="3"/>
      <c r="J31" s="3"/>
      <c r="K31" s="3"/>
      <c r="L31" s="3"/>
      <c r="M31" s="3"/>
      <c r="N31" s="3"/>
      <c r="O31" s="1"/>
    </row>
    <row r="32" spans="2:15" ht="15.75">
      <c r="B32" s="24" t="s">
        <v>18</v>
      </c>
      <c r="C32" s="22">
        <v>4130</v>
      </c>
      <c r="D32" s="35">
        <v>181.16418827038643</v>
      </c>
      <c r="E32" s="22">
        <v>-3191</v>
      </c>
      <c r="F32" s="35">
        <v>-139.97455805588453</v>
      </c>
      <c r="G32" s="22">
        <f t="shared" si="7"/>
        <v>939</v>
      </c>
      <c r="H32" s="23">
        <f t="shared" si="7"/>
        <v>41.1896302145019</v>
      </c>
      <c r="I32" s="3"/>
      <c r="J32" s="3"/>
      <c r="K32" s="3"/>
      <c r="L32" s="3"/>
      <c r="M32" s="3"/>
      <c r="N32" s="3"/>
      <c r="O32" s="1"/>
    </row>
    <row r="33" spans="2:15" ht="15.75">
      <c r="B33" s="34" t="s">
        <v>19</v>
      </c>
      <c r="C33" s="22">
        <f aca="true" t="shared" si="8" ref="C33:H33">C34+C36+C35</f>
        <v>190699.58391883332</v>
      </c>
      <c r="D33" s="35">
        <f t="shared" si="8"/>
        <v>8365.117511902152</v>
      </c>
      <c r="E33" s="22">
        <f t="shared" si="8"/>
        <v>-189721.663</v>
      </c>
      <c r="F33" s="35">
        <f t="shared" si="8"/>
        <v>-8322.220599201648</v>
      </c>
      <c r="G33" s="22">
        <f t="shared" si="8"/>
        <v>977.9209188333334</v>
      </c>
      <c r="H33" s="22">
        <f t="shared" si="8"/>
        <v>42.89691270050213</v>
      </c>
      <c r="I33" s="3"/>
      <c r="J33" s="3"/>
      <c r="K33" s="3"/>
      <c r="L33" s="3"/>
      <c r="M33" s="3"/>
      <c r="N33" s="3"/>
      <c r="O33" s="1"/>
    </row>
    <row r="34" spans="2:15" ht="15.75">
      <c r="B34" s="24" t="s">
        <v>16</v>
      </c>
      <c r="C34" s="22">
        <v>1194.411</v>
      </c>
      <c r="D34" s="35">
        <v>52.3933412291091</v>
      </c>
      <c r="E34" s="22">
        <v>-1399.663</v>
      </c>
      <c r="F34" s="35">
        <v>-61.3968065973593</v>
      </c>
      <c r="G34" s="22">
        <f aca="true" t="shared" si="9" ref="G34:H36">C34+E34</f>
        <v>-205.25199999999995</v>
      </c>
      <c r="H34" s="23">
        <f t="shared" si="9"/>
        <v>-9.003465368250204</v>
      </c>
      <c r="I34" s="3"/>
      <c r="J34" s="3"/>
      <c r="K34" s="3"/>
      <c r="L34" s="3"/>
      <c r="M34" s="3"/>
      <c r="N34" s="3"/>
      <c r="O34" s="1"/>
    </row>
    <row r="35" spans="2:15" ht="15.75">
      <c r="B35" s="24" t="s">
        <v>17</v>
      </c>
      <c r="C35" s="22">
        <v>508.1729188333333</v>
      </c>
      <c r="D35" s="35">
        <v>22.291218968870172</v>
      </c>
      <c r="E35" s="22">
        <v>0</v>
      </c>
      <c r="F35" s="35">
        <v>0</v>
      </c>
      <c r="G35" s="22">
        <f t="shared" si="9"/>
        <v>508.1729188333333</v>
      </c>
      <c r="H35" s="23">
        <f t="shared" si="9"/>
        <v>22.291218968870172</v>
      </c>
      <c r="I35" s="3"/>
      <c r="J35" s="3"/>
      <c r="K35" s="3"/>
      <c r="L35" s="3"/>
      <c r="M35" s="3"/>
      <c r="N35" s="3"/>
      <c r="O35" s="1"/>
    </row>
    <row r="36" spans="2:15" ht="15.75">
      <c r="B36" s="24" t="s">
        <v>18</v>
      </c>
      <c r="C36" s="22">
        <v>188997</v>
      </c>
      <c r="D36" s="35">
        <v>8290.432951704172</v>
      </c>
      <c r="E36" s="22">
        <v>-188322</v>
      </c>
      <c r="F36" s="35">
        <v>-8260.82379260429</v>
      </c>
      <c r="G36" s="22">
        <f t="shared" si="9"/>
        <v>675</v>
      </c>
      <c r="H36" s="23">
        <f t="shared" si="9"/>
        <v>29.609159099882163</v>
      </c>
      <c r="I36" s="3"/>
      <c r="J36" s="3"/>
      <c r="K36" s="3"/>
      <c r="L36" s="3"/>
      <c r="M36" s="3"/>
      <c r="N36" s="3"/>
      <c r="O36" s="1"/>
    </row>
    <row r="37" spans="2:15" ht="15.75">
      <c r="B37" s="24"/>
      <c r="C37" s="22"/>
      <c r="D37" s="35"/>
      <c r="E37" s="22"/>
      <c r="F37" s="35"/>
      <c r="G37" s="22"/>
      <c r="H37" s="23"/>
      <c r="I37" s="3"/>
      <c r="J37" s="3"/>
      <c r="K37" s="3"/>
      <c r="L37" s="3"/>
      <c r="M37" s="3"/>
      <c r="N37" s="3"/>
      <c r="O37" s="1"/>
    </row>
    <row r="38" spans="2:15" ht="15.75">
      <c r="B38" s="24" t="s">
        <v>20</v>
      </c>
      <c r="C38" s="22">
        <f aca="true" t="shared" si="10" ref="C38:H38">C39+C40</f>
        <v>32374.750000000007</v>
      </c>
      <c r="D38" s="35">
        <f t="shared" si="10"/>
        <v>1420.132034916875</v>
      </c>
      <c r="E38" s="22">
        <f t="shared" si="10"/>
        <v>-18648.466</v>
      </c>
      <c r="F38" s="35">
        <f t="shared" si="10"/>
        <v>-818.0228100188621</v>
      </c>
      <c r="G38" s="22">
        <f t="shared" si="10"/>
        <v>13726.284000000005</v>
      </c>
      <c r="H38" s="23">
        <f t="shared" si="10"/>
        <v>602.1092248980129</v>
      </c>
      <c r="I38" s="3"/>
      <c r="J38" s="3"/>
      <c r="K38" s="3"/>
      <c r="L38" s="3"/>
      <c r="M38" s="3"/>
      <c r="N38" s="3"/>
      <c r="O38" s="1"/>
    </row>
    <row r="39" spans="2:15" ht="15.75">
      <c r="B39" s="24" t="s">
        <v>21</v>
      </c>
      <c r="C39" s="22">
        <v>10828.637</v>
      </c>
      <c r="D39" s="35">
        <v>475.0027196560951</v>
      </c>
      <c r="E39" s="22">
        <v>-9823.23</v>
      </c>
      <c r="F39" s="35">
        <v>-430.9001184366364</v>
      </c>
      <c r="G39" s="22">
        <f>C39+E39</f>
        <v>1005.4070000000011</v>
      </c>
      <c r="H39" s="23">
        <f>D39+F39</f>
        <v>44.102601219458734</v>
      </c>
      <c r="I39" s="3"/>
      <c r="J39" s="3"/>
      <c r="K39" s="3"/>
      <c r="L39" s="3"/>
      <c r="M39" s="3"/>
      <c r="N39" s="3"/>
      <c r="O39" s="1"/>
    </row>
    <row r="40" spans="2:15" ht="15.75">
      <c r="B40" s="24" t="s">
        <v>22</v>
      </c>
      <c r="C40" s="22">
        <v>21546.113000000005</v>
      </c>
      <c r="D40" s="35">
        <v>945.1293152607799</v>
      </c>
      <c r="E40" s="22">
        <v>-8825.236</v>
      </c>
      <c r="F40" s="35">
        <v>-387.1226915822257</v>
      </c>
      <c r="G40" s="22">
        <f>C40+E40</f>
        <v>12720.877000000004</v>
      </c>
      <c r="H40" s="23">
        <f>D40+F40</f>
        <v>558.0066236785542</v>
      </c>
      <c r="I40" s="3"/>
      <c r="J40" s="3"/>
      <c r="K40" s="3"/>
      <c r="L40" s="3"/>
      <c r="M40" s="3"/>
      <c r="N40" s="3"/>
      <c r="O40" s="1"/>
    </row>
    <row r="41" spans="2:15" ht="15.75">
      <c r="B41" s="34"/>
      <c r="C41" s="22"/>
      <c r="D41" s="35"/>
      <c r="E41" s="22"/>
      <c r="F41" s="35"/>
      <c r="G41" s="22"/>
      <c r="H41" s="23"/>
      <c r="I41" s="3"/>
      <c r="J41" s="3"/>
      <c r="K41" s="3"/>
      <c r="L41" s="3"/>
      <c r="M41" s="3"/>
      <c r="N41" s="3"/>
      <c r="O41" s="1"/>
    </row>
    <row r="42" spans="2:15" ht="15.75">
      <c r="B42" s="24" t="s">
        <v>39</v>
      </c>
      <c r="C42" s="22">
        <f aca="true" t="shared" si="11" ref="C42:H42">C43+C44</f>
        <v>169794.376</v>
      </c>
      <c r="D42" s="35">
        <f t="shared" si="11"/>
        <v>7448.101767776461</v>
      </c>
      <c r="E42" s="22">
        <f t="shared" si="11"/>
        <v>-175654.093</v>
      </c>
      <c r="F42" s="35">
        <f t="shared" si="11"/>
        <v>-7705.14072027021</v>
      </c>
      <c r="G42" s="22">
        <f t="shared" si="11"/>
        <v>-5859.717000000004</v>
      </c>
      <c r="H42" s="23">
        <f t="shared" si="11"/>
        <v>-257.03895249374955</v>
      </c>
      <c r="I42" s="3"/>
      <c r="J42" s="3"/>
      <c r="K42" s="3"/>
      <c r="L42" s="3"/>
      <c r="M42" s="3"/>
      <c r="N42" s="3"/>
      <c r="O42" s="1"/>
    </row>
    <row r="43" spans="2:15" ht="15.75">
      <c r="B43" s="24" t="s">
        <v>21</v>
      </c>
      <c r="C43" s="22">
        <v>71034.317</v>
      </c>
      <c r="D43" s="35">
        <v>3115.950212747291</v>
      </c>
      <c r="E43" s="22">
        <v>-76834.401</v>
      </c>
      <c r="F43" s="35">
        <v>-3370.3733385971836</v>
      </c>
      <c r="G43" s="22">
        <f>C43+E43</f>
        <v>-5800.084000000003</v>
      </c>
      <c r="H43" s="23">
        <f>D43+F43</f>
        <v>-254.42312584989259</v>
      </c>
      <c r="I43" s="3"/>
      <c r="J43" s="3"/>
      <c r="K43" s="3"/>
      <c r="L43" s="3"/>
      <c r="M43" s="3"/>
      <c r="N43" s="3"/>
      <c r="O43" s="1"/>
    </row>
    <row r="44" spans="2:15" ht="15.75">
      <c r="B44" s="24" t="s">
        <v>22</v>
      </c>
      <c r="C44" s="22">
        <v>98760.059</v>
      </c>
      <c r="D44" s="35">
        <v>4332.15155502917</v>
      </c>
      <c r="E44" s="22">
        <v>-98819.692</v>
      </c>
      <c r="F44" s="35">
        <v>-4334.767381673027</v>
      </c>
      <c r="G44" s="22">
        <f>C44+E44</f>
        <v>-59.63300000000163</v>
      </c>
      <c r="H44" s="23">
        <f>D44+F44</f>
        <v>-2.6158266438569626</v>
      </c>
      <c r="I44" s="3"/>
      <c r="J44" s="3"/>
      <c r="K44" s="3"/>
      <c r="L44" s="3"/>
      <c r="M44" s="3"/>
      <c r="N44" s="3"/>
      <c r="O44" s="1"/>
    </row>
    <row r="45" spans="2:15" ht="15.75">
      <c r="B45" s="24"/>
      <c r="C45" s="22"/>
      <c r="D45" s="35"/>
      <c r="E45" s="22"/>
      <c r="F45" s="35"/>
      <c r="G45" s="22"/>
      <c r="H45" s="23"/>
      <c r="I45" s="3"/>
      <c r="J45" s="3"/>
      <c r="K45" s="3"/>
      <c r="L45" s="3"/>
      <c r="M45" s="3"/>
      <c r="N45" s="3"/>
      <c r="O45" s="1"/>
    </row>
    <row r="46" spans="2:15" ht="15.75">
      <c r="B46" s="24" t="s">
        <v>23</v>
      </c>
      <c r="C46" s="22">
        <f>C47+C51</f>
        <v>266559.1841829485</v>
      </c>
      <c r="D46" s="35">
        <f>D47+D51</f>
        <v>11692.768503879828</v>
      </c>
      <c r="E46" s="22">
        <f>E47+E51</f>
        <v>-279104.41799999913</v>
      </c>
      <c r="F46" s="35">
        <f>F47+F51</f>
        <v>-12243.032767469367</v>
      </c>
      <c r="G46" s="22">
        <f aca="true" t="shared" si="12" ref="G46:H49">C46+E46</f>
        <v>-12545.233817050641</v>
      </c>
      <c r="H46" s="23">
        <f t="shared" si="12"/>
        <v>-550.264263589539</v>
      </c>
      <c r="I46" s="3"/>
      <c r="J46" s="3"/>
      <c r="K46" s="3"/>
      <c r="L46" s="3"/>
      <c r="M46" s="3"/>
      <c r="N46" s="3"/>
      <c r="O46" s="1"/>
    </row>
    <row r="47" spans="2:15" ht="15.75">
      <c r="B47" s="34" t="s">
        <v>24</v>
      </c>
      <c r="C47" s="22">
        <f>C48+C49</f>
        <v>21057.302</v>
      </c>
      <c r="D47" s="35">
        <f>D48+D49</f>
        <v>923.7251129534587</v>
      </c>
      <c r="E47" s="22">
        <f>E48+E49</f>
        <v>-15955.303</v>
      </c>
      <c r="F47" s="35">
        <f>F48+F49</f>
        <v>-699.8860815019519</v>
      </c>
      <c r="G47" s="22">
        <f t="shared" si="12"/>
        <v>5101.999</v>
      </c>
      <c r="H47" s="23">
        <f t="shared" si="12"/>
        <v>223.8390314515068</v>
      </c>
      <c r="I47" s="3"/>
      <c r="J47" s="3"/>
      <c r="K47" s="3"/>
      <c r="L47" s="3"/>
      <c r="M47" s="3"/>
      <c r="N47" s="3"/>
      <c r="O47" s="1"/>
    </row>
    <row r="48" spans="2:15" ht="15.75">
      <c r="B48" s="24" t="s">
        <v>21</v>
      </c>
      <c r="C48" s="22">
        <v>2407.2280000000005</v>
      </c>
      <c r="D48" s="35">
        <v>105.59406939509584</v>
      </c>
      <c r="E48" s="22">
        <v>-2025.445</v>
      </c>
      <c r="F48" s="35">
        <v>-88.84699741194017</v>
      </c>
      <c r="G48" s="22">
        <f t="shared" si="12"/>
        <v>381.7830000000006</v>
      </c>
      <c r="H48" s="23">
        <f t="shared" si="12"/>
        <v>16.747071983155678</v>
      </c>
      <c r="I48" s="3"/>
      <c r="J48" s="3"/>
      <c r="K48" s="3"/>
      <c r="L48" s="3"/>
      <c r="M48" s="3"/>
      <c r="N48" s="3"/>
      <c r="O48" s="1"/>
    </row>
    <row r="49" spans="2:15" ht="15.75">
      <c r="B49" s="24" t="s">
        <v>22</v>
      </c>
      <c r="C49" s="22">
        <v>18650.074</v>
      </c>
      <c r="D49" s="35">
        <v>818.1310435583629</v>
      </c>
      <c r="E49" s="22">
        <v>-13929.858</v>
      </c>
      <c r="F49" s="35">
        <v>-611.0390840900118</v>
      </c>
      <c r="G49" s="22">
        <f t="shared" si="12"/>
        <v>4720.216</v>
      </c>
      <c r="H49" s="23">
        <f t="shared" si="12"/>
        <v>207.0919594683511</v>
      </c>
      <c r="I49" s="3"/>
      <c r="J49" s="3"/>
      <c r="K49" s="3"/>
      <c r="L49" s="3"/>
      <c r="M49" s="3"/>
      <c r="N49" s="3"/>
      <c r="O49" s="1"/>
    </row>
    <row r="50" spans="2:14" ht="15.75">
      <c r="B50" s="27"/>
      <c r="C50" s="22"/>
      <c r="D50" s="35"/>
      <c r="E50" s="22"/>
      <c r="F50" s="35"/>
      <c r="G50" s="22"/>
      <c r="H50" s="23"/>
      <c r="I50" s="3"/>
      <c r="J50" s="3"/>
      <c r="K50" s="3"/>
      <c r="L50" s="3"/>
      <c r="M50" s="3"/>
      <c r="N50" s="3"/>
    </row>
    <row r="51" spans="2:14" ht="15.75">
      <c r="B51" s="34" t="s">
        <v>25</v>
      </c>
      <c r="C51" s="22">
        <f>C52+C53</f>
        <v>245501.88218294847</v>
      </c>
      <c r="D51" s="35">
        <f>D52+D53</f>
        <v>10769.04339092637</v>
      </c>
      <c r="E51" s="22">
        <f>E52+E53</f>
        <v>-263149.1149999991</v>
      </c>
      <c r="F51" s="35">
        <f>F52+F53</f>
        <v>-11543.146685967415</v>
      </c>
      <c r="G51" s="22">
        <f aca="true" t="shared" si="13" ref="G51:H53">C51+E51</f>
        <v>-17647.23281705065</v>
      </c>
      <c r="H51" s="23">
        <f t="shared" si="13"/>
        <v>-774.1032950410445</v>
      </c>
      <c r="I51" s="3"/>
      <c r="J51" s="3"/>
      <c r="K51" s="3"/>
      <c r="L51" s="3"/>
      <c r="M51" s="3"/>
      <c r="N51" s="3"/>
    </row>
    <row r="52" spans="2:14" ht="15.75">
      <c r="B52" s="24" t="s">
        <v>21</v>
      </c>
      <c r="C52" s="22">
        <v>164513.15100000054</v>
      </c>
      <c r="D52" s="35">
        <v>7216.43861034349</v>
      </c>
      <c r="E52" s="22">
        <v>-152358.16700000002</v>
      </c>
      <c r="F52" s="35">
        <v>-6683.255121287889</v>
      </c>
      <c r="G52" s="22">
        <f t="shared" si="13"/>
        <v>12154.98400000052</v>
      </c>
      <c r="H52" s="23">
        <f t="shared" si="13"/>
        <v>533.1834890556011</v>
      </c>
      <c r="I52" s="3"/>
      <c r="J52" s="3"/>
      <c r="K52" s="3"/>
      <c r="L52" s="3"/>
      <c r="M52" s="3"/>
      <c r="N52" s="3"/>
    </row>
    <row r="53" spans="2:14" ht="15.75">
      <c r="B53" s="38" t="s">
        <v>22</v>
      </c>
      <c r="C53" s="22">
        <v>80988.73118294794</v>
      </c>
      <c r="D53" s="23">
        <v>3552.6047805828807</v>
      </c>
      <c r="E53" s="22">
        <v>-110790.94799999912</v>
      </c>
      <c r="F53" s="23">
        <v>-4859.891564679525</v>
      </c>
      <c r="G53" s="32">
        <f t="shared" si="13"/>
        <v>-29802.216817051172</v>
      </c>
      <c r="H53" s="33">
        <f t="shared" si="13"/>
        <v>-1307.2867840966442</v>
      </c>
      <c r="I53" s="3"/>
      <c r="J53" s="3"/>
      <c r="K53" s="3"/>
      <c r="L53" s="3"/>
      <c r="M53" s="3"/>
      <c r="N53" s="3"/>
    </row>
    <row r="54" spans="2:14" ht="15.75">
      <c r="B54" s="24"/>
      <c r="C54" s="39"/>
      <c r="D54" s="40"/>
      <c r="E54" s="29"/>
      <c r="F54" s="40"/>
      <c r="G54" s="22"/>
      <c r="H54" s="23"/>
      <c r="I54" s="3"/>
      <c r="J54" s="3"/>
      <c r="K54" s="3"/>
      <c r="L54" s="3"/>
      <c r="M54" s="3"/>
      <c r="N54" s="3"/>
    </row>
    <row r="55" spans="2:17" ht="15.75">
      <c r="B55" s="27" t="s">
        <v>26</v>
      </c>
      <c r="C55" s="22">
        <f>C24+C26</f>
        <v>665870.0931470665</v>
      </c>
      <c r="D55" s="35">
        <f>D24+D26</f>
        <v>29208.709591045597</v>
      </c>
      <c r="E55" s="22">
        <f>-E24+E26</f>
        <v>-668727.1879959991</v>
      </c>
      <c r="F55" s="35">
        <f>-F24+F26</f>
        <v>-29333.99956117029</v>
      </c>
      <c r="G55" s="22">
        <f>C55+E55</f>
        <v>-2857.094848932582</v>
      </c>
      <c r="H55" s="23">
        <f>D55+F55</f>
        <v>-125.28997012469335</v>
      </c>
      <c r="I55" s="3"/>
      <c r="J55" s="3"/>
      <c r="K55" s="3"/>
      <c r="L55" s="3"/>
      <c r="M55" s="3"/>
      <c r="N55" s="3"/>
      <c r="O55" s="2"/>
      <c r="P55" s="2"/>
      <c r="Q55" s="2"/>
    </row>
    <row r="56" spans="2:14" ht="15.75">
      <c r="B56" s="27"/>
      <c r="C56" s="22"/>
      <c r="D56" s="35"/>
      <c r="E56" s="22"/>
      <c r="F56" s="35"/>
      <c r="G56" s="22"/>
      <c r="H56" s="23"/>
      <c r="I56" s="3"/>
      <c r="J56" s="3"/>
      <c r="K56" s="3"/>
      <c r="L56" s="3"/>
      <c r="M56" s="3"/>
      <c r="N56" s="3"/>
    </row>
    <row r="57" spans="2:14" ht="15.75">
      <c r="B57" s="27" t="s">
        <v>27</v>
      </c>
      <c r="C57" s="41"/>
      <c r="D57" s="42"/>
      <c r="E57" s="41"/>
      <c r="F57" s="42"/>
      <c r="G57" s="22">
        <f>G59-(G21+G55)</f>
        <v>8072.42057746725</v>
      </c>
      <c r="H57" s="23">
        <f>H59-(H21+H55)</f>
        <v>376.2382496586087</v>
      </c>
      <c r="I57" s="3"/>
      <c r="J57" s="3"/>
      <c r="K57" s="3"/>
      <c r="L57" s="3"/>
      <c r="M57" s="3"/>
      <c r="N57" s="3"/>
    </row>
    <row r="58" spans="2:14" ht="15.75">
      <c r="B58" s="24"/>
      <c r="C58" s="22"/>
      <c r="D58" s="35"/>
      <c r="E58" s="22"/>
      <c r="F58" s="35"/>
      <c r="G58" s="22"/>
      <c r="H58" s="23"/>
      <c r="I58" s="3"/>
      <c r="J58" s="3"/>
      <c r="K58" s="3"/>
      <c r="L58" s="3"/>
      <c r="M58" s="3"/>
      <c r="N58" s="3"/>
    </row>
    <row r="59" spans="2:14" ht="16.5" thickBot="1">
      <c r="B59" s="43" t="s">
        <v>28</v>
      </c>
      <c r="C59" s="44">
        <f aca="true" t="shared" si="14" ref="C59:H59">-C69</f>
        <v>-97039.2</v>
      </c>
      <c r="D59" s="45">
        <f t="shared" si="14"/>
        <v>-4247.8</v>
      </c>
      <c r="E59" s="44">
        <f t="shared" si="14"/>
        <v>96820.9</v>
      </c>
      <c r="F59" s="45">
        <f t="shared" si="14"/>
        <v>4260.4</v>
      </c>
      <c r="G59" s="44">
        <f t="shared" si="14"/>
        <v>-218.3000000000029</v>
      </c>
      <c r="H59" s="46">
        <f t="shared" si="14"/>
        <v>12.599999999999454</v>
      </c>
      <c r="I59" s="3"/>
      <c r="J59" s="3"/>
      <c r="K59" s="3"/>
      <c r="L59" s="3"/>
      <c r="M59" s="3"/>
      <c r="N59" s="3"/>
    </row>
    <row r="60" spans="2:14" ht="16.5" thickTop="1">
      <c r="B60" s="24"/>
      <c r="C60" s="22"/>
      <c r="D60" s="35"/>
      <c r="E60" s="22"/>
      <c r="F60" s="35"/>
      <c r="G60" s="22"/>
      <c r="H60" s="23"/>
      <c r="I60" s="3"/>
      <c r="J60" s="3"/>
      <c r="K60" s="3"/>
      <c r="L60" s="3"/>
      <c r="M60" s="3"/>
      <c r="N60" s="3"/>
    </row>
    <row r="61" spans="2:14" ht="15.75">
      <c r="B61" s="24" t="s">
        <v>29</v>
      </c>
      <c r="C61" s="22">
        <v>0</v>
      </c>
      <c r="D61" s="35">
        <v>0</v>
      </c>
      <c r="E61" s="22">
        <v>0</v>
      </c>
      <c r="F61" s="35">
        <v>0</v>
      </c>
      <c r="G61" s="22">
        <f aca="true" t="shared" si="15" ref="G61:H67">C61+E61</f>
        <v>0</v>
      </c>
      <c r="H61" s="23">
        <f t="shared" si="15"/>
        <v>0</v>
      </c>
      <c r="I61" s="3"/>
      <c r="J61" s="3"/>
      <c r="K61" s="3"/>
      <c r="L61" s="3"/>
      <c r="M61" s="3"/>
      <c r="N61" s="3"/>
    </row>
    <row r="62" spans="2:14" ht="15.75">
      <c r="B62" s="24" t="s">
        <v>30</v>
      </c>
      <c r="C62" s="22">
        <v>0</v>
      </c>
      <c r="D62" s="35">
        <v>0</v>
      </c>
      <c r="E62" s="22">
        <v>0</v>
      </c>
      <c r="F62" s="35">
        <v>0</v>
      </c>
      <c r="G62" s="22">
        <f t="shared" si="15"/>
        <v>0</v>
      </c>
      <c r="H62" s="23">
        <f t="shared" si="15"/>
        <v>0</v>
      </c>
      <c r="I62" s="3"/>
      <c r="J62" s="3"/>
      <c r="K62" s="3"/>
      <c r="L62" s="3"/>
      <c r="M62" s="3"/>
      <c r="N62" s="3"/>
    </row>
    <row r="63" spans="2:14" ht="15.75">
      <c r="B63" s="24" t="s">
        <v>31</v>
      </c>
      <c r="C63" s="22">
        <f>C64+C65</f>
        <v>97039.2</v>
      </c>
      <c r="D63" s="35">
        <f>D64+D65</f>
        <v>4247.8</v>
      </c>
      <c r="E63" s="22">
        <f>E64+E65</f>
        <v>-96820.9</v>
      </c>
      <c r="F63" s="35">
        <f>F64+F65</f>
        <v>-4260.4</v>
      </c>
      <c r="G63" s="22">
        <f t="shared" si="15"/>
        <v>218.3000000000029</v>
      </c>
      <c r="H63" s="23">
        <f t="shared" si="15"/>
        <v>-12.599999999999454</v>
      </c>
      <c r="I63" s="3"/>
      <c r="J63" s="3"/>
      <c r="K63" s="3"/>
      <c r="L63" s="3"/>
      <c r="M63" s="3"/>
      <c r="N63" s="3"/>
    </row>
    <row r="64" spans="2:14" ht="15.75">
      <c r="B64" s="34" t="s">
        <v>43</v>
      </c>
      <c r="C64" s="22">
        <v>19213</v>
      </c>
      <c r="D64" s="35">
        <v>841.5</v>
      </c>
      <c r="E64" s="22">
        <v>0</v>
      </c>
      <c r="F64" s="35">
        <v>0</v>
      </c>
      <c r="G64" s="22">
        <f t="shared" si="15"/>
        <v>19213</v>
      </c>
      <c r="H64" s="23">
        <f t="shared" si="15"/>
        <v>841.5</v>
      </c>
      <c r="I64" s="3"/>
      <c r="J64" s="3"/>
      <c r="K64" s="3"/>
      <c r="L64" s="3"/>
      <c r="M64" s="3"/>
      <c r="N64" s="3"/>
    </row>
    <row r="65" spans="2:14" ht="15.75">
      <c r="B65" s="34" t="s">
        <v>44</v>
      </c>
      <c r="C65" s="22">
        <f>C66+C67</f>
        <v>77826.2</v>
      </c>
      <c r="D65" s="35">
        <f>D66+D67</f>
        <v>3406.3</v>
      </c>
      <c r="E65" s="22">
        <f>+E66+E67</f>
        <v>-96820.9</v>
      </c>
      <c r="F65" s="35">
        <f>+F66+F67</f>
        <v>-4260.4</v>
      </c>
      <c r="G65" s="22">
        <f t="shared" si="15"/>
        <v>-18994.699999999997</v>
      </c>
      <c r="H65" s="23">
        <f t="shared" si="15"/>
        <v>-854.0999999999995</v>
      </c>
      <c r="I65" s="3"/>
      <c r="J65" s="3"/>
      <c r="K65" s="3"/>
      <c r="L65" s="3"/>
      <c r="M65" s="3"/>
      <c r="N65" s="3"/>
    </row>
    <row r="66" spans="2:14" ht="15.75">
      <c r="B66" s="24" t="s">
        <v>32</v>
      </c>
      <c r="C66" s="22">
        <v>0</v>
      </c>
      <c r="D66" s="35">
        <v>0</v>
      </c>
      <c r="E66" s="22">
        <v>-96820.9</v>
      </c>
      <c r="F66" s="35">
        <v>-4260.4</v>
      </c>
      <c r="G66" s="22">
        <f t="shared" si="15"/>
        <v>-96820.9</v>
      </c>
      <c r="H66" s="23">
        <f t="shared" si="15"/>
        <v>-4260.4</v>
      </c>
      <c r="I66" s="3"/>
      <c r="J66" s="3"/>
      <c r="K66" s="3"/>
      <c r="L66" s="3"/>
      <c r="M66" s="3"/>
      <c r="N66" s="3"/>
    </row>
    <row r="67" spans="2:14" ht="15.75">
      <c r="B67" s="24" t="s">
        <v>33</v>
      </c>
      <c r="C67" s="22">
        <v>77826.2</v>
      </c>
      <c r="D67" s="35">
        <v>3406.3</v>
      </c>
      <c r="E67" s="22">
        <v>0</v>
      </c>
      <c r="F67" s="35">
        <v>0</v>
      </c>
      <c r="G67" s="22">
        <f t="shared" si="15"/>
        <v>77826.2</v>
      </c>
      <c r="H67" s="23">
        <f t="shared" si="15"/>
        <v>3406.3</v>
      </c>
      <c r="I67" s="3"/>
      <c r="J67" s="3"/>
      <c r="K67" s="3"/>
      <c r="L67" s="3"/>
      <c r="M67" s="3"/>
      <c r="N67" s="3"/>
    </row>
    <row r="68" spans="2:14" ht="15.75">
      <c r="B68" s="47" t="s">
        <v>41</v>
      </c>
      <c r="C68" s="32">
        <v>0</v>
      </c>
      <c r="D68" s="48">
        <v>0</v>
      </c>
      <c r="E68" s="32">
        <v>0</v>
      </c>
      <c r="F68" s="48">
        <v>0</v>
      </c>
      <c r="G68" s="32">
        <f>C68+E68</f>
        <v>0</v>
      </c>
      <c r="H68" s="33">
        <f>D68+F68</f>
        <v>0</v>
      </c>
      <c r="I68" s="3"/>
      <c r="J68" s="3"/>
      <c r="K68" s="3"/>
      <c r="L68" s="3"/>
      <c r="M68" s="3"/>
      <c r="N68" s="3"/>
    </row>
    <row r="69" spans="2:14" ht="16.5" thickBot="1">
      <c r="B69" s="43" t="s">
        <v>34</v>
      </c>
      <c r="C69" s="44">
        <f>C61+C62+C63+C68</f>
        <v>97039.2</v>
      </c>
      <c r="D69" s="45">
        <f>D61+D62+D63+D68</f>
        <v>4247.8</v>
      </c>
      <c r="E69" s="44">
        <f>E61+E62+E63+E68</f>
        <v>-96820.9</v>
      </c>
      <c r="F69" s="45">
        <f>F61+F62+F63+F68</f>
        <v>-4260.4</v>
      </c>
      <c r="G69" s="49">
        <f>C69+E69</f>
        <v>218.3000000000029</v>
      </c>
      <c r="H69" s="45">
        <f>D69+F69</f>
        <v>-12.599999999999454</v>
      </c>
      <c r="I69" s="3"/>
      <c r="J69" s="3"/>
      <c r="K69" s="3"/>
      <c r="L69" s="3"/>
      <c r="M69" s="3"/>
      <c r="N69" s="3"/>
    </row>
    <row r="70" spans="2:8" ht="16.5" thickTop="1">
      <c r="B70" s="50"/>
      <c r="C70" s="50"/>
      <c r="D70" s="50"/>
      <c r="E70" s="50"/>
      <c r="F70" s="50"/>
      <c r="G70" s="50"/>
      <c r="H70" s="50"/>
    </row>
    <row r="71" spans="2:8" ht="15.75">
      <c r="B71" s="51" t="s">
        <v>6</v>
      </c>
      <c r="C71" s="52">
        <v>22.797</v>
      </c>
      <c r="D71" s="53" t="s">
        <v>2</v>
      </c>
      <c r="E71" s="53"/>
      <c r="F71" s="53"/>
      <c r="G71" s="53"/>
      <c r="H71" s="53"/>
    </row>
    <row r="72" spans="2:8" ht="15.75">
      <c r="B72" s="53"/>
      <c r="C72" s="50"/>
      <c r="D72" s="50"/>
      <c r="E72" s="53"/>
      <c r="F72" s="53"/>
      <c r="G72" s="53"/>
      <c r="H72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2015-01-13T07:08:11Z</dcterms:created>
  <dcterms:modified xsi:type="dcterms:W3CDTF">2015-01-13T07:08:13Z</dcterms:modified>
  <cp:category/>
  <cp:version/>
  <cp:contentType/>
  <cp:contentStatus/>
</cp:coreProperties>
</file>