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920" windowHeight="17460" tabRatio="908" activeTab="0"/>
  </bookViews>
  <sheets>
    <sheet name="Súhrn" sheetId="1" r:id="rId1"/>
    <sheet name="HDP" sheetId="2" r:id="rId2"/>
    <sheet name="Inflácia" sheetId="3" r:id="rId3"/>
    <sheet name="Trh práce" sheetId="4" r:id="rId4"/>
    <sheet name="Obchodná a platobná bilancia" sheetId="5" r:id="rId5"/>
    <sheet name="Sektor_verejnej_správy" sheetId="6" r:id="rId6"/>
    <sheet name="Porovnanie predikcií" sheetId="7" r:id="rId7"/>
  </sheets>
  <definedNames>
    <definedName name="_xlnm.Print_Area" localSheetId="1">'HDP'!$A$1:$AA$52</definedName>
    <definedName name="_xlnm.Print_Area" localSheetId="2">'Inflácia'!$A$1:$AA$40</definedName>
    <definedName name="_xlnm.Print_Area" localSheetId="6">'Porovnanie predikcií'!$A$1:$W$30</definedName>
    <definedName name="_xlnm.Print_Area" localSheetId="0">'Súhrn'!$B$2:$M$78</definedName>
    <definedName name="_xlnm.Print_Area" localSheetId="3">'Trh práce'!$A$1:$AA$69</definedName>
  </definedNames>
  <calcPr fullCalcOnLoad="1"/>
</workbook>
</file>

<file path=xl/sharedStrings.xml><?xml version="1.0" encoding="utf-8"?>
<sst xmlns="http://schemas.openxmlformats.org/spreadsheetml/2006/main" count="704" uniqueCount="209">
  <si>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</si>
  <si>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</si>
  <si>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</si>
  <si>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</si>
  <si>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</si>
  <si>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</si>
  <si>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</si>
  <si>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</si>
  <si>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</si>
  <si>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</si>
  <si>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</si>
  <si>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</si>
  <si>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</si>
  <si>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</si>
  <si>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</si>
  <si>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</si>
  <si>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</si>
  <si>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</si>
  <si>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</si>
  <si>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</si>
  <si>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</si>
  <si>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</si>
  <si>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</si>
  <si>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</si>
  <si>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</si>
  <si>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</si>
  <si>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</si>
  <si>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</si>
  <si>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</si>
  <si>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</si>
  <si>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</si>
  <si>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</si>
  <si>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</si>
  <si>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</si>
  <si>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</si>
  <si>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</si>
  <si>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Počet nezamestnaných</t>
  </si>
  <si>
    <t>Deficit verejných financií</t>
  </si>
  <si>
    <t>[úroveň]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</si>
  <si>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</si>
  <si>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</si>
  <si>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</si>
  <si>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</si>
  <si>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</si>
  <si>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</si>
  <si>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</si>
  <si>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</si>
  <si>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</si>
  <si>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</si>
  <si>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</si>
  <si>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</si>
  <si>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</si>
  <si>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</si>
  <si>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</si>
  <si>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</si>
  <si>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</si>
  <si>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</si>
  <si>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</si>
  <si>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</si>
  <si>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</si>
  <si>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</si>
  <si>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</si>
  <si>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</si>
  <si>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</si>
  <si>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</si>
  <si>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</si>
  <si>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</si>
  <si>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</si>
  <si>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</si>
  <si>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</si>
  <si>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</si>
  <si>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</si>
  <si>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</si>
  <si>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</si>
  <si>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</si>
  <si>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</si>
  <si>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</si>
  <si>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</si>
  <si>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</si>
  <si>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</si>
  <si>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</si>
  <si>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</si>
  <si>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</si>
  <si>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[rast v %, y-o-y, nsa]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</si>
  <si>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</si>
  <si>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</si>
  <si>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</si>
  <si>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</si>
  <si>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[€]</t>
  </si>
  <si>
    <t>[medziročný rast v %, s. c.]</t>
  </si>
  <si>
    <t>[% z disponibilného dôchodku]</t>
  </si>
  <si>
    <t>Bilancia tovarov</t>
  </si>
  <si>
    <t>[% p. a.]</t>
  </si>
  <si>
    <t>[mil. EUR v s. c.]</t>
  </si>
  <si>
    <t>[mil. EUR v b. c.]</t>
  </si>
  <si>
    <t>Obchodná bilancia (tovary a služby)</t>
  </si>
  <si>
    <t>[medziročný rast v %, ESA 2010]</t>
  </si>
  <si>
    <t>Tabuľka 2 Cenový vývoj</t>
  </si>
  <si>
    <t>Tabuľka 1 Hrubý domáci produkt</t>
  </si>
  <si>
    <t>Tabuľka 3 Trh práce</t>
  </si>
  <si>
    <t>Zamestnanosť (ESA 2010)</t>
  </si>
  <si>
    <t>Zdroj:</t>
  </si>
  <si>
    <t>[tis. osôb, ESA 2010]</t>
  </si>
  <si>
    <t>[tis. osôb, VZPS]</t>
  </si>
  <si>
    <t>[mil. € v b. c.]</t>
  </si>
  <si>
    <t>[rast v %, s. c.]</t>
  </si>
  <si>
    <t>[príspevok v p. b., s. c.]</t>
  </si>
  <si>
    <t>[€, s. c.]</t>
  </si>
  <si>
    <t>[% z HDP, b. c.]</t>
  </si>
  <si>
    <t>[zmena v p. b.]</t>
  </si>
  <si>
    <t>[ESA 2010, mil. €, s. c.]</t>
  </si>
  <si>
    <t>[BoP, mil. €, b. c.]</t>
  </si>
  <si>
    <t>[ESA 2010, mil. €, b. c.]</t>
  </si>
  <si>
    <t>Hrubý domáci produkt (s. c.)</t>
  </si>
  <si>
    <t>Vládna spotreba (s. c.)</t>
  </si>
  <si>
    <t>Tvorba hrubého fixného kapitálu (s. c.)</t>
  </si>
  <si>
    <t>Export tovarov a služieb (s. c.)</t>
  </si>
  <si>
    <t>Tabuľka 4 Obchodná a platobná bilancia</t>
  </si>
  <si>
    <t>Hrubý dlh</t>
  </si>
  <si>
    <t>Celkové príjmy</t>
  </si>
  <si>
    <t>Celkové výdavky</t>
  </si>
  <si>
    <t>Bilancia príjmov a výdavkov</t>
  </si>
  <si>
    <t>[ESA 2010, mil. €]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</si>
  <si>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</si>
  <si>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</si>
  <si>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</si>
  <si>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</si>
  <si>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</si>
  <si>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</si>
  <si>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</si>
  <si>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</si>
  <si>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</si>
  <si>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</si>
  <si>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</si>
  <si>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</si>
  <si>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[% trendového HDP]</t>
  </si>
  <si>
    <t>Štrukturálny vývoj</t>
  </si>
  <si>
    <t>[medziročná zmena v p. b.]</t>
  </si>
  <si>
    <t>Súkromná spotreba (s. c.)</t>
  </si>
  <si>
    <t>Import tovarov a služieb (s. c.)</t>
  </si>
  <si>
    <t>Súkromná spotreba</t>
  </si>
  <si>
    <t>Domácnosti a neziskové inštitúcie slúžiace domácnostiam</t>
  </si>
  <si>
    <t>Tabuľka 5 Sektor verejnej správy  (S.13)</t>
  </si>
  <si>
    <t>Tabuľka 6 Porovnanie predikcií vybraných inštitúcií</t>
  </si>
  <si>
    <t>Dopytová inflácia</t>
  </si>
  <si>
    <t>Zamestnanosť (dynamika)</t>
  </si>
  <si>
    <t>-</t>
  </si>
  <si>
    <t>Externé prostredie a technické predpoklady</t>
  </si>
  <si>
    <t xml:space="preserve">Poznámka: </t>
  </si>
  <si>
    <r>
      <t>NBS</t>
    </r>
    <r>
      <rPr>
        <vertAlign val="superscript"/>
        <sz val="14"/>
        <color indexed="8"/>
        <rFont val="Cambria"/>
        <family val="1"/>
      </rPr>
      <t>1)</t>
    </r>
  </si>
  <si>
    <r>
      <t xml:space="preserve">[tis. osôb, VZPS </t>
    </r>
    <r>
      <rPr>
        <vertAlign val="superscript"/>
        <sz val="11"/>
        <color indexed="8"/>
        <rFont val="Cambria"/>
        <family val="1"/>
      </rPr>
      <t>1)</t>
    </r>
    <r>
      <rPr>
        <sz val="11"/>
        <color indexed="8"/>
        <rFont val="Cambria"/>
        <family val="1"/>
      </rPr>
      <t>]</t>
    </r>
  </si>
  <si>
    <r>
      <t xml:space="preserve">Odhad NAIRU </t>
    </r>
    <r>
      <rPr>
        <vertAlign val="superscript"/>
        <sz val="11"/>
        <color indexed="8"/>
        <rFont val="Cambria"/>
        <family val="1"/>
      </rPr>
      <t>2)</t>
    </r>
  </si>
  <si>
    <r>
      <t>Produktivita práce</t>
    </r>
    <r>
      <rPr>
        <vertAlign val="superscript"/>
        <sz val="11"/>
        <color indexed="8"/>
        <rFont val="Cambria"/>
        <family val="1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</si>
  <si>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Cambria"/>
        <family val="1"/>
      </rPr>
      <t>4)</t>
    </r>
  </si>
  <si>
    <r>
      <t xml:space="preserve">Nominálne mzdy </t>
    </r>
    <r>
      <rPr>
        <vertAlign val="superscript"/>
        <sz val="11"/>
        <color indexed="8"/>
        <rFont val="Cambria"/>
        <family val="1"/>
      </rPr>
      <t>5)</t>
    </r>
  </si>
  <si>
    <r>
      <t xml:space="preserve">Reálne mzdy </t>
    </r>
    <r>
      <rPr>
        <vertAlign val="superscript"/>
        <sz val="11"/>
        <color indexed="8"/>
        <rFont val="Cambria"/>
        <family val="1"/>
      </rPr>
      <t>6)</t>
    </r>
  </si>
  <si>
    <r>
      <t xml:space="preserve">Miera úspor </t>
    </r>
    <r>
      <rPr>
        <vertAlign val="superscript"/>
        <sz val="11"/>
        <color indexed="8"/>
        <rFont val="Cambria"/>
        <family val="1"/>
      </rPr>
      <t>7)</t>
    </r>
  </si>
  <si>
    <r>
      <t xml:space="preserve">Sektor verejnej správy </t>
    </r>
    <r>
      <rPr>
        <b/>
        <i/>
        <vertAlign val="superscript"/>
        <sz val="11"/>
        <color indexed="8"/>
        <rFont val="Cambria"/>
        <family val="1"/>
      </rPr>
      <t>8)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</si>
  <si>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</rPr>
      <t>9)</t>
    </r>
  </si>
  <si>
    <r>
      <t xml:space="preserve">Fiškálna pozícia </t>
    </r>
    <r>
      <rPr>
        <vertAlign val="superscript"/>
        <sz val="11"/>
        <color indexed="8"/>
        <rFont val="Cambria"/>
        <family val="1"/>
      </rPr>
      <t>10)</t>
    </r>
  </si>
  <si>
    <r>
      <t xml:space="preserve">Výmenný kurz USD/EUR </t>
    </r>
    <r>
      <rPr>
        <vertAlign val="superscript"/>
        <sz val="11"/>
        <color indexed="8"/>
        <rFont val="Cambria"/>
        <family val="1"/>
      </rPr>
      <t xml:space="preserve">11)12) </t>
    </r>
  </si>
  <si>
    <r>
      <t>Cena ropy v USD</t>
    </r>
    <r>
      <rPr>
        <vertAlign val="superscript"/>
        <sz val="11"/>
        <color indexed="8"/>
        <rFont val="Cambria"/>
        <family val="1"/>
      </rPr>
      <t xml:space="preserve"> 11)12) </t>
    </r>
  </si>
  <si>
    <r>
      <t>Cena ropy v USD</t>
    </r>
    <r>
      <rPr>
        <vertAlign val="superscript"/>
        <sz val="11"/>
        <color indexed="8"/>
        <rFont val="Cambria"/>
        <family val="1"/>
      </rPr>
      <t>11)</t>
    </r>
  </si>
  <si>
    <r>
      <t>Cena ropy v EUR</t>
    </r>
    <r>
      <rPr>
        <vertAlign val="superscript"/>
        <sz val="11"/>
        <color indexed="8"/>
        <rFont val="Cambria"/>
        <family val="1"/>
      </rPr>
      <t>11)</t>
    </r>
  </si>
  <si>
    <r>
      <t xml:space="preserve">Index HICP </t>
    </r>
    <r>
      <rPr>
        <vertAlign val="superscript"/>
        <sz val="11"/>
        <color indexed="8"/>
        <rFont val="Cambria"/>
        <family val="1"/>
      </rPr>
      <t>2)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</si>
  <si>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</rPr>
      <t>1)</t>
    </r>
  </si>
  <si>
    <r>
      <t>Fiškálna pozícia</t>
    </r>
    <r>
      <rPr>
        <vertAlign val="superscript"/>
        <sz val="11"/>
        <color indexed="8"/>
        <rFont val="Cambria"/>
        <family val="1"/>
      </rPr>
      <t>2)</t>
    </r>
  </si>
  <si>
    <r>
      <t>[BoP, mil. €,</t>
    </r>
    <r>
      <rPr>
        <sz val="11"/>
        <color indexed="10"/>
        <rFont val="Cambria"/>
        <family val="1"/>
      </rPr>
      <t xml:space="preserve"> </t>
    </r>
    <r>
      <rPr>
        <sz val="11"/>
        <rFont val="Cambria"/>
        <family val="1"/>
      </rPr>
      <t>b. c.]</t>
    </r>
  </si>
  <si>
    <r>
      <t xml:space="preserve">Priemerná mzda, nominálna </t>
    </r>
    <r>
      <rPr>
        <vertAlign val="superscript"/>
        <sz val="11"/>
        <color indexed="8"/>
        <rFont val="Cambria"/>
        <family val="1"/>
      </rPr>
      <t>1)</t>
    </r>
  </si>
  <si>
    <r>
      <t>Priemerná mzda mimo súkromného sektora</t>
    </r>
    <r>
      <rPr>
        <sz val="11"/>
        <color indexed="8"/>
        <rFont val="Cambria"/>
        <family val="1"/>
      </rPr>
      <t xml:space="preserve"> </t>
    </r>
    <r>
      <rPr>
        <vertAlign val="superscript"/>
        <sz val="11"/>
        <color indexed="8"/>
        <rFont val="Cambria"/>
        <family val="1"/>
      </rPr>
      <t>2)</t>
    </r>
  </si>
  <si>
    <r>
      <t xml:space="preserve">Produktivita práce </t>
    </r>
    <r>
      <rPr>
        <vertAlign val="superscript"/>
        <sz val="11"/>
        <color indexed="8"/>
        <rFont val="Cambria"/>
        <family val="1"/>
      </rPr>
      <t>3)</t>
    </r>
  </si>
  <si>
    <r>
      <t xml:space="preserve">Miera participácie </t>
    </r>
    <r>
      <rPr>
        <vertAlign val="superscript"/>
        <sz val="11"/>
        <color indexed="8"/>
        <rFont val="Cambria"/>
        <family val="1"/>
      </rPr>
      <t>4)</t>
    </r>
  </si>
  <si>
    <r>
      <t xml:space="preserve">Odhad NAIRU </t>
    </r>
    <r>
      <rPr>
        <vertAlign val="superscript"/>
        <sz val="11"/>
        <color indexed="8"/>
        <rFont val="Cambria"/>
        <family val="1"/>
      </rPr>
      <t>5)</t>
    </r>
  </si>
  <si>
    <r>
      <t xml:space="preserve">Priemerná mzda mimo súkromného sektora </t>
    </r>
    <r>
      <rPr>
        <vertAlign val="superscript"/>
        <sz val="11"/>
        <color indexed="8"/>
        <rFont val="Cambria"/>
        <family val="1"/>
      </rPr>
      <t>2)</t>
    </r>
  </si>
  <si>
    <r>
      <t xml:space="preserve">Výmenné relácie </t>
    </r>
    <r>
      <rPr>
        <vertAlign val="superscript"/>
        <sz val="11"/>
        <color indexed="8"/>
        <rFont val="Cambria"/>
        <family val="1"/>
      </rPr>
      <t>1)</t>
    </r>
  </si>
  <si>
    <r>
      <t xml:space="preserve">Jednotkové náklady práce </t>
    </r>
    <r>
      <rPr>
        <vertAlign val="superscript"/>
        <sz val="11"/>
        <color indexed="8"/>
        <rFont val="Cambria"/>
        <family val="1"/>
      </rPr>
      <t>2)</t>
    </r>
  </si>
  <si>
    <t>2) Kompenzácie na zamestnanca v b. c. / produktivita práce ESA 2015 v s. c.</t>
  </si>
  <si>
    <t>Medzinárodný menový fond - World Economic Outlook (apríl 2020)</t>
  </si>
  <si>
    <t>Zdroj: NBS, ECB, ŠÚ SR</t>
  </si>
  <si>
    <t>Zdroj: NBS, ŠÚ SR</t>
  </si>
  <si>
    <t>P3Q-2020</t>
  </si>
  <si>
    <t>Zmena oproti P2Q-2020</t>
  </si>
  <si>
    <t>Národná banka Slovenska - Strednodobá predikcia P3Q-2020</t>
  </si>
  <si>
    <t>Európska komisia -  European Economic Forecast (jarná predikcia - máj 2020), HDP a HICP sú z aktuálnejšej (ale menej podrobnej) letnej predikcie - júl 2020</t>
  </si>
  <si>
    <t>Organizácia pre ekonomickú spoluprácu a rozvoj (OECD) - Economic Outlook 107 (jún 2020, single hit scenár)</t>
  </si>
  <si>
    <t>1) Skutočnosť</t>
  </si>
  <si>
    <t>2) MMF: index CPI</t>
  </si>
  <si>
    <t>3) HDP s. c. / zamestnanosť ESA 2015</t>
  </si>
  <si>
    <t>pričom Hrubé úspory = hrubý disponibilný dôchodok + úpravy vyplývajúce zo zmeny nároku na dôchodok - súkromná spotreba</t>
  </si>
  <si>
    <t>10) Medziročná zmena cyklicky očisteného primárneho salda. Kladná hodnota znamená reštrikciu</t>
  </si>
  <si>
    <t>11) Medziročný rast v % a zmeny oproti predchádzajúcej predikcii sú rátané z nezaokrúhlených čísel</t>
  </si>
  <si>
    <t>12) Zmeny oproti predchádzajúcej predikcii v %</t>
  </si>
  <si>
    <t xml:space="preserve">  1) VZPS - výberové zisťovanie pracovných síl</t>
  </si>
  <si>
    <t xml:space="preserve">  2) Miera nezamestnanosti, ktorá nezrýchľuje infláciu</t>
  </si>
  <si>
    <t xml:space="preserve">  3) HDP s. c. / zamestnanosť ESA 2015</t>
  </si>
  <si>
    <t xml:space="preserve">  4) Vypočítaná z nominálneho HDP a zamestnanosti zo štvrťročného štatistického výkazníctva ŠÚ SR</t>
  </si>
  <si>
    <t xml:space="preserve">  5) Priemerná mesačná mzda zo štatistického výkazníctva ŠÚ SR</t>
  </si>
  <si>
    <t xml:space="preserve">  6) Priemerná mzda zo štatistického výkazníctva deflovaná infláciou CPI</t>
  </si>
  <si>
    <t xml:space="preserve">  7) Miera úspor = hrubé úspory / (hrubý disponibilný dôchodok + úpravy vyplývajúce zo zmeny nároku na dôchodok) *100, </t>
  </si>
  <si>
    <t xml:space="preserve">  8) S.13; fiškálny výhľad</t>
  </si>
  <si>
    <t xml:space="preserve">  9) B.9N - Čisté pôžičky poskytnuté (+) / prijaté (-)</t>
  </si>
  <si>
    <t>1) Deflátor exportu tovarov a služieb / deflátor importu tovarov a služieb</t>
  </si>
  <si>
    <t>1) Priemerná mesačná mzda zo štatistického výkazníctva ŠÚ SR</t>
  </si>
  <si>
    <t>2) Odvetvia mimo súkromného sektora sú definované ako priemer sekcií O, P a Q klasifikácie SK NACE Rev. 2 (verejná správa, školstvo, zdravotníctvo)</t>
  </si>
  <si>
    <t>4) Ekonomicky aktívne obyvateľstvo v tis. osôb / populácia v produktívnom veku v tis. osôb</t>
  </si>
  <si>
    <t>5) Miera nezamestnanosti, ktorá nezrýchľuje infláciu</t>
  </si>
  <si>
    <t>1) B.9N - Čisté pôžičky poskytnuté (+) / prijaté (-)</t>
  </si>
  <si>
    <t>2) Medziročná zmena cyklicky očisteného primárneho salda. Kladná hodnota znamená reštrikciu</t>
  </si>
  <si>
    <t>Inštitút finančnej politiky - Makroekonomická prognóza (september 2020), deficit a dlh verejnej správy sú z "Programu stability Slovenska na roky 2020 až 2023"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</si>
</sst>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1B]mmm\-yy;@"/>
    <numFmt numFmtId="165" formatCode="0.0"/>
    <numFmt numFmtId="166" formatCode="#,##0.0"/>
    <numFmt numFmtId="167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vertAlign val="superscript"/>
      <sz val="14"/>
      <color indexed="8"/>
      <name val="Cambria"/>
      <family val="1"/>
    </font>
    <font>
      <vertAlign val="superscript"/>
      <sz val="11"/>
      <color indexed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i/>
      <vertAlign val="superscript"/>
      <sz val="11"/>
      <color indexed="8"/>
      <name val="Cambria"/>
      <family val="1"/>
    </font>
    <font>
      <sz val="11"/>
      <color indexed="10"/>
      <name val="Cambria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4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u val="single"/>
      <sz val="11"/>
      <color indexed="8"/>
      <name val="Cambria"/>
      <family val="1"/>
    </font>
    <font>
      <b/>
      <i/>
      <sz val="16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i/>
      <u val="single"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mbria"/>
      <family val="1"/>
    </font>
    <font>
      <sz val="11"/>
      <color theme="1"/>
      <name val="Cambria"/>
      <family val="1"/>
    </font>
    <font>
      <b/>
      <i/>
      <sz val="11"/>
      <color theme="1"/>
      <name val="Cambria"/>
      <family val="1"/>
    </font>
    <font>
      <b/>
      <i/>
      <u val="single"/>
      <sz val="11"/>
      <color theme="1"/>
      <name val="Cambria"/>
      <family val="1"/>
    </font>
    <font>
      <b/>
      <i/>
      <sz val="16"/>
      <color theme="1"/>
      <name val="Cambria"/>
      <family val="1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i/>
      <u val="single"/>
      <sz val="11"/>
      <color theme="1"/>
      <name val="Cambria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 style="thin"/>
      <top/>
      <bottom style="thin">
        <color theme="0"/>
      </bottom>
    </border>
    <border>
      <left style="medium"/>
      <right style="medium">
        <color theme="0"/>
      </right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/>
      <top style="thin">
        <color theme="0"/>
      </top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 style="thin"/>
      <right/>
      <top style="thin"/>
      <bottom style="thin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21" borderId="0" applyNumberFormat="0" applyBorder="0" applyAlignment="0" applyProtection="0"/>
    <xf numFmtId="0" fontId="0" fillId="26" borderId="0" applyNumberFormat="0" applyBorder="0" applyAlignment="0" applyProtection="0"/>
    <xf numFmtId="0" fontId="1" fillId="16" borderId="0" applyNumberFormat="0" applyBorder="0" applyAlignment="0" applyProtection="0"/>
    <xf numFmtId="0" fontId="0" fillId="27" borderId="0" applyNumberFormat="0" applyBorder="0" applyAlignment="0" applyProtection="0"/>
    <xf numFmtId="0" fontId="1" fillId="7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0" fillId="32" borderId="0" applyNumberFormat="0" applyBorder="0" applyAlignment="0" applyProtection="0"/>
    <xf numFmtId="0" fontId="6" fillId="30" borderId="0" applyNumberFormat="0" applyBorder="0" applyAlignment="0" applyProtection="0"/>
    <xf numFmtId="0" fontId="0" fillId="33" borderId="0" applyNumberFormat="0" applyBorder="0" applyAlignment="0" applyProtection="0"/>
    <xf numFmtId="0" fontId="6" fillId="17" borderId="0" applyNumberFormat="0" applyBorder="0" applyAlignment="0" applyProtection="0"/>
    <xf numFmtId="0" fontId="0" fillId="34" borderId="0" applyNumberFormat="0" applyBorder="0" applyAlignment="0" applyProtection="0"/>
    <xf numFmtId="0" fontId="6" fillId="24" borderId="0" applyNumberFormat="0" applyBorder="0" applyAlignment="0" applyProtection="0"/>
    <xf numFmtId="0" fontId="0" fillId="35" borderId="0" applyNumberFormat="0" applyBorder="0" applyAlignment="0" applyProtection="0"/>
    <xf numFmtId="0" fontId="6" fillId="21" borderId="0" applyNumberFormat="0" applyBorder="0" applyAlignment="0" applyProtection="0"/>
    <xf numFmtId="0" fontId="0" fillId="36" borderId="0" applyNumberFormat="0" applyBorder="0" applyAlignment="0" applyProtection="0"/>
    <xf numFmtId="0" fontId="6" fillId="30" borderId="0" applyNumberFormat="0" applyBorder="0" applyAlignment="0" applyProtection="0"/>
    <xf numFmtId="0" fontId="0" fillId="37" borderId="0" applyNumberFormat="0" applyBorder="0" applyAlignment="0" applyProtection="0"/>
    <xf numFmtId="0" fontId="6" fillId="7" borderId="0" applyNumberFormat="0" applyBorder="0" applyAlignment="0" applyProtection="0"/>
    <xf numFmtId="0" fontId="44" fillId="38" borderId="0" applyNumberFormat="0" applyBorder="0" applyAlignment="0" applyProtection="0"/>
    <xf numFmtId="0" fontId="6" fillId="30" borderId="0" applyNumberFormat="0" applyBorder="0" applyAlignment="0" applyProtection="0"/>
    <xf numFmtId="0" fontId="44" fillId="39" borderId="0" applyNumberFormat="0" applyBorder="0" applyAlignment="0" applyProtection="0"/>
    <xf numFmtId="0" fontId="6" fillId="40" borderId="0" applyNumberFormat="0" applyBorder="0" applyAlignment="0" applyProtection="0"/>
    <xf numFmtId="0" fontId="44" fillId="41" borderId="0" applyNumberFormat="0" applyBorder="0" applyAlignment="0" applyProtection="0"/>
    <xf numFmtId="0" fontId="6" fillId="42" borderId="0" applyNumberFormat="0" applyBorder="0" applyAlignment="0" applyProtection="0"/>
    <xf numFmtId="0" fontId="44" fillId="43" borderId="0" applyNumberFormat="0" applyBorder="0" applyAlignment="0" applyProtection="0"/>
    <xf numFmtId="0" fontId="6" fillId="44" borderId="0" applyNumberFormat="0" applyBorder="0" applyAlignment="0" applyProtection="0"/>
    <xf numFmtId="0" fontId="44" fillId="45" borderId="0" applyNumberFormat="0" applyBorder="0" applyAlignment="0" applyProtection="0"/>
    <xf numFmtId="0" fontId="6" fillId="30" borderId="0" applyNumberFormat="0" applyBorder="0" applyAlignment="0" applyProtection="0"/>
    <xf numFmtId="0" fontId="44" fillId="46" borderId="0" applyNumberFormat="0" applyBorder="0" applyAlignment="0" applyProtection="0"/>
    <xf numFmtId="0" fontId="6" fillId="47" borderId="0" applyNumberFormat="0" applyBorder="0" applyAlignment="0" applyProtection="0"/>
    <xf numFmtId="0" fontId="45" fillId="48" borderId="0" applyNumberFormat="0" applyBorder="0" applyAlignment="0" applyProtection="0"/>
    <xf numFmtId="0" fontId="7" fillId="3" borderId="0" applyNumberFormat="0" applyBorder="0" applyAlignment="0" applyProtection="0"/>
    <xf numFmtId="0" fontId="46" fillId="49" borderId="1" applyNumberFormat="0" applyAlignment="0" applyProtection="0"/>
    <xf numFmtId="0" fontId="8" fillId="9" borderId="2" applyNumberFormat="0" applyAlignment="0" applyProtection="0"/>
    <xf numFmtId="0" fontId="20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10" fillId="4" borderId="0" applyNumberFormat="0" applyBorder="0" applyAlignment="0" applyProtection="0"/>
    <xf numFmtId="0" fontId="50" fillId="0" borderId="4" applyNumberFormat="0" applyFill="0" applyAlignment="0" applyProtection="0"/>
    <xf numFmtId="0" fontId="11" fillId="0" borderId="5" applyNumberFormat="0" applyFill="0" applyAlignment="0" applyProtection="0"/>
    <xf numFmtId="0" fontId="51" fillId="0" borderId="6" applyNumberFormat="0" applyFill="0" applyAlignment="0" applyProtection="0"/>
    <xf numFmtId="0" fontId="12" fillId="0" borderId="7" applyNumberFormat="0" applyFill="0" applyAlignment="0" applyProtection="0"/>
    <xf numFmtId="0" fontId="52" fillId="0" borderId="8" applyNumberFormat="0" applyFill="0" applyAlignment="0" applyProtection="0"/>
    <xf numFmtId="0" fontId="13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1" borderId="10" applyNumberFormat="0" applyAlignment="0" applyProtection="0"/>
    <xf numFmtId="0" fontId="14" fillId="52" borderId="11" applyNumberFormat="0" applyAlignment="0" applyProtection="0"/>
    <xf numFmtId="0" fontId="7" fillId="3" borderId="0" applyNumberFormat="0" applyBorder="0" applyAlignment="0" applyProtection="0"/>
    <xf numFmtId="0" fontId="55" fillId="53" borderId="1" applyNumberFormat="0" applyAlignment="0" applyProtection="0"/>
    <xf numFmtId="0" fontId="15" fillId="7" borderId="2" applyNumberFormat="0" applyAlignment="0" applyProtection="0"/>
    <xf numFmtId="0" fontId="14" fillId="52" borderId="11" applyNumberFormat="0" applyAlignment="0" applyProtection="0"/>
    <xf numFmtId="0" fontId="56" fillId="0" borderId="12" applyNumberFormat="0" applyFill="0" applyAlignment="0" applyProtection="0"/>
    <xf numFmtId="0" fontId="16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7" applyNumberFormat="0" applyFill="0" applyAlignment="0" applyProtection="0"/>
    <xf numFmtId="0" fontId="25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5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0" fillId="55" borderId="16" applyNumberFormat="0" applyFont="0" applyAlignment="0" applyProtection="0"/>
    <xf numFmtId="0" fontId="3" fillId="12" borderId="17" applyNumberFormat="0" applyFont="0" applyAlignment="0" applyProtection="0"/>
    <xf numFmtId="0" fontId="58" fillId="49" borderId="18" applyNumberFormat="0" applyAlignment="0" applyProtection="0"/>
    <xf numFmtId="0" fontId="18" fillId="9" borderId="19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2" borderId="17" applyNumberFormat="0" applyFont="0" applyAlignment="0" applyProtection="0"/>
    <xf numFmtId="0" fontId="3" fillId="12" borderId="17" applyNumberFormat="0" applyFont="0" applyAlignment="0" applyProtection="0"/>
    <xf numFmtId="0" fontId="16" fillId="0" borderId="13" applyNumberFormat="0" applyFill="0" applyAlignment="0" applyProtection="0"/>
    <xf numFmtId="0" fontId="10" fillId="4" borderId="0" applyNumberFormat="0" applyBorder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0" borderId="20" applyNumberFormat="0" applyFill="0" applyAlignment="0" applyProtection="0"/>
    <xf numFmtId="0" fontId="20" fillId="0" borderId="21" applyNumberFormat="0" applyFill="0" applyAlignment="0" applyProtection="0"/>
    <xf numFmtId="0" fontId="15" fillId="7" borderId="2" applyNumberFormat="0" applyAlignment="0" applyProtection="0"/>
    <xf numFmtId="0" fontId="8" fillId="21" borderId="2" applyNumberFormat="0" applyAlignment="0" applyProtection="0"/>
    <xf numFmtId="0" fontId="18" fillId="21" borderId="19" applyNumberFormat="0" applyAlignment="0" applyProtection="0"/>
    <xf numFmtId="0" fontId="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56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47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62" fillId="57" borderId="22" xfId="0" applyFont="1" applyFill="1" applyBorder="1" applyAlignment="1">
      <alignment horizontal="center" vertical="center" textRotation="90" wrapText="1"/>
    </xf>
    <xf numFmtId="0" fontId="62" fillId="57" borderId="23" xfId="0" applyFont="1" applyFill="1" applyBorder="1" applyAlignment="1">
      <alignment horizontal="center" vertical="center" textRotation="90" wrapText="1"/>
    </xf>
    <xf numFmtId="0" fontId="63" fillId="57" borderId="24" xfId="0" applyFont="1" applyFill="1" applyBorder="1" applyAlignment="1">
      <alignment/>
    </xf>
    <xf numFmtId="0" fontId="63" fillId="57" borderId="25" xfId="0" applyFont="1" applyFill="1" applyBorder="1" applyAlignment="1">
      <alignment/>
    </xf>
    <xf numFmtId="165" fontId="63" fillId="0" borderId="26" xfId="0" applyNumberFormat="1" applyFont="1" applyFill="1" applyBorder="1" applyAlignment="1">
      <alignment horizontal="center"/>
    </xf>
    <xf numFmtId="165" fontId="63" fillId="0" borderId="27" xfId="0" applyNumberFormat="1" applyFont="1" applyFill="1" applyBorder="1" applyAlignment="1">
      <alignment horizontal="center"/>
    </xf>
    <xf numFmtId="0" fontId="64" fillId="57" borderId="28" xfId="0" applyFont="1" applyFill="1" applyBorder="1" applyAlignment="1">
      <alignment horizontal="left" vertical="center"/>
    </xf>
    <xf numFmtId="0" fontId="64" fillId="57" borderId="29" xfId="0" applyFont="1" applyFill="1" applyBorder="1" applyAlignment="1">
      <alignment horizontal="left" vertical="center"/>
    </xf>
    <xf numFmtId="0" fontId="65" fillId="57" borderId="24" xfId="0" applyFont="1" applyFill="1" applyBorder="1" applyAlignment="1">
      <alignment horizontal="left" vertical="center"/>
    </xf>
    <xf numFmtId="0" fontId="65" fillId="57" borderId="0" xfId="0" applyFont="1" applyFill="1" applyBorder="1" applyAlignment="1">
      <alignment horizontal="left" vertical="center"/>
    </xf>
    <xf numFmtId="0" fontId="66" fillId="0" borderId="0" xfId="0" applyFont="1" applyAlignment="1">
      <alignment/>
    </xf>
    <xf numFmtId="0" fontId="63" fillId="0" borderId="0" xfId="0" applyFont="1" applyAlignment="1">
      <alignment/>
    </xf>
    <xf numFmtId="0" fontId="67" fillId="0" borderId="30" xfId="0" applyFont="1" applyBorder="1" applyAlignment="1">
      <alignment horizontal="center"/>
    </xf>
    <xf numFmtId="0" fontId="67" fillId="0" borderId="31" xfId="0" applyFont="1" applyBorder="1" applyAlignment="1">
      <alignment horizontal="center"/>
    </xf>
    <xf numFmtId="0" fontId="67" fillId="0" borderId="32" xfId="0" applyFont="1" applyBorder="1" applyAlignment="1">
      <alignment horizontal="center"/>
    </xf>
    <xf numFmtId="0" fontId="67" fillId="0" borderId="33" xfId="0" applyFont="1" applyBorder="1" applyAlignment="1">
      <alignment horizontal="center"/>
    </xf>
    <xf numFmtId="0" fontId="64" fillId="58" borderId="34" xfId="0" applyFont="1" applyFill="1" applyBorder="1" applyAlignment="1">
      <alignment/>
    </xf>
    <xf numFmtId="0" fontId="63" fillId="58" borderId="35" xfId="0" applyFont="1" applyFill="1" applyBorder="1" applyAlignment="1">
      <alignment/>
    </xf>
    <xf numFmtId="0" fontId="63" fillId="58" borderId="36" xfId="0" applyFont="1" applyFill="1" applyBorder="1" applyAlignment="1">
      <alignment/>
    </xf>
    <xf numFmtId="0" fontId="63" fillId="58" borderId="36" xfId="0" applyFont="1" applyFill="1" applyBorder="1" applyAlignment="1">
      <alignment horizontal="right"/>
    </xf>
    <xf numFmtId="0" fontId="63" fillId="58" borderId="37" xfId="0" applyFont="1" applyFill="1" applyBorder="1" applyAlignment="1">
      <alignment horizontal="center"/>
    </xf>
    <xf numFmtId="0" fontId="63" fillId="58" borderId="35" xfId="0" applyFont="1" applyFill="1" applyBorder="1" applyAlignment="1">
      <alignment horizontal="center"/>
    </xf>
    <xf numFmtId="0" fontId="63" fillId="58" borderId="38" xfId="0" applyFont="1" applyFill="1" applyBorder="1" applyAlignment="1">
      <alignment horizontal="center"/>
    </xf>
    <xf numFmtId="0" fontId="63" fillId="0" borderId="24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39" xfId="0" applyFont="1" applyBorder="1" applyAlignment="1">
      <alignment/>
    </xf>
    <xf numFmtId="0" fontId="63" fillId="0" borderId="39" xfId="0" applyFont="1" applyBorder="1" applyAlignment="1">
      <alignment horizontal="right"/>
    </xf>
    <xf numFmtId="165" fontId="63" fillId="57" borderId="27" xfId="0" applyNumberFormat="1" applyFont="1" applyFill="1" applyBorder="1" applyAlignment="1">
      <alignment horizontal="right"/>
    </xf>
    <xf numFmtId="165" fontId="63" fillId="57" borderId="0" xfId="0" applyNumberFormat="1" applyFont="1" applyFill="1" applyBorder="1" applyAlignment="1">
      <alignment horizontal="right"/>
    </xf>
    <xf numFmtId="165" fontId="63" fillId="57" borderId="40" xfId="0" applyNumberFormat="1" applyFont="1" applyFill="1" applyBorder="1" applyAlignment="1">
      <alignment horizontal="right"/>
    </xf>
    <xf numFmtId="165" fontId="63" fillId="57" borderId="25" xfId="0" applyNumberFormat="1" applyFont="1" applyFill="1" applyBorder="1" applyAlignment="1">
      <alignment horizontal="right"/>
    </xf>
    <xf numFmtId="165" fontId="63" fillId="0" borderId="0" xfId="0" applyNumberFormat="1" applyFont="1" applyAlignment="1">
      <alignment/>
    </xf>
    <xf numFmtId="165" fontId="63" fillId="0" borderId="27" xfId="0" applyNumberFormat="1" applyFont="1" applyBorder="1" applyAlignment="1">
      <alignment horizontal="right"/>
    </xf>
    <xf numFmtId="165" fontId="63" fillId="0" borderId="0" xfId="0" applyNumberFormat="1" applyFont="1" applyBorder="1" applyAlignment="1">
      <alignment horizontal="right"/>
    </xf>
    <xf numFmtId="165" fontId="63" fillId="0" borderId="25" xfId="0" applyNumberFormat="1" applyFont="1" applyBorder="1" applyAlignment="1">
      <alignment horizontal="right"/>
    </xf>
    <xf numFmtId="165" fontId="63" fillId="58" borderId="37" xfId="0" applyNumberFormat="1" applyFont="1" applyFill="1" applyBorder="1" applyAlignment="1">
      <alignment horizontal="right"/>
    </xf>
    <xf numFmtId="165" fontId="63" fillId="58" borderId="35" xfId="0" applyNumberFormat="1" applyFont="1" applyFill="1" applyBorder="1" applyAlignment="1">
      <alignment horizontal="right"/>
    </xf>
    <xf numFmtId="165" fontId="63" fillId="58" borderId="38" xfId="0" applyNumberFormat="1" applyFont="1" applyFill="1" applyBorder="1" applyAlignment="1">
      <alignment horizontal="right"/>
    </xf>
    <xf numFmtId="3" fontId="63" fillId="0" borderId="27" xfId="0" applyNumberFormat="1" applyFont="1" applyBorder="1" applyAlignment="1">
      <alignment horizontal="right"/>
    </xf>
    <xf numFmtId="3" fontId="63" fillId="0" borderId="0" xfId="0" applyNumberFormat="1" applyFont="1" applyBorder="1" applyAlignment="1">
      <alignment horizontal="right"/>
    </xf>
    <xf numFmtId="0" fontId="63" fillId="0" borderId="27" xfId="0" applyFont="1" applyBorder="1" applyAlignment="1">
      <alignment horizontal="right"/>
    </xf>
    <xf numFmtId="0" fontId="63" fillId="0" borderId="0" xfId="0" applyFont="1" applyBorder="1" applyAlignment="1">
      <alignment horizontal="right"/>
    </xf>
    <xf numFmtId="0" fontId="63" fillId="58" borderId="37" xfId="0" applyFont="1" applyFill="1" applyBorder="1" applyAlignment="1">
      <alignment horizontal="right"/>
    </xf>
    <xf numFmtId="0" fontId="63" fillId="58" borderId="35" xfId="0" applyFont="1" applyFill="1" applyBorder="1" applyAlignment="1">
      <alignment horizontal="right"/>
    </xf>
    <xf numFmtId="1" fontId="63" fillId="0" borderId="27" xfId="0" applyNumberFormat="1" applyFont="1" applyBorder="1" applyAlignment="1">
      <alignment horizontal="right"/>
    </xf>
    <xf numFmtId="1" fontId="63" fillId="0" borderId="0" xfId="0" applyNumberFormat="1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39" xfId="0" applyFont="1" applyFill="1" applyBorder="1" applyAlignment="1">
      <alignment/>
    </xf>
    <xf numFmtId="0" fontId="29" fillId="0" borderId="39" xfId="0" applyFont="1" applyFill="1" applyBorder="1" applyAlignment="1">
      <alignment horizontal="right"/>
    </xf>
    <xf numFmtId="165" fontId="63" fillId="0" borderId="27" xfId="0" applyNumberFormat="1" applyFont="1" applyFill="1" applyBorder="1" applyAlignment="1">
      <alignment horizontal="right"/>
    </xf>
    <xf numFmtId="165" fontId="63" fillId="0" borderId="0" xfId="0" applyNumberFormat="1" applyFont="1" applyFill="1" applyBorder="1" applyAlignment="1">
      <alignment horizontal="right"/>
    </xf>
    <xf numFmtId="0" fontId="63" fillId="0" borderId="24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39" xfId="0" applyFont="1" applyFill="1" applyBorder="1" applyAlignment="1">
      <alignment/>
    </xf>
    <xf numFmtId="0" fontId="63" fillId="0" borderId="39" xfId="0" applyFont="1" applyFill="1" applyBorder="1" applyAlignment="1">
      <alignment horizontal="right"/>
    </xf>
    <xf numFmtId="0" fontId="63" fillId="57" borderId="39" xfId="0" applyFont="1" applyFill="1" applyBorder="1" applyAlignment="1">
      <alignment horizontal="right"/>
    </xf>
    <xf numFmtId="0" fontId="68" fillId="58" borderId="36" xfId="0" applyFont="1" applyFill="1" applyBorder="1" applyAlignment="1">
      <alignment/>
    </xf>
    <xf numFmtId="165" fontId="63" fillId="0" borderId="41" xfId="0" applyNumberFormat="1" applyFont="1" applyBorder="1" applyAlignment="1">
      <alignment horizontal="right"/>
    </xf>
    <xf numFmtId="165" fontId="63" fillId="0" borderId="41" xfId="0" applyNumberFormat="1" applyFont="1" applyFill="1" applyBorder="1" applyAlignment="1">
      <alignment horizontal="right"/>
    </xf>
    <xf numFmtId="2" fontId="63" fillId="0" borderId="27" xfId="0" applyNumberFormat="1" applyFont="1" applyBorder="1" applyAlignment="1">
      <alignment horizontal="right"/>
    </xf>
    <xf numFmtId="2" fontId="63" fillId="0" borderId="0" xfId="0" applyNumberFormat="1" applyFont="1" applyBorder="1" applyAlignment="1">
      <alignment horizontal="right"/>
    </xf>
    <xf numFmtId="165" fontId="29" fillId="0" borderId="0" xfId="0" applyNumberFormat="1" applyFont="1" applyFill="1" applyBorder="1" applyAlignment="1">
      <alignment horizontal="right"/>
    </xf>
    <xf numFmtId="0" fontId="63" fillId="0" borderId="42" xfId="0" applyFont="1" applyBorder="1" applyAlignment="1">
      <alignment/>
    </xf>
    <xf numFmtId="0" fontId="63" fillId="0" borderId="43" xfId="0" applyFont="1" applyBorder="1" applyAlignment="1">
      <alignment/>
    </xf>
    <xf numFmtId="0" fontId="63" fillId="0" borderId="44" xfId="0" applyFont="1" applyBorder="1" applyAlignment="1">
      <alignment/>
    </xf>
    <xf numFmtId="0" fontId="63" fillId="0" borderId="44" xfId="0" applyFont="1" applyBorder="1" applyAlignment="1">
      <alignment horizontal="right"/>
    </xf>
    <xf numFmtId="165" fontId="63" fillId="0" borderId="23" xfId="0" applyNumberFormat="1" applyFont="1" applyFill="1" applyBorder="1" applyAlignment="1">
      <alignment horizontal="right"/>
    </xf>
    <xf numFmtId="165" fontId="63" fillId="0" borderId="43" xfId="0" applyNumberFormat="1" applyFont="1" applyFill="1" applyBorder="1" applyAlignment="1">
      <alignment horizontal="right"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6" fillId="57" borderId="0" xfId="0" applyFont="1" applyFill="1" applyAlignment="1">
      <alignment/>
    </xf>
    <xf numFmtId="0" fontId="63" fillId="57" borderId="0" xfId="0" applyFont="1" applyFill="1" applyAlignment="1">
      <alignment/>
    </xf>
    <xf numFmtId="0" fontId="62" fillId="57" borderId="44" xfId="0" applyFont="1" applyFill="1" applyBorder="1" applyAlignment="1">
      <alignment horizontal="center" vertical="center" textRotation="90" wrapText="1"/>
    </xf>
    <xf numFmtId="0" fontId="62" fillId="57" borderId="45" xfId="0" applyFont="1" applyFill="1" applyBorder="1" applyAlignment="1">
      <alignment horizontal="center" vertical="center" textRotation="90" wrapText="1"/>
    </xf>
    <xf numFmtId="165" fontId="63" fillId="0" borderId="39" xfId="0" applyNumberFormat="1" applyFont="1" applyFill="1" applyBorder="1" applyAlignment="1">
      <alignment horizontal="center"/>
    </xf>
    <xf numFmtId="165" fontId="63" fillId="0" borderId="25" xfId="0" applyNumberFormat="1" applyFont="1" applyFill="1" applyBorder="1" applyAlignment="1">
      <alignment horizontal="center"/>
    </xf>
    <xf numFmtId="165" fontId="63" fillId="57" borderId="27" xfId="0" applyNumberFormat="1" applyFont="1" applyFill="1" applyBorder="1" applyAlignment="1">
      <alignment horizontal="center"/>
    </xf>
    <xf numFmtId="165" fontId="63" fillId="57" borderId="26" xfId="0" applyNumberFormat="1" applyFont="1" applyFill="1" applyBorder="1" applyAlignment="1">
      <alignment horizontal="center"/>
    </xf>
    <xf numFmtId="165" fontId="63" fillId="57" borderId="39" xfId="0" applyNumberFormat="1" applyFont="1" applyFill="1" applyBorder="1" applyAlignment="1">
      <alignment horizontal="center"/>
    </xf>
    <xf numFmtId="0" fontId="63" fillId="57" borderId="42" xfId="0" applyFont="1" applyFill="1" applyBorder="1" applyAlignment="1">
      <alignment/>
    </xf>
    <xf numFmtId="0" fontId="63" fillId="57" borderId="45" xfId="0" applyFont="1" applyFill="1" applyBorder="1" applyAlignment="1">
      <alignment/>
    </xf>
    <xf numFmtId="165" fontId="63" fillId="0" borderId="22" xfId="0" applyNumberFormat="1" applyFont="1" applyFill="1" applyBorder="1" applyAlignment="1">
      <alignment horizontal="center"/>
    </xf>
    <xf numFmtId="165" fontId="63" fillId="0" borderId="44" xfId="0" applyNumberFormat="1" applyFont="1" applyFill="1" applyBorder="1" applyAlignment="1">
      <alignment horizontal="center"/>
    </xf>
    <xf numFmtId="165" fontId="63" fillId="0" borderId="45" xfId="0" applyNumberFormat="1" applyFont="1" applyFill="1" applyBorder="1" applyAlignment="1">
      <alignment horizontal="center"/>
    </xf>
    <xf numFmtId="165" fontId="63" fillId="0" borderId="23" xfId="0" applyNumberFormat="1" applyFont="1" applyFill="1" applyBorder="1" applyAlignment="1">
      <alignment horizontal="center"/>
    </xf>
    <xf numFmtId="0" fontId="63" fillId="57" borderId="0" xfId="0" applyFont="1" applyFill="1" applyBorder="1" applyAlignment="1">
      <alignment/>
    </xf>
    <xf numFmtId="0" fontId="29" fillId="0" borderId="0" xfId="0" applyFont="1" applyFill="1" applyAlignment="1">
      <alignment/>
    </xf>
    <xf numFmtId="165" fontId="63" fillId="57" borderId="0" xfId="0" applyNumberFormat="1" applyFont="1" applyFill="1" applyBorder="1" applyAlignment="1">
      <alignment horizontal="center"/>
    </xf>
    <xf numFmtId="167" fontId="63" fillId="57" borderId="0" xfId="0" applyNumberFormat="1" applyFont="1" applyFill="1" applyBorder="1" applyAlignment="1">
      <alignment/>
    </xf>
    <xf numFmtId="0" fontId="70" fillId="58" borderId="46" xfId="0" applyFont="1" applyFill="1" applyBorder="1" applyAlignment="1">
      <alignment horizontal="left" vertical="center"/>
    </xf>
    <xf numFmtId="0" fontId="70" fillId="58" borderId="41" xfId="0" applyFont="1" applyFill="1" applyBorder="1" applyAlignment="1">
      <alignment horizontal="left" vertical="center"/>
    </xf>
    <xf numFmtId="0" fontId="70" fillId="58" borderId="47" xfId="0" applyFont="1" applyFill="1" applyBorder="1" applyAlignment="1">
      <alignment horizontal="left" vertical="center"/>
    </xf>
    <xf numFmtId="0" fontId="64" fillId="57" borderId="48" xfId="0" applyFont="1" applyFill="1" applyBorder="1" applyAlignment="1">
      <alignment horizontal="left" vertical="center"/>
    </xf>
    <xf numFmtId="0" fontId="68" fillId="57" borderId="30" xfId="0" applyFont="1" applyFill="1" applyBorder="1" applyAlignment="1">
      <alignment horizontal="center" vertical="center"/>
    </xf>
    <xf numFmtId="0" fontId="63" fillId="57" borderId="30" xfId="0" applyFont="1" applyFill="1" applyBorder="1" applyAlignment="1">
      <alignment horizontal="center" vertical="center" wrapText="1"/>
    </xf>
    <xf numFmtId="0" fontId="63" fillId="57" borderId="29" xfId="0" applyFont="1" applyFill="1" applyBorder="1" applyAlignment="1">
      <alignment horizontal="center" vertical="center"/>
    </xf>
    <xf numFmtId="0" fontId="63" fillId="57" borderId="49" xfId="0" applyFont="1" applyFill="1" applyBorder="1" applyAlignment="1">
      <alignment horizontal="center" vertical="center"/>
    </xf>
    <xf numFmtId="0" fontId="65" fillId="57" borderId="39" xfId="0" applyFont="1" applyFill="1" applyBorder="1" applyAlignment="1">
      <alignment horizontal="left" vertical="center"/>
    </xf>
    <xf numFmtId="0" fontId="68" fillId="57" borderId="39" xfId="0" applyFont="1" applyFill="1" applyBorder="1" applyAlignment="1">
      <alignment horizontal="center" vertical="center"/>
    </xf>
    <xf numFmtId="0" fontId="63" fillId="57" borderId="27" xfId="0" applyFont="1" applyFill="1" applyBorder="1" applyAlignment="1">
      <alignment horizontal="center" vertical="center"/>
    </xf>
    <xf numFmtId="0" fontId="63" fillId="57" borderId="0" xfId="0" applyFont="1" applyFill="1" applyBorder="1" applyAlignment="1">
      <alignment horizontal="center" vertical="center"/>
    </xf>
    <xf numFmtId="0" fontId="63" fillId="57" borderId="25" xfId="0" applyFont="1" applyFill="1" applyBorder="1" applyAlignment="1">
      <alignment horizontal="center" vertical="center"/>
    </xf>
    <xf numFmtId="3" fontId="63" fillId="57" borderId="27" xfId="0" applyNumberFormat="1" applyFont="1" applyFill="1" applyBorder="1" applyAlignment="1">
      <alignment horizontal="center" vertical="center"/>
    </xf>
    <xf numFmtId="3" fontId="63" fillId="57" borderId="0" xfId="0" applyNumberFormat="1" applyFont="1" applyFill="1" applyBorder="1" applyAlignment="1">
      <alignment horizontal="center" vertical="center"/>
    </xf>
    <xf numFmtId="3" fontId="63" fillId="57" borderId="25" xfId="0" applyNumberFormat="1" applyFont="1" applyFill="1" applyBorder="1" applyAlignment="1">
      <alignment horizontal="center" vertical="center"/>
    </xf>
    <xf numFmtId="0" fontId="63" fillId="57" borderId="0" xfId="0" applyFont="1" applyFill="1" applyBorder="1" applyAlignment="1">
      <alignment horizontal="left" vertical="center"/>
    </xf>
    <xf numFmtId="0" fontId="71" fillId="57" borderId="0" xfId="0" applyFont="1" applyFill="1" applyBorder="1" applyAlignment="1">
      <alignment horizontal="left" vertical="center"/>
    </xf>
    <xf numFmtId="0" fontId="71" fillId="57" borderId="39" xfId="0" applyFont="1" applyFill="1" applyBorder="1" applyAlignment="1">
      <alignment horizontal="left" vertical="center"/>
    </xf>
    <xf numFmtId="3" fontId="63" fillId="57" borderId="27" xfId="0" applyNumberFormat="1" applyFont="1" applyFill="1" applyBorder="1" applyAlignment="1">
      <alignment horizontal="right"/>
    </xf>
    <xf numFmtId="3" fontId="63" fillId="57" borderId="0" xfId="0" applyNumberFormat="1" applyFont="1" applyFill="1" applyBorder="1" applyAlignment="1">
      <alignment horizontal="right"/>
    </xf>
    <xf numFmtId="3" fontId="63" fillId="57" borderId="25" xfId="0" applyNumberFormat="1" applyFont="1" applyFill="1" applyBorder="1" applyAlignment="1">
      <alignment horizontal="right"/>
    </xf>
    <xf numFmtId="0" fontId="68" fillId="57" borderId="0" xfId="0" applyFont="1" applyFill="1" applyBorder="1" applyAlignment="1">
      <alignment/>
    </xf>
    <xf numFmtId="0" fontId="63" fillId="57" borderId="39" xfId="0" applyFont="1" applyFill="1" applyBorder="1" applyAlignment="1">
      <alignment/>
    </xf>
    <xf numFmtId="0" fontId="65" fillId="57" borderId="42" xfId="0" applyFont="1" applyFill="1" applyBorder="1" applyAlignment="1">
      <alignment/>
    </xf>
    <xf numFmtId="0" fontId="63" fillId="57" borderId="43" xfId="0" applyFont="1" applyFill="1" applyBorder="1" applyAlignment="1">
      <alignment/>
    </xf>
    <xf numFmtId="0" fontId="63" fillId="57" borderId="44" xfId="0" applyFont="1" applyFill="1" applyBorder="1" applyAlignment="1">
      <alignment/>
    </xf>
    <xf numFmtId="0" fontId="63" fillId="57" borderId="44" xfId="0" applyFont="1" applyFill="1" applyBorder="1" applyAlignment="1">
      <alignment horizontal="right"/>
    </xf>
    <xf numFmtId="3" fontId="63" fillId="57" borderId="23" xfId="0" applyNumberFormat="1" applyFont="1" applyFill="1" applyBorder="1" applyAlignment="1">
      <alignment/>
    </xf>
    <xf numFmtId="3" fontId="63" fillId="57" borderId="43" xfId="0" applyNumberFormat="1" applyFont="1" applyFill="1" applyBorder="1" applyAlignment="1">
      <alignment/>
    </xf>
    <xf numFmtId="3" fontId="63" fillId="57" borderId="45" xfId="0" applyNumberFormat="1" applyFont="1" applyFill="1" applyBorder="1" applyAlignment="1">
      <alignment/>
    </xf>
    <xf numFmtId="0" fontId="63" fillId="57" borderId="0" xfId="0" applyFont="1" applyFill="1" applyBorder="1" applyAlignment="1">
      <alignment horizontal="right"/>
    </xf>
    <xf numFmtId="0" fontId="68" fillId="57" borderId="48" xfId="0" applyFont="1" applyFill="1" applyBorder="1" applyAlignment="1">
      <alignment horizontal="center" vertical="center"/>
    </xf>
    <xf numFmtId="0" fontId="64" fillId="57" borderId="24" xfId="0" applyFont="1" applyFill="1" applyBorder="1" applyAlignment="1">
      <alignment horizontal="left" vertical="center"/>
    </xf>
    <xf numFmtId="0" fontId="64" fillId="57" borderId="0" xfId="0" applyFont="1" applyFill="1" applyBorder="1" applyAlignment="1">
      <alignment horizontal="left" vertical="center"/>
    </xf>
    <xf numFmtId="0" fontId="64" fillId="57" borderId="39" xfId="0" applyFont="1" applyFill="1" applyBorder="1" applyAlignment="1">
      <alignment horizontal="left" vertical="center"/>
    </xf>
    <xf numFmtId="166" fontId="63" fillId="57" borderId="27" xfId="0" applyNumberFormat="1" applyFont="1" applyFill="1" applyBorder="1" applyAlignment="1">
      <alignment horizontal="right"/>
    </xf>
    <xf numFmtId="166" fontId="63" fillId="57" borderId="0" xfId="0" applyNumberFormat="1" applyFont="1" applyFill="1" applyBorder="1" applyAlignment="1">
      <alignment horizontal="right"/>
    </xf>
    <xf numFmtId="166" fontId="63" fillId="57" borderId="25" xfId="0" applyNumberFormat="1" applyFont="1" applyFill="1" applyBorder="1" applyAlignment="1">
      <alignment horizontal="right"/>
    </xf>
    <xf numFmtId="166" fontId="63" fillId="0" borderId="27" xfId="0" applyNumberFormat="1" applyFont="1" applyFill="1" applyBorder="1" applyAlignment="1">
      <alignment horizontal="right"/>
    </xf>
    <xf numFmtId="166" fontId="63" fillId="0" borderId="0" xfId="0" applyNumberFormat="1" applyFont="1" applyFill="1" applyBorder="1" applyAlignment="1">
      <alignment horizontal="right"/>
    </xf>
    <xf numFmtId="166" fontId="63" fillId="0" borderId="25" xfId="0" applyNumberFormat="1" applyFont="1" applyFill="1" applyBorder="1" applyAlignment="1">
      <alignment horizontal="right"/>
    </xf>
    <xf numFmtId="166" fontId="63" fillId="0" borderId="0" xfId="0" applyNumberFormat="1" applyFont="1" applyFill="1" applyAlignment="1">
      <alignment/>
    </xf>
    <xf numFmtId="0" fontId="65" fillId="57" borderId="24" xfId="0" applyFont="1" applyFill="1" applyBorder="1" applyAlignment="1">
      <alignment/>
    </xf>
    <xf numFmtId="166" fontId="63" fillId="57" borderId="27" xfId="0" applyNumberFormat="1" applyFont="1" applyFill="1" applyBorder="1" applyAlignment="1">
      <alignment/>
    </xf>
    <xf numFmtId="166" fontId="63" fillId="57" borderId="0" xfId="0" applyNumberFormat="1" applyFont="1" applyFill="1" applyBorder="1" applyAlignment="1">
      <alignment/>
    </xf>
    <xf numFmtId="166" fontId="63" fillId="57" borderId="25" xfId="0" applyNumberFormat="1" applyFont="1" applyFill="1" applyBorder="1" applyAlignment="1">
      <alignment/>
    </xf>
    <xf numFmtId="0" fontId="68" fillId="57" borderId="43" xfId="0" applyFont="1" applyFill="1" applyBorder="1" applyAlignment="1">
      <alignment horizontal="left" vertical="center"/>
    </xf>
    <xf numFmtId="3" fontId="63" fillId="57" borderId="0" xfId="0" applyNumberFormat="1" applyFont="1" applyFill="1" applyAlignment="1">
      <alignment/>
    </xf>
    <xf numFmtId="0" fontId="68" fillId="57" borderId="50" xfId="0" applyFont="1" applyFill="1" applyBorder="1" applyAlignment="1">
      <alignment horizontal="center"/>
    </xf>
    <xf numFmtId="0" fontId="63" fillId="57" borderId="51" xfId="0" applyFont="1" applyFill="1" applyBorder="1" applyAlignment="1">
      <alignment horizontal="center"/>
    </xf>
    <xf numFmtId="0" fontId="63" fillId="57" borderId="32" xfId="0" applyFont="1" applyFill="1" applyBorder="1" applyAlignment="1">
      <alignment horizontal="center"/>
    </xf>
    <xf numFmtId="0" fontId="63" fillId="57" borderId="48" xfId="0" applyFont="1" applyFill="1" applyBorder="1" applyAlignment="1">
      <alignment horizontal="center"/>
    </xf>
    <xf numFmtId="0" fontId="63" fillId="57" borderId="52" xfId="0" applyFont="1" applyFill="1" applyBorder="1" applyAlignment="1">
      <alignment horizontal="center"/>
    </xf>
    <xf numFmtId="0" fontId="63" fillId="57" borderId="53" xfId="0" applyFont="1" applyFill="1" applyBorder="1" applyAlignment="1">
      <alignment horizontal="center"/>
    </xf>
    <xf numFmtId="0" fontId="65" fillId="57" borderId="54" xfId="0" applyFont="1" applyFill="1" applyBorder="1" applyAlignment="1">
      <alignment horizontal="left" vertical="center"/>
    </xf>
    <xf numFmtId="0" fontId="68" fillId="57" borderId="54" xfId="0" applyFont="1" applyFill="1" applyBorder="1" applyAlignment="1">
      <alignment horizontal="center" vertical="center"/>
    </xf>
    <xf numFmtId="0" fontId="63" fillId="57" borderId="39" xfId="0" applyFont="1" applyFill="1" applyBorder="1" applyAlignment="1">
      <alignment horizontal="center" vertical="center"/>
    </xf>
    <xf numFmtId="0" fontId="63" fillId="57" borderId="0" xfId="0" applyFont="1" applyFill="1" applyBorder="1" applyAlignment="1">
      <alignment horizontal="center"/>
    </xf>
    <xf numFmtId="0" fontId="63" fillId="57" borderId="39" xfId="0" applyFont="1" applyFill="1" applyBorder="1" applyAlignment="1">
      <alignment horizontal="center"/>
    </xf>
    <xf numFmtId="0" fontId="63" fillId="57" borderId="25" xfId="0" applyFont="1" applyFill="1" applyBorder="1" applyAlignment="1">
      <alignment horizontal="center"/>
    </xf>
    <xf numFmtId="3" fontId="63" fillId="57" borderId="39" xfId="0" applyNumberFormat="1" applyFont="1" applyFill="1" applyBorder="1" applyAlignment="1">
      <alignment horizontal="center" vertical="center"/>
    </xf>
    <xf numFmtId="3" fontId="63" fillId="57" borderId="0" xfId="0" applyNumberFormat="1" applyFont="1" applyFill="1" applyBorder="1" applyAlignment="1">
      <alignment horizontal="center"/>
    </xf>
    <xf numFmtId="3" fontId="63" fillId="57" borderId="39" xfId="0" applyNumberFormat="1" applyFont="1" applyFill="1" applyBorder="1" applyAlignment="1">
      <alignment horizontal="center"/>
    </xf>
    <xf numFmtId="3" fontId="63" fillId="57" borderId="25" xfId="0" applyNumberFormat="1" applyFont="1" applyFill="1" applyBorder="1" applyAlignment="1">
      <alignment horizontal="center"/>
    </xf>
    <xf numFmtId="3" fontId="63" fillId="57" borderId="39" xfId="0" applyNumberFormat="1" applyFont="1" applyFill="1" applyBorder="1" applyAlignment="1">
      <alignment horizontal="right"/>
    </xf>
    <xf numFmtId="3" fontId="63" fillId="57" borderId="0" xfId="0" applyNumberFormat="1" applyFont="1" applyFill="1" applyBorder="1" applyAlignment="1">
      <alignment/>
    </xf>
    <xf numFmtId="3" fontId="63" fillId="57" borderId="39" xfId="0" applyNumberFormat="1" applyFont="1" applyFill="1" applyBorder="1" applyAlignment="1">
      <alignment/>
    </xf>
    <xf numFmtId="3" fontId="63" fillId="57" borderId="25" xfId="0" applyNumberFormat="1" applyFont="1" applyFill="1" applyBorder="1" applyAlignment="1">
      <alignment/>
    </xf>
    <xf numFmtId="3" fontId="63" fillId="57" borderId="27" xfId="0" applyNumberFormat="1" applyFont="1" applyFill="1" applyBorder="1" applyAlignment="1">
      <alignment/>
    </xf>
    <xf numFmtId="166" fontId="63" fillId="59" borderId="0" xfId="0" applyNumberFormat="1" applyFont="1" applyFill="1" applyBorder="1" applyAlignment="1">
      <alignment/>
    </xf>
    <xf numFmtId="3" fontId="63" fillId="59" borderId="39" xfId="0" applyNumberFormat="1" applyFont="1" applyFill="1" applyBorder="1" applyAlignment="1">
      <alignment/>
    </xf>
    <xf numFmtId="3" fontId="63" fillId="59" borderId="0" xfId="0" applyNumberFormat="1" applyFont="1" applyFill="1" applyBorder="1" applyAlignment="1">
      <alignment/>
    </xf>
    <xf numFmtId="3" fontId="63" fillId="59" borderId="25" xfId="0" applyNumberFormat="1" applyFont="1" applyFill="1" applyBorder="1" applyAlignment="1">
      <alignment/>
    </xf>
    <xf numFmtId="165" fontId="63" fillId="57" borderId="27" xfId="0" applyNumberFormat="1" applyFont="1" applyFill="1" applyBorder="1" applyAlignment="1">
      <alignment/>
    </xf>
    <xf numFmtId="165" fontId="63" fillId="57" borderId="0" xfId="0" applyNumberFormat="1" applyFont="1" applyFill="1" applyBorder="1" applyAlignment="1">
      <alignment/>
    </xf>
    <xf numFmtId="165" fontId="63" fillId="57" borderId="39" xfId="0" applyNumberFormat="1" applyFont="1" applyFill="1" applyBorder="1" applyAlignment="1">
      <alignment/>
    </xf>
    <xf numFmtId="3" fontId="63" fillId="57" borderId="44" xfId="0" applyNumberFormat="1" applyFont="1" applyFill="1" applyBorder="1" applyAlignment="1">
      <alignment/>
    </xf>
    <xf numFmtId="3" fontId="63" fillId="59" borderId="43" xfId="0" applyNumberFormat="1" applyFont="1" applyFill="1" applyBorder="1" applyAlignment="1">
      <alignment/>
    </xf>
    <xf numFmtId="3" fontId="63" fillId="59" borderId="44" xfId="0" applyNumberFormat="1" applyFont="1" applyFill="1" applyBorder="1" applyAlignment="1">
      <alignment/>
    </xf>
    <xf numFmtId="3" fontId="63" fillId="59" borderId="45" xfId="0" applyNumberFormat="1" applyFont="1" applyFill="1" applyBorder="1" applyAlignment="1">
      <alignment/>
    </xf>
    <xf numFmtId="165" fontId="63" fillId="57" borderId="39" xfId="0" applyNumberFormat="1" applyFont="1" applyFill="1" applyBorder="1" applyAlignment="1">
      <alignment horizontal="right"/>
    </xf>
    <xf numFmtId="165" fontId="63" fillId="57" borderId="25" xfId="0" applyNumberFormat="1" applyFont="1" applyFill="1" applyBorder="1" applyAlignment="1">
      <alignment/>
    </xf>
    <xf numFmtId="166" fontId="63" fillId="57" borderId="39" xfId="0" applyNumberFormat="1" applyFont="1" applyFill="1" applyBorder="1" applyAlignment="1">
      <alignment horizontal="right"/>
    </xf>
    <xf numFmtId="0" fontId="63" fillId="57" borderId="27" xfId="0" applyFont="1" applyFill="1" applyBorder="1" applyAlignment="1">
      <alignment/>
    </xf>
    <xf numFmtId="0" fontId="63" fillId="59" borderId="0" xfId="0" applyFont="1" applyFill="1" applyBorder="1" applyAlignment="1">
      <alignment/>
    </xf>
    <xf numFmtId="0" fontId="63" fillId="59" borderId="39" xfId="0" applyFont="1" applyFill="1" applyBorder="1" applyAlignment="1">
      <alignment/>
    </xf>
    <xf numFmtId="0" fontId="63" fillId="59" borderId="25" xfId="0" applyFont="1" applyFill="1" applyBorder="1" applyAlignment="1">
      <alignment/>
    </xf>
    <xf numFmtId="165" fontId="63" fillId="57" borderId="23" xfId="0" applyNumberFormat="1" applyFont="1" applyFill="1" applyBorder="1" applyAlignment="1">
      <alignment/>
    </xf>
    <xf numFmtId="165" fontId="63" fillId="57" borderId="43" xfId="0" applyNumberFormat="1" applyFont="1" applyFill="1" applyBorder="1" applyAlignment="1">
      <alignment/>
    </xf>
    <xf numFmtId="165" fontId="63" fillId="57" borderId="44" xfId="0" applyNumberFormat="1" applyFont="1" applyFill="1" applyBorder="1" applyAlignment="1">
      <alignment/>
    </xf>
    <xf numFmtId="0" fontId="63" fillId="59" borderId="43" xfId="0" applyFont="1" applyFill="1" applyBorder="1" applyAlignment="1">
      <alignment/>
    </xf>
    <xf numFmtId="0" fontId="63" fillId="59" borderId="44" xfId="0" applyFont="1" applyFill="1" applyBorder="1" applyAlignment="1">
      <alignment/>
    </xf>
    <xf numFmtId="0" fontId="63" fillId="59" borderId="45" xfId="0" applyFont="1" applyFill="1" applyBorder="1" applyAlignment="1">
      <alignment/>
    </xf>
    <xf numFmtId="165" fontId="63" fillId="57" borderId="0" xfId="0" applyNumberFormat="1" applyFont="1" applyFill="1" applyAlignment="1">
      <alignment/>
    </xf>
    <xf numFmtId="0" fontId="63" fillId="57" borderId="40" xfId="0" applyFont="1" applyFill="1" applyBorder="1" applyAlignment="1">
      <alignment horizontal="center"/>
    </xf>
    <xf numFmtId="166" fontId="63" fillId="57" borderId="39" xfId="0" applyNumberFormat="1" applyFont="1" applyFill="1" applyBorder="1" applyAlignment="1">
      <alignment/>
    </xf>
    <xf numFmtId="166" fontId="63" fillId="57" borderId="40" xfId="0" applyNumberFormat="1" applyFont="1" applyFill="1" applyBorder="1" applyAlignment="1">
      <alignment/>
    </xf>
    <xf numFmtId="166" fontId="63" fillId="59" borderId="39" xfId="0" applyNumberFormat="1" applyFont="1" applyFill="1" applyBorder="1" applyAlignment="1">
      <alignment/>
    </xf>
    <xf numFmtId="166" fontId="63" fillId="59" borderId="40" xfId="0" applyNumberFormat="1" applyFont="1" applyFill="1" applyBorder="1" applyAlignment="1">
      <alignment/>
    </xf>
    <xf numFmtId="166" fontId="63" fillId="59" borderId="25" xfId="0" applyNumberFormat="1" applyFont="1" applyFill="1" applyBorder="1" applyAlignment="1">
      <alignment/>
    </xf>
    <xf numFmtId="0" fontId="63" fillId="57" borderId="40" xfId="0" applyFont="1" applyFill="1" applyBorder="1" applyAlignment="1">
      <alignment/>
    </xf>
    <xf numFmtId="165" fontId="63" fillId="57" borderId="40" xfId="0" applyNumberFormat="1" applyFont="1" applyFill="1" applyBorder="1" applyAlignment="1">
      <alignment/>
    </xf>
    <xf numFmtId="3" fontId="63" fillId="0" borderId="55" xfId="0" applyNumberFormat="1" applyFont="1" applyFill="1" applyBorder="1" applyAlignment="1">
      <alignment/>
    </xf>
    <xf numFmtId="3" fontId="63" fillId="57" borderId="40" xfId="0" applyNumberFormat="1" applyFont="1" applyFill="1" applyBorder="1" applyAlignment="1">
      <alignment/>
    </xf>
    <xf numFmtId="0" fontId="63" fillId="0" borderId="56" xfId="0" applyFont="1" applyFill="1" applyBorder="1" applyAlignment="1">
      <alignment/>
    </xf>
    <xf numFmtId="1" fontId="63" fillId="0" borderId="57" xfId="0" applyNumberFormat="1" applyFont="1" applyFill="1" applyBorder="1" applyAlignment="1">
      <alignment/>
    </xf>
    <xf numFmtId="1" fontId="63" fillId="0" borderId="58" xfId="0" applyNumberFormat="1" applyFont="1" applyFill="1" applyBorder="1" applyAlignment="1">
      <alignment/>
    </xf>
    <xf numFmtId="1" fontId="63" fillId="0" borderId="59" xfId="0" applyNumberFormat="1" applyFont="1" applyFill="1" applyBorder="1" applyAlignment="1">
      <alignment/>
    </xf>
    <xf numFmtId="0" fontId="63" fillId="57" borderId="60" xfId="0" applyFont="1" applyFill="1" applyBorder="1" applyAlignment="1">
      <alignment/>
    </xf>
    <xf numFmtId="0" fontId="63" fillId="0" borderId="60" xfId="0" applyFont="1" applyFill="1" applyBorder="1" applyAlignment="1">
      <alignment/>
    </xf>
    <xf numFmtId="1" fontId="63" fillId="0" borderId="61" xfId="0" applyNumberFormat="1" applyFont="1" applyFill="1" applyBorder="1" applyAlignment="1">
      <alignment/>
    </xf>
    <xf numFmtId="1" fontId="63" fillId="0" borderId="62" xfId="0" applyNumberFormat="1" applyFont="1" applyFill="1" applyBorder="1" applyAlignment="1">
      <alignment/>
    </xf>
    <xf numFmtId="1" fontId="63" fillId="0" borderId="63" xfId="0" applyNumberFormat="1" applyFont="1" applyFill="1" applyBorder="1" applyAlignment="1">
      <alignment/>
    </xf>
    <xf numFmtId="1" fontId="63" fillId="0" borderId="64" xfId="0" applyNumberFormat="1" applyFont="1" applyFill="1" applyBorder="1" applyAlignment="1">
      <alignment/>
    </xf>
    <xf numFmtId="1" fontId="63" fillId="0" borderId="65" xfId="0" applyNumberFormat="1" applyFont="1" applyFill="1" applyBorder="1" applyAlignment="1">
      <alignment/>
    </xf>
    <xf numFmtId="165" fontId="63" fillId="57" borderId="66" xfId="0" applyNumberFormat="1" applyFont="1" applyFill="1" applyBorder="1" applyAlignment="1">
      <alignment/>
    </xf>
    <xf numFmtId="165" fontId="63" fillId="57" borderId="45" xfId="0" applyNumberFormat="1" applyFont="1" applyFill="1" applyBorder="1" applyAlignment="1">
      <alignment/>
    </xf>
    <xf numFmtId="0" fontId="63" fillId="57" borderId="49" xfId="0" applyFont="1" applyFill="1" applyBorder="1" applyAlignment="1">
      <alignment horizontal="center"/>
    </xf>
    <xf numFmtId="165" fontId="63" fillId="0" borderId="55" xfId="0" applyNumberFormat="1" applyFont="1" applyFill="1" applyBorder="1" applyAlignment="1">
      <alignment/>
    </xf>
    <xf numFmtId="165" fontId="63" fillId="0" borderId="58" xfId="0" applyNumberFormat="1" applyFont="1" applyFill="1" applyBorder="1" applyAlignment="1">
      <alignment/>
    </xf>
    <xf numFmtId="165" fontId="63" fillId="0" borderId="59" xfId="0" applyNumberFormat="1" applyFont="1" applyFill="1" applyBorder="1" applyAlignment="1">
      <alignment/>
    </xf>
    <xf numFmtId="165" fontId="63" fillId="0" borderId="57" xfId="0" applyNumberFormat="1" applyFont="1" applyFill="1" applyBorder="1" applyAlignment="1">
      <alignment/>
    </xf>
    <xf numFmtId="165" fontId="63" fillId="0" borderId="61" xfId="0" applyNumberFormat="1" applyFont="1" applyFill="1" applyBorder="1" applyAlignment="1">
      <alignment/>
    </xf>
    <xf numFmtId="165" fontId="63" fillId="0" borderId="62" xfId="0" applyNumberFormat="1" applyFont="1" applyFill="1" applyBorder="1" applyAlignment="1">
      <alignment/>
    </xf>
    <xf numFmtId="165" fontId="63" fillId="0" borderId="63" xfId="0" applyNumberFormat="1" applyFont="1" applyFill="1" applyBorder="1" applyAlignment="1">
      <alignment/>
    </xf>
    <xf numFmtId="165" fontId="63" fillId="0" borderId="64" xfId="0" applyNumberFormat="1" applyFont="1" applyFill="1" applyBorder="1" applyAlignment="1">
      <alignment/>
    </xf>
    <xf numFmtId="165" fontId="63" fillId="0" borderId="65" xfId="0" applyNumberFormat="1" applyFont="1" applyFill="1" applyBorder="1" applyAlignment="1">
      <alignment/>
    </xf>
    <xf numFmtId="0" fontId="70" fillId="58" borderId="41" xfId="0" applyFont="1" applyFill="1" applyBorder="1" applyAlignment="1">
      <alignment vertical="center"/>
    </xf>
    <xf numFmtId="0" fontId="70" fillId="58" borderId="47" xfId="0" applyFont="1" applyFill="1" applyBorder="1" applyAlignment="1">
      <alignment vertical="center"/>
    </xf>
    <xf numFmtId="0" fontId="63" fillId="57" borderId="31" xfId="0" applyFont="1" applyFill="1" applyBorder="1" applyAlignment="1">
      <alignment horizontal="center"/>
    </xf>
    <xf numFmtId="0" fontId="68" fillId="57" borderId="0" xfId="0" applyFont="1" applyFill="1" applyAlignment="1">
      <alignment/>
    </xf>
    <xf numFmtId="0" fontId="63" fillId="57" borderId="67" xfId="0" applyFont="1" applyFill="1" applyBorder="1" applyAlignment="1">
      <alignment/>
    </xf>
    <xf numFmtId="0" fontId="63" fillId="57" borderId="68" xfId="0" applyFont="1" applyFill="1" applyBorder="1" applyAlignment="1">
      <alignment/>
    </xf>
    <xf numFmtId="17" fontId="63" fillId="57" borderId="69" xfId="0" applyNumberFormat="1" applyFont="1" applyFill="1" applyBorder="1" applyAlignment="1">
      <alignment/>
    </xf>
    <xf numFmtId="17" fontId="63" fillId="57" borderId="70" xfId="0" applyNumberFormat="1" applyFont="1" applyFill="1" applyBorder="1" applyAlignment="1">
      <alignment/>
    </xf>
    <xf numFmtId="0" fontId="63" fillId="57" borderId="42" xfId="0" applyFont="1" applyFill="1" applyBorder="1" applyAlignment="1">
      <alignment horizontal="left" vertical="center"/>
    </xf>
    <xf numFmtId="0" fontId="63" fillId="57" borderId="23" xfId="0" applyFont="1" applyFill="1" applyBorder="1" applyAlignment="1">
      <alignment horizontal="right"/>
    </xf>
    <xf numFmtId="164" fontId="63" fillId="57" borderId="0" xfId="0" applyNumberFormat="1" applyFont="1" applyFill="1" applyAlignment="1">
      <alignment/>
    </xf>
    <xf numFmtId="164" fontId="63" fillId="57" borderId="0" xfId="0" applyNumberFormat="1" applyFont="1" applyFill="1" applyAlignment="1">
      <alignment/>
    </xf>
    <xf numFmtId="3" fontId="63" fillId="57" borderId="66" xfId="0" applyNumberFormat="1" applyFont="1" applyFill="1" applyBorder="1" applyAlignment="1">
      <alignment/>
    </xf>
    <xf numFmtId="0" fontId="68" fillId="57" borderId="71" xfId="0" applyFont="1" applyFill="1" applyBorder="1" applyAlignment="1">
      <alignment horizontal="center"/>
    </xf>
    <xf numFmtId="0" fontId="63" fillId="57" borderId="27" xfId="0" applyFont="1" applyFill="1" applyBorder="1" applyAlignment="1">
      <alignment horizontal="center"/>
    </xf>
    <xf numFmtId="0" fontId="68" fillId="57" borderId="43" xfId="0" applyFont="1" applyFill="1" applyBorder="1" applyAlignment="1">
      <alignment/>
    </xf>
    <xf numFmtId="0" fontId="67" fillId="0" borderId="68" xfId="0" applyFont="1" applyBorder="1" applyAlignment="1">
      <alignment horizontal="center"/>
    </xf>
    <xf numFmtId="0" fontId="63" fillId="58" borderId="36" xfId="0" applyFont="1" applyFill="1" applyBorder="1" applyAlignment="1">
      <alignment horizontal="center"/>
    </xf>
    <xf numFmtId="165" fontId="63" fillId="0" borderId="39" xfId="0" applyNumberFormat="1" applyFont="1" applyBorder="1" applyAlignment="1">
      <alignment horizontal="right"/>
    </xf>
    <xf numFmtId="165" fontId="63" fillId="58" borderId="36" xfId="0" applyNumberFormat="1" applyFont="1" applyFill="1" applyBorder="1" applyAlignment="1">
      <alignment horizontal="right"/>
    </xf>
    <xf numFmtId="3" fontId="63" fillId="0" borderId="39" xfId="0" applyNumberFormat="1" applyFont="1" applyBorder="1" applyAlignment="1">
      <alignment horizontal="right"/>
    </xf>
    <xf numFmtId="1" fontId="63" fillId="0" borderId="39" xfId="0" applyNumberFormat="1" applyFont="1" applyBorder="1" applyAlignment="1">
      <alignment horizontal="right"/>
    </xf>
    <xf numFmtId="165" fontId="63" fillId="0" borderId="39" xfId="0" applyNumberFormat="1" applyFont="1" applyFill="1" applyBorder="1" applyAlignment="1">
      <alignment horizontal="right"/>
    </xf>
    <xf numFmtId="2" fontId="63" fillId="0" borderId="39" xfId="0" applyNumberFormat="1" applyFont="1" applyBorder="1" applyAlignment="1">
      <alignment horizontal="right"/>
    </xf>
    <xf numFmtId="165" fontId="63" fillId="0" borderId="44" xfId="0" applyNumberFormat="1" applyFont="1" applyFill="1" applyBorder="1" applyAlignment="1">
      <alignment horizontal="right"/>
    </xf>
    <xf numFmtId="165" fontId="63" fillId="0" borderId="47" xfId="0" applyNumberFormat="1" applyFont="1" applyBorder="1" applyAlignment="1">
      <alignment horizontal="right"/>
    </xf>
    <xf numFmtId="165" fontId="63" fillId="0" borderId="25" xfId="0" applyNumberFormat="1" applyFont="1" applyFill="1" applyBorder="1" applyAlignment="1">
      <alignment horizontal="right"/>
    </xf>
    <xf numFmtId="165" fontId="63" fillId="0" borderId="45" xfId="0" applyNumberFormat="1" applyFont="1" applyFill="1" applyBorder="1" applyAlignment="1">
      <alignment horizontal="right"/>
    </xf>
    <xf numFmtId="165" fontId="63" fillId="59" borderId="0" xfId="0" applyNumberFormat="1" applyFont="1" applyFill="1" applyBorder="1" applyAlignment="1">
      <alignment/>
    </xf>
    <xf numFmtId="165" fontId="63" fillId="59" borderId="39" xfId="0" applyNumberFormat="1" applyFont="1" applyFill="1" applyBorder="1" applyAlignment="1">
      <alignment/>
    </xf>
    <xf numFmtId="165" fontId="63" fillId="59" borderId="40" xfId="0" applyNumberFormat="1" applyFont="1" applyFill="1" applyBorder="1" applyAlignment="1">
      <alignment/>
    </xf>
    <xf numFmtId="165" fontId="63" fillId="59" borderId="25" xfId="0" applyNumberFormat="1" applyFont="1" applyFill="1" applyBorder="1" applyAlignment="1">
      <alignment/>
    </xf>
    <xf numFmtId="1" fontId="63" fillId="59" borderId="0" xfId="0" applyNumberFormat="1" applyFont="1" applyFill="1" applyBorder="1" applyAlignment="1">
      <alignment/>
    </xf>
    <xf numFmtId="1" fontId="63" fillId="59" borderId="39" xfId="0" applyNumberFormat="1" applyFont="1" applyFill="1" applyBorder="1" applyAlignment="1">
      <alignment/>
    </xf>
    <xf numFmtId="1" fontId="63" fillId="59" borderId="40" xfId="0" applyNumberFormat="1" applyFont="1" applyFill="1" applyBorder="1" applyAlignment="1">
      <alignment/>
    </xf>
    <xf numFmtId="1" fontId="63" fillId="59" borderId="25" xfId="0" applyNumberFormat="1" applyFont="1" applyFill="1" applyBorder="1" applyAlignment="1">
      <alignment/>
    </xf>
    <xf numFmtId="0" fontId="64" fillId="0" borderId="24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4" fillId="0" borderId="39" xfId="0" applyFont="1" applyBorder="1" applyAlignment="1">
      <alignment horizontal="left" vertical="center"/>
    </xf>
    <xf numFmtId="0" fontId="64" fillId="0" borderId="72" xfId="0" applyFont="1" applyBorder="1" applyAlignment="1">
      <alignment horizontal="left" vertical="center"/>
    </xf>
    <xf numFmtId="0" fontId="64" fillId="0" borderId="32" xfId="0" applyFont="1" applyBorder="1" applyAlignment="1">
      <alignment horizontal="left" vertical="center"/>
    </xf>
    <xf numFmtId="0" fontId="64" fillId="0" borderId="31" xfId="0" applyFont="1" applyBorder="1" applyAlignment="1">
      <alignment horizontal="left" vertical="center"/>
    </xf>
    <xf numFmtId="0" fontId="64" fillId="0" borderId="39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70" fillId="58" borderId="73" xfId="0" applyFont="1" applyFill="1" applyBorder="1" applyAlignment="1">
      <alignment horizontal="left" vertical="center"/>
    </xf>
    <xf numFmtId="0" fontId="70" fillId="58" borderId="74" xfId="0" applyFont="1" applyFill="1" applyBorder="1" applyAlignment="1">
      <alignment horizontal="left" vertical="center"/>
    </xf>
    <xf numFmtId="0" fontId="70" fillId="58" borderId="75" xfId="0" applyFont="1" applyFill="1" applyBorder="1" applyAlignment="1">
      <alignment horizontal="left" vertical="center"/>
    </xf>
    <xf numFmtId="0" fontId="67" fillId="0" borderId="69" xfId="0" applyFont="1" applyBorder="1" applyAlignment="1">
      <alignment horizontal="center"/>
    </xf>
    <xf numFmtId="0" fontId="67" fillId="0" borderId="70" xfId="0" applyFont="1" applyBorder="1" applyAlignment="1">
      <alignment horizontal="center"/>
    </xf>
    <xf numFmtId="0" fontId="67" fillId="0" borderId="76" xfId="0" applyFont="1" applyBorder="1" applyAlignment="1">
      <alignment horizontal="center"/>
    </xf>
    <xf numFmtId="0" fontId="67" fillId="0" borderId="77" xfId="0" applyFont="1" applyBorder="1" applyAlignment="1">
      <alignment horizontal="center"/>
    </xf>
    <xf numFmtId="0" fontId="63" fillId="57" borderId="41" xfId="0" applyFont="1" applyFill="1" applyBorder="1" applyAlignment="1">
      <alignment horizontal="center" vertical="center"/>
    </xf>
    <xf numFmtId="0" fontId="63" fillId="57" borderId="32" xfId="0" applyFont="1" applyFill="1" applyBorder="1" applyAlignment="1">
      <alignment horizontal="center" vertical="center"/>
    </xf>
    <xf numFmtId="0" fontId="63" fillId="57" borderId="78" xfId="0" applyFont="1" applyFill="1" applyBorder="1" applyAlignment="1">
      <alignment horizontal="center" vertical="center"/>
    </xf>
    <xf numFmtId="0" fontId="63" fillId="57" borderId="47" xfId="0" applyFont="1" applyFill="1" applyBorder="1" applyAlignment="1">
      <alignment horizontal="center" vertical="center"/>
    </xf>
    <xf numFmtId="0" fontId="63" fillId="57" borderId="53" xfId="0" applyFont="1" applyFill="1" applyBorder="1" applyAlignment="1">
      <alignment horizontal="center" vertical="center"/>
    </xf>
    <xf numFmtId="0" fontId="63" fillId="57" borderId="54" xfId="0" applyFont="1" applyFill="1" applyBorder="1" applyAlignment="1">
      <alignment horizontal="center" vertical="center"/>
    </xf>
    <xf numFmtId="0" fontId="63" fillId="57" borderId="31" xfId="0" applyFont="1" applyFill="1" applyBorder="1" applyAlignment="1">
      <alignment horizontal="center" vertical="center"/>
    </xf>
    <xf numFmtId="0" fontId="64" fillId="57" borderId="46" xfId="0" applyFont="1" applyFill="1" applyBorder="1" applyAlignment="1">
      <alignment horizontal="left" vertical="center"/>
    </xf>
    <xf numFmtId="0" fontId="64" fillId="57" borderId="41" xfId="0" applyFont="1" applyFill="1" applyBorder="1" applyAlignment="1">
      <alignment horizontal="left" vertical="center"/>
    </xf>
    <xf numFmtId="0" fontId="64" fillId="57" borderId="79" xfId="0" applyFont="1" applyFill="1" applyBorder="1" applyAlignment="1">
      <alignment horizontal="left" vertical="center"/>
    </xf>
    <xf numFmtId="0" fontId="64" fillId="57" borderId="72" xfId="0" applyFont="1" applyFill="1" applyBorder="1" applyAlignment="1">
      <alignment horizontal="left" vertical="center"/>
    </xf>
    <xf numFmtId="0" fontId="64" fillId="57" borderId="32" xfId="0" applyFont="1" applyFill="1" applyBorder="1" applyAlignment="1">
      <alignment horizontal="left" vertical="center"/>
    </xf>
    <xf numFmtId="0" fontId="64" fillId="57" borderId="31" xfId="0" applyFont="1" applyFill="1" applyBorder="1" applyAlignment="1">
      <alignment horizontal="left" vertical="center"/>
    </xf>
    <xf numFmtId="0" fontId="68" fillId="57" borderId="71" xfId="0" applyFont="1" applyFill="1" applyBorder="1" applyAlignment="1">
      <alignment horizontal="center" vertical="center"/>
    </xf>
    <xf numFmtId="0" fontId="68" fillId="57" borderId="51" xfId="0" applyFont="1" applyFill="1" applyBorder="1" applyAlignment="1">
      <alignment horizontal="center" vertical="center"/>
    </xf>
    <xf numFmtId="0" fontId="64" fillId="57" borderId="80" xfId="0" applyFont="1" applyFill="1" applyBorder="1" applyAlignment="1">
      <alignment horizontal="left" vertical="center"/>
    </xf>
    <xf numFmtId="0" fontId="64" fillId="57" borderId="78" xfId="0" applyFont="1" applyFill="1" applyBorder="1" applyAlignment="1">
      <alignment horizontal="left" vertical="center"/>
    </xf>
    <xf numFmtId="0" fontId="64" fillId="57" borderId="54" xfId="0" applyFont="1" applyFill="1" applyBorder="1" applyAlignment="1">
      <alignment horizontal="left" vertical="center"/>
    </xf>
    <xf numFmtId="0" fontId="68" fillId="57" borderId="50" xfId="0" applyFont="1" applyFill="1" applyBorder="1" applyAlignment="1">
      <alignment horizontal="center" vertical="center"/>
    </xf>
    <xf numFmtId="0" fontId="63" fillId="57" borderId="0" xfId="0" applyFont="1" applyFill="1" applyBorder="1" applyAlignment="1">
      <alignment horizontal="center" vertical="center"/>
    </xf>
    <xf numFmtId="0" fontId="63" fillId="57" borderId="29" xfId="0" applyFont="1" applyFill="1" applyBorder="1" applyAlignment="1">
      <alignment horizontal="center"/>
    </xf>
    <xf numFmtId="0" fontId="63" fillId="57" borderId="49" xfId="0" applyFont="1" applyFill="1" applyBorder="1" applyAlignment="1">
      <alignment horizontal="center"/>
    </xf>
    <xf numFmtId="0" fontId="63" fillId="57" borderId="81" xfId="0" applyFont="1" applyFill="1" applyBorder="1" applyAlignment="1">
      <alignment horizontal="center"/>
    </xf>
    <xf numFmtId="0" fontId="63" fillId="57" borderId="48" xfId="0" applyFont="1" applyFill="1" applyBorder="1" applyAlignment="1">
      <alignment horizontal="center"/>
    </xf>
    <xf numFmtId="0" fontId="63" fillId="57" borderId="67" xfId="0" applyFont="1" applyFill="1" applyBorder="1" applyAlignment="1">
      <alignment horizontal="center"/>
    </xf>
    <xf numFmtId="0" fontId="63" fillId="57" borderId="69" xfId="0" applyFont="1" applyFill="1" applyBorder="1" applyAlignment="1">
      <alignment horizontal="center"/>
    </xf>
    <xf numFmtId="0" fontId="63" fillId="57" borderId="70" xfId="0" applyFont="1" applyFill="1" applyBorder="1" applyAlignment="1">
      <alignment horizontal="center"/>
    </xf>
    <xf numFmtId="0" fontId="68" fillId="57" borderId="46" xfId="0" applyFont="1" applyFill="1" applyBorder="1" applyAlignment="1">
      <alignment horizontal="left" vertical="center" wrapText="1"/>
    </xf>
    <xf numFmtId="0" fontId="68" fillId="57" borderId="47" xfId="0" applyFont="1" applyFill="1" applyBorder="1" applyAlignment="1">
      <alignment horizontal="left" vertical="center" wrapText="1"/>
    </xf>
    <xf numFmtId="0" fontId="68" fillId="57" borderId="42" xfId="0" applyFont="1" applyFill="1" applyBorder="1" applyAlignment="1">
      <alignment horizontal="left" vertical="center" wrapText="1"/>
    </xf>
    <xf numFmtId="0" fontId="68" fillId="57" borderId="45" xfId="0" applyFont="1" applyFill="1" applyBorder="1" applyAlignment="1">
      <alignment horizontal="left" vertical="center" wrapText="1"/>
    </xf>
  </cellXfs>
  <cellStyles count="1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Followed Hyperlink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" xfId="103"/>
    <cellStyle name="Check Cell" xfId="104"/>
    <cellStyle name="Check Cell 2" xfId="105"/>
    <cellStyle name="Chybně" xfId="106"/>
    <cellStyle name="Input" xfId="107"/>
    <cellStyle name="Input 2" xfId="108"/>
    <cellStyle name="Kontrolní buňka" xfId="109"/>
    <cellStyle name="Linked Cell" xfId="110"/>
    <cellStyle name="Linked Cell 2" xfId="111"/>
    <cellStyle name="Nadpis 1" xfId="112"/>
    <cellStyle name="Nadpis 2" xfId="113"/>
    <cellStyle name="Nadpis 3" xfId="114"/>
    <cellStyle name="Nadpis 4" xfId="115"/>
    <cellStyle name="Název" xfId="116"/>
    <cellStyle name="Neutral" xfId="117"/>
    <cellStyle name="Neutral 2" xfId="118"/>
    <cellStyle name="Neutrální" xfId="119"/>
    <cellStyle name="Normal 2" xfId="120"/>
    <cellStyle name="Normal 2 2" xfId="121"/>
    <cellStyle name="Normal 2 2 2" xfId="122"/>
    <cellStyle name="Normal 2 3" xfId="123"/>
    <cellStyle name="Normal 3" xfId="124"/>
    <cellStyle name="Normal 3 2" xfId="125"/>
    <cellStyle name="Normal 4" xfId="126"/>
    <cellStyle name="Normal 5" xfId="127"/>
    <cellStyle name="Normal 6" xfId="128"/>
    <cellStyle name="Normal 7" xfId="129"/>
    <cellStyle name="Normal 8" xfId="130"/>
    <cellStyle name="normální_HDP v b.c." xfId="131"/>
    <cellStyle name="Note" xfId="132"/>
    <cellStyle name="Note 2" xfId="133"/>
    <cellStyle name="Output" xfId="134"/>
    <cellStyle name="Output 2" xfId="135"/>
    <cellStyle name="Percent" xfId="136"/>
    <cellStyle name="Percent 2" xfId="137"/>
    <cellStyle name="Percent 3" xfId="138"/>
    <cellStyle name="Percent 4" xfId="139"/>
    <cellStyle name="percentá 2" xfId="140"/>
    <cellStyle name="Poznámka" xfId="141"/>
    <cellStyle name="Poznámka 2" xfId="142"/>
    <cellStyle name="Propojená buňka" xfId="143"/>
    <cellStyle name="Správně" xfId="144"/>
    <cellStyle name="Style 1" xfId="145"/>
    <cellStyle name="Text upozornění" xfId="146"/>
    <cellStyle name="Title" xfId="147"/>
    <cellStyle name="Title 2" xfId="148"/>
    <cellStyle name="Total" xfId="149"/>
    <cellStyle name="Total 2" xfId="150"/>
    <cellStyle name="Vstup" xfId="151"/>
    <cellStyle name="Výpočet" xfId="152"/>
    <cellStyle name="Výstup" xfId="153"/>
    <cellStyle name="Vysvětlující text" xfId="154"/>
    <cellStyle name="Warning Text" xfId="155"/>
    <cellStyle name="Warning Text 2" xfId="156"/>
    <cellStyle name="Zvýraznění 1" xfId="157"/>
    <cellStyle name="Zvýraznění 2" xfId="158"/>
    <cellStyle name="Zvýraznění 3" xfId="159"/>
    <cellStyle name="Zvýraznění 4" xfId="160"/>
    <cellStyle name="Zvýraznění 5" xfId="161"/>
    <cellStyle name="Zvýraznění 6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N82"/>
  <sheetViews>
    <sheetView showGridLines="0" tabSelected="1" zoomScale="80" zoomScaleNormal="80" zoomScalePageLayoutView="0" workbookViewId="0" topLeftCell="A1">
      <pane xSplit="6" ySplit="4" topLeftCell="G17" activePane="bottomRight" state="frozen"/>
      <selection pane="topLeft" activeCell="A1" sqref="A1"/>
      <selection pane="topRight" activeCell="G1" sqref="G1"/>
      <selection pane="bottomLeft" activeCell="A6" sqref="A6"/>
      <selection pane="bottomRight" activeCell="O24" sqref="O24"/>
    </sheetView>
  </sheetViews>
  <sheetFormatPr defaultColWidth="9.140625" defaultRowHeight="15" outlineLevelRow="1"/>
  <cols>
    <col min="1" max="4" width="3.140625" style="12" customWidth="1"/>
    <col min="5" max="5" width="35.140625" style="12" customWidth="1"/>
    <col min="6" max="6" width="31.57421875" style="12" bestFit="1" customWidth="1"/>
    <col min="7" max="7" width="12.8515625" style="12" customWidth="1"/>
    <col min="8" max="10" width="11.00390625" style="12" customWidth="1"/>
    <col min="11" max="13" width="10.421875" style="12" customWidth="1"/>
    <col min="14" max="14" width="11.421875" style="12" bestFit="1" customWidth="1"/>
    <col min="15" max="16384" width="9.140625" style="12" customWidth="1"/>
  </cols>
  <sheetData>
    <row r="1" ht="22.5" customHeight="1" thickBot="1">
      <c r="B1" s="11"/>
    </row>
    <row r="2" spans="2:13" ht="30" customHeight="1" thickBot="1">
      <c r="B2" s="263" t="str">
        <f>"Strednodobá predikcia "&amp;H3&amp;" základných makroekonomických ukazovateľov"</f>
        <v>Strednodobá predikcia P3Q-2020 základných makroekonomických ukazovateľov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5"/>
    </row>
    <row r="3" spans="2:13" ht="13.5">
      <c r="B3" s="255" t="s">
        <v>29</v>
      </c>
      <c r="C3" s="256"/>
      <c r="D3" s="256"/>
      <c r="E3" s="257"/>
      <c r="F3" s="261" t="s">
        <v>69</v>
      </c>
      <c r="G3" s="235" t="s">
        <v>35</v>
      </c>
      <c r="H3" s="268" t="s">
        <v>180</v>
      </c>
      <c r="I3" s="266"/>
      <c r="J3" s="269"/>
      <c r="K3" s="266" t="s">
        <v>181</v>
      </c>
      <c r="L3" s="266"/>
      <c r="M3" s="267"/>
    </row>
    <row r="4" spans="2:13" ht="13.5">
      <c r="B4" s="258"/>
      <c r="C4" s="259"/>
      <c r="D4" s="259"/>
      <c r="E4" s="260"/>
      <c r="F4" s="262"/>
      <c r="G4" s="13">
        <v>2019</v>
      </c>
      <c r="H4" s="14">
        <v>2020</v>
      </c>
      <c r="I4" s="14">
        <v>2021</v>
      </c>
      <c r="J4" s="15">
        <v>2022</v>
      </c>
      <c r="K4" s="13">
        <v>2020</v>
      </c>
      <c r="L4" s="13">
        <v>2021</v>
      </c>
      <c r="M4" s="16">
        <v>2022</v>
      </c>
    </row>
    <row r="5" spans="2:13" ht="14.25" thickBot="1">
      <c r="B5" s="17" t="s">
        <v>12</v>
      </c>
      <c r="C5" s="18"/>
      <c r="D5" s="18"/>
      <c r="E5" s="19"/>
      <c r="F5" s="20"/>
      <c r="G5" s="21"/>
      <c r="H5" s="22"/>
      <c r="I5" s="22"/>
      <c r="J5" s="236"/>
      <c r="K5" s="22"/>
      <c r="L5" s="22"/>
      <c r="M5" s="23"/>
    </row>
    <row r="6" spans="2:13" ht="13.5">
      <c r="B6" s="24"/>
      <c r="C6" s="25" t="s">
        <v>70</v>
      </c>
      <c r="D6" s="25"/>
      <c r="E6" s="26"/>
      <c r="F6" s="27" t="s">
        <v>40</v>
      </c>
      <c r="G6" s="28">
        <v>2.7716472009665836</v>
      </c>
      <c r="H6" s="29">
        <v>1.9206979862548508</v>
      </c>
      <c r="I6" s="29">
        <v>0.7437828105615125</v>
      </c>
      <c r="J6" s="172">
        <v>1.2963076861777267</v>
      </c>
      <c r="K6" s="29">
        <v>0</v>
      </c>
      <c r="L6" s="29">
        <v>-0.10000000000000009</v>
      </c>
      <c r="M6" s="31">
        <v>0</v>
      </c>
    </row>
    <row r="7" spans="2:13" ht="13.5">
      <c r="B7" s="24"/>
      <c r="C7" s="25" t="s">
        <v>71</v>
      </c>
      <c r="D7" s="25"/>
      <c r="E7" s="26"/>
      <c r="F7" s="27" t="s">
        <v>40</v>
      </c>
      <c r="G7" s="28">
        <v>2.6774584151570906</v>
      </c>
      <c r="H7" s="29">
        <v>1.8606369117503618</v>
      </c>
      <c r="I7" s="29">
        <v>0.7808702485992285</v>
      </c>
      <c r="J7" s="172">
        <v>1.3549272483504922</v>
      </c>
      <c r="K7" s="29">
        <v>0</v>
      </c>
      <c r="L7" s="29">
        <v>0</v>
      </c>
      <c r="M7" s="31">
        <v>0</v>
      </c>
    </row>
    <row r="8" spans="2:13" ht="13.5">
      <c r="B8" s="24"/>
      <c r="C8" s="25" t="s">
        <v>18</v>
      </c>
      <c r="D8" s="25"/>
      <c r="E8" s="26"/>
      <c r="F8" s="27" t="s">
        <v>40</v>
      </c>
      <c r="G8" s="33">
        <v>2.6331766534394774</v>
      </c>
      <c r="H8" s="34">
        <v>0.9134271327969685</v>
      </c>
      <c r="I8" s="34">
        <v>-0.4402850179697708</v>
      </c>
      <c r="J8" s="237">
        <v>1.5888619387734337</v>
      </c>
      <c r="K8" s="29">
        <v>-0.4999999999999999</v>
      </c>
      <c r="L8" s="29">
        <v>-0.2</v>
      </c>
      <c r="M8" s="31">
        <v>0</v>
      </c>
    </row>
    <row r="9" spans="2:13" ht="3.75" customHeight="1">
      <c r="B9" s="24"/>
      <c r="C9" s="25"/>
      <c r="D9" s="25"/>
      <c r="E9" s="26"/>
      <c r="F9" s="27"/>
      <c r="G9" s="33"/>
      <c r="H9" s="34"/>
      <c r="I9" s="34"/>
      <c r="J9" s="237"/>
      <c r="K9" s="34"/>
      <c r="L9" s="34"/>
      <c r="M9" s="35"/>
    </row>
    <row r="10" spans="2:13" ht="14.25" thickBot="1">
      <c r="B10" s="17" t="s">
        <v>28</v>
      </c>
      <c r="C10" s="18"/>
      <c r="D10" s="18"/>
      <c r="E10" s="19"/>
      <c r="F10" s="20"/>
      <c r="G10" s="36"/>
      <c r="H10" s="37"/>
      <c r="I10" s="37"/>
      <c r="J10" s="238"/>
      <c r="K10" s="37"/>
      <c r="L10" s="37"/>
      <c r="M10" s="38"/>
    </row>
    <row r="11" spans="2:13" ht="13.5">
      <c r="B11" s="24"/>
      <c r="C11" s="25" t="s">
        <v>0</v>
      </c>
      <c r="D11" s="25"/>
      <c r="E11" s="26"/>
      <c r="F11" s="27" t="s">
        <v>89</v>
      </c>
      <c r="G11" s="33">
        <v>2.39856885834881</v>
      </c>
      <c r="H11" s="34">
        <v>-8.192636387865974</v>
      </c>
      <c r="I11" s="34">
        <v>5.61597597061909</v>
      </c>
      <c r="J11" s="237">
        <v>4.168572177625336</v>
      </c>
      <c r="K11" s="29">
        <v>2.1000000000000014</v>
      </c>
      <c r="L11" s="29">
        <v>-2.8000000000000007</v>
      </c>
      <c r="M11" s="31">
        <v>-0.2999999999999998</v>
      </c>
    </row>
    <row r="12" spans="2:13" ht="13.5">
      <c r="B12" s="24"/>
      <c r="C12" s="25"/>
      <c r="D12" s="25" t="s">
        <v>140</v>
      </c>
      <c r="E12" s="26"/>
      <c r="F12" s="27" t="s">
        <v>89</v>
      </c>
      <c r="G12" s="33">
        <v>2.1344374094509817</v>
      </c>
      <c r="H12" s="34">
        <v>-2.283130334945909</v>
      </c>
      <c r="I12" s="34">
        <v>1.648626609966584</v>
      </c>
      <c r="J12" s="237">
        <v>2.9545006752495624</v>
      </c>
      <c r="K12" s="29">
        <v>4.4</v>
      </c>
      <c r="L12" s="29">
        <v>-5.300000000000001</v>
      </c>
      <c r="M12" s="31">
        <v>-0.7000000000000002</v>
      </c>
    </row>
    <row r="13" spans="2:13" ht="13.5">
      <c r="B13" s="24"/>
      <c r="C13" s="25"/>
      <c r="D13" s="25" t="s">
        <v>30</v>
      </c>
      <c r="E13" s="26"/>
      <c r="F13" s="27" t="s">
        <v>89</v>
      </c>
      <c r="G13" s="33">
        <v>4.616808081298515</v>
      </c>
      <c r="H13" s="34">
        <v>-1.2836192931287513</v>
      </c>
      <c r="I13" s="34">
        <v>3.8433269074660643</v>
      </c>
      <c r="J13" s="237">
        <v>1.813187974838712</v>
      </c>
      <c r="K13" s="29">
        <v>-3.8</v>
      </c>
      <c r="L13" s="29">
        <v>1.0999999999999996</v>
      </c>
      <c r="M13" s="31">
        <v>0.19999999999999996</v>
      </c>
    </row>
    <row r="14" spans="2:13" ht="13.5">
      <c r="B14" s="24"/>
      <c r="C14" s="25"/>
      <c r="D14" s="25" t="s">
        <v>1</v>
      </c>
      <c r="E14" s="26"/>
      <c r="F14" s="27" t="s">
        <v>89</v>
      </c>
      <c r="G14" s="33">
        <v>6.753681098690592</v>
      </c>
      <c r="H14" s="34">
        <v>-15.00860182426338</v>
      </c>
      <c r="I14" s="34">
        <v>9.028655856288268</v>
      </c>
      <c r="J14" s="237">
        <v>10.865421522955714</v>
      </c>
      <c r="K14" s="29">
        <v>4.399999999999999</v>
      </c>
      <c r="L14" s="29">
        <v>-0.3000000000000007</v>
      </c>
      <c r="M14" s="31">
        <v>-0.1999999999999993</v>
      </c>
    </row>
    <row r="15" spans="2:13" ht="13.5">
      <c r="B15" s="24"/>
      <c r="C15" s="25"/>
      <c r="D15" s="25" t="s">
        <v>31</v>
      </c>
      <c r="E15" s="26"/>
      <c r="F15" s="27" t="s">
        <v>89</v>
      </c>
      <c r="G15" s="33">
        <v>1.7234748609796782</v>
      </c>
      <c r="H15" s="34">
        <v>-15.809458599539255</v>
      </c>
      <c r="I15" s="34">
        <v>8.80462524495907</v>
      </c>
      <c r="J15" s="237">
        <v>5.646059528889481</v>
      </c>
      <c r="K15" s="29">
        <v>-0.40000000000000036</v>
      </c>
      <c r="L15" s="29">
        <v>0.3000000000000007</v>
      </c>
      <c r="M15" s="31">
        <v>-0.3000000000000007</v>
      </c>
    </row>
    <row r="16" spans="2:13" ht="13.5">
      <c r="B16" s="24"/>
      <c r="C16" s="25"/>
      <c r="D16" s="25" t="s">
        <v>32</v>
      </c>
      <c r="E16" s="26"/>
      <c r="F16" s="27" t="s">
        <v>89</v>
      </c>
      <c r="G16" s="33">
        <v>2.552921416652268</v>
      </c>
      <c r="H16" s="34">
        <v>-14.275671543327192</v>
      </c>
      <c r="I16" s="34">
        <v>8.13501948882707</v>
      </c>
      <c r="J16" s="237">
        <v>5.874061219062995</v>
      </c>
      <c r="K16" s="29">
        <v>-1.3000000000000007</v>
      </c>
      <c r="L16" s="29">
        <v>0.8999999999999995</v>
      </c>
      <c r="M16" s="31">
        <v>-0.1999999999999993</v>
      </c>
    </row>
    <row r="17" spans="2:13" ht="13.5">
      <c r="B17" s="24"/>
      <c r="C17" s="25"/>
      <c r="D17" s="25" t="s">
        <v>33</v>
      </c>
      <c r="E17" s="26"/>
      <c r="F17" s="27" t="s">
        <v>93</v>
      </c>
      <c r="G17" s="39">
        <v>2392.6430000000983</v>
      </c>
      <c r="H17" s="40">
        <v>738.9402474969374</v>
      </c>
      <c r="I17" s="40">
        <v>1281.3301910140217</v>
      </c>
      <c r="J17" s="239">
        <v>1177.9217161571505</v>
      </c>
      <c r="K17" s="128">
        <v>701.3</v>
      </c>
      <c r="L17" s="128">
        <v>262.9</v>
      </c>
      <c r="M17" s="129">
        <v>268.5000000000001</v>
      </c>
    </row>
    <row r="18" spans="2:13" ht="13.5">
      <c r="B18" s="24"/>
      <c r="C18" s="25" t="s">
        <v>13</v>
      </c>
      <c r="D18" s="25"/>
      <c r="E18" s="26"/>
      <c r="F18" s="27" t="s">
        <v>34</v>
      </c>
      <c r="G18" s="33">
        <v>1.1952037500000001</v>
      </c>
      <c r="H18" s="34">
        <v>-7.702885558788214</v>
      </c>
      <c r="I18" s="34">
        <v>-3.9781261287181797</v>
      </c>
      <c r="J18" s="237">
        <v>-2.11818786568031</v>
      </c>
      <c r="K18" s="128">
        <v>1.6000000000000005</v>
      </c>
      <c r="L18" s="128">
        <v>-0.20000000000000018</v>
      </c>
      <c r="M18" s="129">
        <v>-0.40000000000000013</v>
      </c>
    </row>
    <row r="19" spans="2:13" ht="13.5">
      <c r="B19" s="24"/>
      <c r="C19" s="25" t="s">
        <v>0</v>
      </c>
      <c r="D19" s="25"/>
      <c r="E19" s="26"/>
      <c r="F19" s="27" t="s">
        <v>94</v>
      </c>
      <c r="G19" s="39">
        <v>94171.2420000001</v>
      </c>
      <c r="H19" s="40">
        <v>87245.84835205042</v>
      </c>
      <c r="I19" s="40">
        <v>91739.85116086063</v>
      </c>
      <c r="J19" s="239">
        <v>97082.47457410455</v>
      </c>
      <c r="K19" s="128">
        <v>1556.699999999997</v>
      </c>
      <c r="L19" s="128">
        <v>-916.6000000000058</v>
      </c>
      <c r="M19" s="129">
        <v>-1284.300000000003</v>
      </c>
    </row>
    <row r="20" spans="2:13" ht="3.75" customHeight="1">
      <c r="B20" s="24"/>
      <c r="C20" s="25"/>
      <c r="D20" s="25"/>
      <c r="E20" s="26"/>
      <c r="F20" s="27"/>
      <c r="G20" s="41"/>
      <c r="H20" s="42"/>
      <c r="I20" s="42"/>
      <c r="J20" s="27"/>
      <c r="K20" s="34"/>
      <c r="L20" s="34"/>
      <c r="M20" s="35"/>
    </row>
    <row r="21" spans="2:13" ht="14.25" thickBot="1">
      <c r="B21" s="17" t="s">
        <v>7</v>
      </c>
      <c r="C21" s="18"/>
      <c r="D21" s="18"/>
      <c r="E21" s="19"/>
      <c r="F21" s="20"/>
      <c r="G21" s="43"/>
      <c r="H21" s="44"/>
      <c r="I21" s="44"/>
      <c r="J21" s="20"/>
      <c r="K21" s="37"/>
      <c r="L21" s="37"/>
      <c r="M21" s="38"/>
    </row>
    <row r="22" spans="2:13" ht="13.5">
      <c r="B22" s="24"/>
      <c r="C22" s="25" t="s">
        <v>10</v>
      </c>
      <c r="D22" s="25"/>
      <c r="E22" s="26"/>
      <c r="F22" s="27" t="s">
        <v>102</v>
      </c>
      <c r="G22" s="39">
        <v>2450.0797499999994</v>
      </c>
      <c r="H22" s="40">
        <v>2396.9199825427136</v>
      </c>
      <c r="I22" s="40">
        <v>2366.2319688936946</v>
      </c>
      <c r="J22" s="239">
        <v>2391.2760538551543</v>
      </c>
      <c r="K22" s="51">
        <v>-2</v>
      </c>
      <c r="L22" s="51">
        <v>-14.400000000000091</v>
      </c>
      <c r="M22" s="245">
        <v>-7.899999999999636</v>
      </c>
    </row>
    <row r="23" spans="2:13" ht="13.5">
      <c r="B23" s="24"/>
      <c r="C23" s="25" t="s">
        <v>145</v>
      </c>
      <c r="D23" s="25"/>
      <c r="E23" s="26"/>
      <c r="F23" s="27" t="s">
        <v>96</v>
      </c>
      <c r="G23" s="33">
        <v>1.247096343290849</v>
      </c>
      <c r="H23" s="34">
        <v>-2.1697158003647132</v>
      </c>
      <c r="I23" s="34">
        <v>-1.2803103095859</v>
      </c>
      <c r="J23" s="237">
        <v>1.0583951738750557</v>
      </c>
      <c r="K23" s="51">
        <v>-0.10000000000000009</v>
      </c>
      <c r="L23" s="51">
        <v>-0.5</v>
      </c>
      <c r="M23" s="245">
        <v>0.30000000000000004</v>
      </c>
    </row>
    <row r="24" spans="2:13" ht="15.75">
      <c r="B24" s="24"/>
      <c r="C24" s="25" t="s">
        <v>36</v>
      </c>
      <c r="D24" s="25"/>
      <c r="E24" s="26"/>
      <c r="F24" s="27" t="s">
        <v>150</v>
      </c>
      <c r="G24" s="45">
        <v>157.74424999999977</v>
      </c>
      <c r="H24" s="46">
        <v>187.46941510677544</v>
      </c>
      <c r="I24" s="46">
        <v>225.96823560528367</v>
      </c>
      <c r="J24" s="240">
        <v>206.66498090474022</v>
      </c>
      <c r="K24" s="51">
        <v>-13.599999999999994</v>
      </c>
      <c r="L24" s="51">
        <v>-4.900000000000006</v>
      </c>
      <c r="M24" s="245">
        <v>-9.100000000000023</v>
      </c>
    </row>
    <row r="25" spans="2:13" ht="13.5">
      <c r="B25" s="24"/>
      <c r="C25" s="25" t="s">
        <v>8</v>
      </c>
      <c r="D25" s="25"/>
      <c r="E25" s="26"/>
      <c r="F25" s="27" t="s">
        <v>11</v>
      </c>
      <c r="G25" s="33">
        <v>5.754039860599907</v>
      </c>
      <c r="H25" s="34">
        <v>6.9274409672200585</v>
      </c>
      <c r="I25" s="34">
        <v>8.361826906903671</v>
      </c>
      <c r="J25" s="237">
        <v>7.66242751740723</v>
      </c>
      <c r="K25" s="51">
        <v>-0.5</v>
      </c>
      <c r="L25" s="51">
        <v>-0.09999999999999964</v>
      </c>
      <c r="M25" s="245">
        <v>-0.2999999999999998</v>
      </c>
    </row>
    <row r="26" spans="2:13" ht="15.75">
      <c r="B26" s="24"/>
      <c r="C26" s="25" t="s">
        <v>151</v>
      </c>
      <c r="D26" s="25"/>
      <c r="E26" s="26"/>
      <c r="F26" s="27" t="s">
        <v>11</v>
      </c>
      <c r="G26" s="33">
        <v>6.762478249999999</v>
      </c>
      <c r="H26" s="34">
        <v>7.00728325</v>
      </c>
      <c r="I26" s="34">
        <v>7.60775925</v>
      </c>
      <c r="J26" s="237">
        <v>7.710502999999999</v>
      </c>
      <c r="K26" s="51">
        <v>-0.7000000000000002</v>
      </c>
      <c r="L26" s="51">
        <v>-0.3000000000000007</v>
      </c>
      <c r="M26" s="245">
        <v>-0.09999999999999964</v>
      </c>
    </row>
    <row r="27" spans="2:13" ht="15.75">
      <c r="B27" s="24"/>
      <c r="C27" s="25" t="s">
        <v>152</v>
      </c>
      <c r="D27" s="25"/>
      <c r="E27" s="26"/>
      <c r="F27" s="27" t="s">
        <v>40</v>
      </c>
      <c r="G27" s="33">
        <v>1.1372894202849722</v>
      </c>
      <c r="H27" s="34">
        <v>-6.156499121693997</v>
      </c>
      <c r="I27" s="34">
        <v>6.985725240660528</v>
      </c>
      <c r="J27" s="237">
        <v>3.077603793726496</v>
      </c>
      <c r="K27" s="51">
        <v>2.2</v>
      </c>
      <c r="L27" s="51">
        <v>-2.1999999999999993</v>
      </c>
      <c r="M27" s="245">
        <v>-0.6000000000000001</v>
      </c>
    </row>
    <row r="28" spans="2:13" ht="15.75">
      <c r="B28" s="24"/>
      <c r="C28" s="25" t="s">
        <v>153</v>
      </c>
      <c r="D28" s="25"/>
      <c r="E28" s="26"/>
      <c r="F28" s="27" t="s">
        <v>40</v>
      </c>
      <c r="G28" s="33">
        <v>4.1</v>
      </c>
      <c r="H28" s="34">
        <v>-5.2</v>
      </c>
      <c r="I28" s="34">
        <v>6.6</v>
      </c>
      <c r="J28" s="237">
        <v>4.7</v>
      </c>
      <c r="K28" s="51">
        <v>1.8999999999999995</v>
      </c>
      <c r="L28" s="51">
        <v>-2.4000000000000004</v>
      </c>
      <c r="M28" s="245">
        <v>-0.5999999999999996</v>
      </c>
    </row>
    <row r="29" spans="2:13" ht="13.5">
      <c r="B29" s="24"/>
      <c r="C29" s="47" t="s">
        <v>84</v>
      </c>
      <c r="D29" s="47"/>
      <c r="E29" s="48"/>
      <c r="F29" s="49" t="s">
        <v>96</v>
      </c>
      <c r="G29" s="33">
        <v>7.096875200052693</v>
      </c>
      <c r="H29" s="34">
        <v>0.7401622978993458</v>
      </c>
      <c r="I29" s="34">
        <v>5.729343052738784</v>
      </c>
      <c r="J29" s="237">
        <v>4.281933225487776</v>
      </c>
      <c r="K29" s="51">
        <v>2.5</v>
      </c>
      <c r="L29" s="51">
        <v>-2.2</v>
      </c>
      <c r="M29" s="245">
        <v>-1.5</v>
      </c>
    </row>
    <row r="30" spans="2:13" ht="15.75">
      <c r="B30" s="24"/>
      <c r="C30" s="25" t="s">
        <v>154</v>
      </c>
      <c r="D30" s="25"/>
      <c r="E30" s="26"/>
      <c r="F30" s="27" t="s">
        <v>40</v>
      </c>
      <c r="G30" s="50">
        <v>7.823297137216187</v>
      </c>
      <c r="H30" s="51">
        <v>1.3119940162518873</v>
      </c>
      <c r="I30" s="51">
        <v>4.892387012969635</v>
      </c>
      <c r="J30" s="241">
        <v>4.208618446410767</v>
      </c>
      <c r="K30" s="51">
        <v>3</v>
      </c>
      <c r="L30" s="51">
        <v>-3.0999999999999996</v>
      </c>
      <c r="M30" s="245">
        <v>-1.5</v>
      </c>
    </row>
    <row r="31" spans="2:13" ht="15.75">
      <c r="B31" s="24"/>
      <c r="C31" s="25" t="s">
        <v>155</v>
      </c>
      <c r="D31" s="25"/>
      <c r="E31" s="26"/>
      <c r="F31" s="27" t="s">
        <v>40</v>
      </c>
      <c r="G31" s="50">
        <v>5.009226132894511</v>
      </c>
      <c r="H31" s="51">
        <v>-0.5540336774022023</v>
      </c>
      <c r="I31" s="51">
        <v>4.044028332618339</v>
      </c>
      <c r="J31" s="241">
        <v>2.7161885132528596</v>
      </c>
      <c r="K31" s="51">
        <v>2.9</v>
      </c>
      <c r="L31" s="51">
        <v>-3.0999999999999996</v>
      </c>
      <c r="M31" s="245">
        <v>-1.5999999999999996</v>
      </c>
    </row>
    <row r="32" spans="2:13" ht="3.75" customHeight="1">
      <c r="B32" s="24"/>
      <c r="C32" s="25"/>
      <c r="D32" s="25"/>
      <c r="E32" s="26"/>
      <c r="F32" s="26"/>
      <c r="G32" s="41"/>
      <c r="H32" s="42"/>
      <c r="I32" s="42"/>
      <c r="J32" s="27"/>
      <c r="K32" s="34"/>
      <c r="L32" s="34"/>
      <c r="M32" s="35"/>
    </row>
    <row r="33" spans="2:13" ht="14.25" thickBot="1">
      <c r="B33" s="17" t="s">
        <v>141</v>
      </c>
      <c r="C33" s="18"/>
      <c r="D33" s="18"/>
      <c r="E33" s="19"/>
      <c r="F33" s="19"/>
      <c r="G33" s="43"/>
      <c r="H33" s="44"/>
      <c r="I33" s="44"/>
      <c r="J33" s="20"/>
      <c r="K33" s="37"/>
      <c r="L33" s="37"/>
      <c r="M33" s="38"/>
    </row>
    <row r="34" spans="2:13" ht="13.5">
      <c r="B34" s="24"/>
      <c r="C34" s="25" t="s">
        <v>9</v>
      </c>
      <c r="D34" s="25"/>
      <c r="E34" s="26"/>
      <c r="F34" s="27" t="s">
        <v>89</v>
      </c>
      <c r="G34" s="50">
        <v>1.7163045312216951</v>
      </c>
      <c r="H34" s="51">
        <v>-0.509722873372894</v>
      </c>
      <c r="I34" s="51">
        <v>1.639868843994293</v>
      </c>
      <c r="J34" s="241">
        <v>2.5775451052040665</v>
      </c>
      <c r="K34" s="29">
        <v>1.7999999999999998</v>
      </c>
      <c r="L34" s="29">
        <v>-1.9</v>
      </c>
      <c r="M34" s="31">
        <v>-1.1</v>
      </c>
    </row>
    <row r="35" spans="2:13" ht="15.75">
      <c r="B35" s="24"/>
      <c r="C35" s="25" t="s">
        <v>156</v>
      </c>
      <c r="D35" s="25"/>
      <c r="E35" s="26"/>
      <c r="F35" s="27" t="s">
        <v>90</v>
      </c>
      <c r="G35" s="50">
        <v>9.45653508090792</v>
      </c>
      <c r="H35" s="51">
        <v>10.981781901642092</v>
      </c>
      <c r="I35" s="51">
        <v>10.908270216415856</v>
      </c>
      <c r="J35" s="241">
        <v>10.58087279476313</v>
      </c>
      <c r="K35" s="29">
        <v>-2.3000000000000007</v>
      </c>
      <c r="L35" s="29">
        <v>0.5</v>
      </c>
      <c r="M35" s="31">
        <v>0.1999999999999993</v>
      </c>
    </row>
    <row r="36" spans="2:13" ht="3.75" customHeight="1">
      <c r="B36" s="24"/>
      <c r="C36" s="25"/>
      <c r="D36" s="25"/>
      <c r="E36" s="26"/>
      <c r="F36" s="26"/>
      <c r="G36" s="41"/>
      <c r="H36" s="42"/>
      <c r="I36" s="42"/>
      <c r="J36" s="27"/>
      <c r="K36" s="34"/>
      <c r="L36" s="34"/>
      <c r="M36" s="35"/>
    </row>
    <row r="37" spans="2:13" ht="18" customHeight="1" thickBot="1">
      <c r="B37" s="17" t="s">
        <v>157</v>
      </c>
      <c r="C37" s="18"/>
      <c r="D37" s="18"/>
      <c r="E37" s="19"/>
      <c r="F37" s="19"/>
      <c r="G37" s="43"/>
      <c r="H37" s="44"/>
      <c r="I37" s="44"/>
      <c r="J37" s="20"/>
      <c r="K37" s="37"/>
      <c r="L37" s="37"/>
      <c r="M37" s="38"/>
    </row>
    <row r="38" spans="2:14" ht="13.5">
      <c r="B38" s="52"/>
      <c r="C38" s="53" t="s">
        <v>119</v>
      </c>
      <c r="D38" s="53"/>
      <c r="E38" s="54"/>
      <c r="F38" s="55" t="s">
        <v>14</v>
      </c>
      <c r="G38" s="50">
        <v>41.503836171131695</v>
      </c>
      <c r="H38" s="51">
        <v>43.51194086499762</v>
      </c>
      <c r="I38" s="51">
        <v>43.50336591442217</v>
      </c>
      <c r="J38" s="241">
        <v>43.587019165632015</v>
      </c>
      <c r="K38" s="29">
        <v>0.9668047682874104</v>
      </c>
      <c r="L38" s="29">
        <v>0.9682706632462583</v>
      </c>
      <c r="M38" s="31">
        <v>0.6812439489557391</v>
      </c>
      <c r="N38" s="32"/>
    </row>
    <row r="39" spans="2:14" ht="13.5">
      <c r="B39" s="52"/>
      <c r="C39" s="53" t="s">
        <v>120</v>
      </c>
      <c r="D39" s="53"/>
      <c r="E39" s="54"/>
      <c r="F39" s="55" t="s">
        <v>14</v>
      </c>
      <c r="G39" s="50">
        <v>42.79906173479156</v>
      </c>
      <c r="H39" s="51">
        <v>49.537127499546855</v>
      </c>
      <c r="I39" s="51">
        <v>49.25100938044329</v>
      </c>
      <c r="J39" s="241">
        <v>48.102616383322136</v>
      </c>
      <c r="K39" s="29">
        <v>-1.253679090406436</v>
      </c>
      <c r="L39" s="29">
        <v>0.774088947208142</v>
      </c>
      <c r="M39" s="31">
        <v>0.8063383928592671</v>
      </c>
      <c r="N39" s="32"/>
    </row>
    <row r="40" spans="2:14" ht="15.75">
      <c r="B40" s="52"/>
      <c r="C40" s="53" t="s">
        <v>158</v>
      </c>
      <c r="D40" s="53"/>
      <c r="E40" s="54"/>
      <c r="F40" s="55" t="s">
        <v>14</v>
      </c>
      <c r="G40" s="50">
        <v>-1.29522556365986</v>
      </c>
      <c r="H40" s="51">
        <v>-6.025186634549236</v>
      </c>
      <c r="I40" s="51">
        <v>-5.747643466021124</v>
      </c>
      <c r="J40" s="241">
        <v>-4.515597217690122</v>
      </c>
      <c r="K40" s="29">
        <v>2.22048385869386</v>
      </c>
      <c r="L40" s="29">
        <v>0.19418171603811452</v>
      </c>
      <c r="M40" s="31">
        <v>-0.12509444390352886</v>
      </c>
      <c r="N40" s="32"/>
    </row>
    <row r="41" spans="2:14" ht="13.5">
      <c r="B41" s="52"/>
      <c r="C41" s="53" t="s">
        <v>132</v>
      </c>
      <c r="D41" s="53"/>
      <c r="E41" s="54"/>
      <c r="F41" s="56" t="s">
        <v>135</v>
      </c>
      <c r="G41" s="50">
        <v>0.41358031389153127</v>
      </c>
      <c r="H41" s="51">
        <v>-2.090950421800959</v>
      </c>
      <c r="I41" s="51">
        <v>-1.4505545194828073</v>
      </c>
      <c r="J41" s="241">
        <v>-0.7672313650431226</v>
      </c>
      <c r="K41" s="29">
        <v>0.43835333161339474</v>
      </c>
      <c r="L41" s="29">
        <v>0.012108952066613554</v>
      </c>
      <c r="M41" s="31">
        <v>-0.13861108098122754</v>
      </c>
      <c r="N41" s="32"/>
    </row>
    <row r="42" spans="2:14" ht="13.5">
      <c r="B42" s="52"/>
      <c r="C42" s="53" t="s">
        <v>133</v>
      </c>
      <c r="D42" s="53"/>
      <c r="E42" s="54"/>
      <c r="F42" s="56" t="s">
        <v>135</v>
      </c>
      <c r="G42" s="50">
        <v>-1.6822584948589183</v>
      </c>
      <c r="H42" s="51">
        <v>-3.1111254132572017</v>
      </c>
      <c r="I42" s="51">
        <v>-4.306536313129688</v>
      </c>
      <c r="J42" s="241">
        <v>-3.748365852837906</v>
      </c>
      <c r="K42" s="29">
        <v>1.7512467131521183</v>
      </c>
      <c r="L42" s="29">
        <v>0.08160857558847212</v>
      </c>
      <c r="M42" s="31">
        <v>0.013516637077720883</v>
      </c>
      <c r="N42" s="32"/>
    </row>
    <row r="43" spans="2:14" ht="13.5">
      <c r="B43" s="52"/>
      <c r="C43" s="53" t="s">
        <v>134</v>
      </c>
      <c r="D43" s="53"/>
      <c r="E43" s="54"/>
      <c r="F43" s="56" t="s">
        <v>135</v>
      </c>
      <c r="G43" s="50">
        <v>-0.465863119468047</v>
      </c>
      <c r="H43" s="51">
        <v>-2.7140078799446714</v>
      </c>
      <c r="I43" s="51">
        <v>-3.0764802000498648</v>
      </c>
      <c r="J43" s="241">
        <v>-2.5496576974129184</v>
      </c>
      <c r="K43" s="29">
        <v>1.7828804531340419</v>
      </c>
      <c r="L43" s="29">
        <v>0.14526983305482677</v>
      </c>
      <c r="M43" s="31">
        <v>-0.007280055369683236</v>
      </c>
      <c r="N43" s="32"/>
    </row>
    <row r="44" spans="2:14" ht="15.75">
      <c r="B44" s="52"/>
      <c r="C44" s="53" t="s">
        <v>159</v>
      </c>
      <c r="D44" s="53"/>
      <c r="E44" s="54"/>
      <c r="F44" s="56" t="s">
        <v>137</v>
      </c>
      <c r="G44" s="50">
        <v>-0.273061111446377</v>
      </c>
      <c r="H44" s="51">
        <v>-2.2481447604766247</v>
      </c>
      <c r="I44" s="51">
        <v>-0.36247232010519337</v>
      </c>
      <c r="J44" s="241">
        <v>0.5268225026369464</v>
      </c>
      <c r="K44" s="29">
        <v>1.7562272329098398</v>
      </c>
      <c r="L44" s="29">
        <v>-1.637610620079215</v>
      </c>
      <c r="M44" s="31">
        <v>-0.15254988842451</v>
      </c>
      <c r="N44" s="32"/>
    </row>
    <row r="45" spans="2:14" ht="13.5">
      <c r="B45" s="52"/>
      <c r="C45" s="53" t="s">
        <v>118</v>
      </c>
      <c r="D45" s="53"/>
      <c r="E45" s="54"/>
      <c r="F45" s="55" t="s">
        <v>14</v>
      </c>
      <c r="G45" s="50">
        <v>47.99898088007926</v>
      </c>
      <c r="H45" s="51">
        <v>62.603251262598455</v>
      </c>
      <c r="I45" s="51">
        <v>63.96279118502839</v>
      </c>
      <c r="J45" s="241">
        <v>64.23288199708085</v>
      </c>
      <c r="K45" s="29">
        <v>2.0470934076219507</v>
      </c>
      <c r="L45" s="29">
        <v>2.953303302872939</v>
      </c>
      <c r="M45" s="31">
        <v>2.425208750769521</v>
      </c>
      <c r="N45" s="32"/>
    </row>
    <row r="46" spans="2:14" ht="3.75" customHeight="1">
      <c r="B46" s="24"/>
      <c r="C46" s="25"/>
      <c r="D46" s="25"/>
      <c r="E46" s="26"/>
      <c r="F46" s="26"/>
      <c r="G46" s="41"/>
      <c r="H46" s="42"/>
      <c r="I46" s="42"/>
      <c r="J46" s="27"/>
      <c r="K46" s="34"/>
      <c r="L46" s="34"/>
      <c r="M46" s="35"/>
      <c r="N46" s="32"/>
    </row>
    <row r="47" spans="2:14" ht="14.25" thickBot="1">
      <c r="B47" s="17" t="s">
        <v>15</v>
      </c>
      <c r="C47" s="18"/>
      <c r="D47" s="18"/>
      <c r="E47" s="19"/>
      <c r="F47" s="19"/>
      <c r="G47" s="43"/>
      <c r="H47" s="44"/>
      <c r="I47" s="44"/>
      <c r="J47" s="20"/>
      <c r="K47" s="37"/>
      <c r="L47" s="37"/>
      <c r="M47" s="38"/>
      <c r="N47" s="32"/>
    </row>
    <row r="48" spans="2:14" ht="13.5">
      <c r="B48" s="24"/>
      <c r="C48" s="25" t="s">
        <v>91</v>
      </c>
      <c r="D48" s="25"/>
      <c r="E48" s="26"/>
      <c r="F48" s="27" t="s">
        <v>14</v>
      </c>
      <c r="G48" s="33">
        <v>-1.0393183759857243</v>
      </c>
      <c r="H48" s="34">
        <v>-3.114386316794431</v>
      </c>
      <c r="I48" s="34">
        <v>-3.4839342739257413</v>
      </c>
      <c r="J48" s="237">
        <v>-3.511567034826366</v>
      </c>
      <c r="K48" s="29">
        <v>-0.6000000000000001</v>
      </c>
      <c r="L48" s="29">
        <v>-1.7</v>
      </c>
      <c r="M48" s="31">
        <v>-1.6</v>
      </c>
      <c r="N48" s="32"/>
    </row>
    <row r="49" spans="2:14" ht="13.5">
      <c r="B49" s="24"/>
      <c r="C49" s="25" t="s">
        <v>72</v>
      </c>
      <c r="D49" s="25"/>
      <c r="E49" s="26"/>
      <c r="F49" s="27" t="s">
        <v>14</v>
      </c>
      <c r="G49" s="50">
        <v>-2.704901204340049</v>
      </c>
      <c r="H49" s="51">
        <v>-4.2060618819769005</v>
      </c>
      <c r="I49" s="51">
        <v>-4.800995800681977</v>
      </c>
      <c r="J49" s="241">
        <v>-5.119117797375998</v>
      </c>
      <c r="K49" s="29">
        <v>0.20000000000000018</v>
      </c>
      <c r="L49" s="29">
        <v>-0.5999999999999996</v>
      </c>
      <c r="M49" s="31">
        <v>-1</v>
      </c>
      <c r="N49" s="32"/>
    </row>
    <row r="50" spans="2:14" ht="3.75" customHeight="1">
      <c r="B50" s="24"/>
      <c r="C50" s="25"/>
      <c r="D50" s="25"/>
      <c r="E50" s="26"/>
      <c r="F50" s="26"/>
      <c r="G50" s="41"/>
      <c r="H50" s="42"/>
      <c r="I50" s="42"/>
      <c r="J50" s="27"/>
      <c r="K50" s="34"/>
      <c r="L50" s="34"/>
      <c r="M50" s="35"/>
      <c r="N50" s="32"/>
    </row>
    <row r="51" spans="2:14" ht="14.25" hidden="1" outlineLevel="1" thickBot="1">
      <c r="B51" s="17" t="s">
        <v>16</v>
      </c>
      <c r="C51" s="18"/>
      <c r="D51" s="18"/>
      <c r="E51" s="19"/>
      <c r="F51" s="19"/>
      <c r="G51" s="43"/>
      <c r="H51" s="44"/>
      <c r="I51" s="44"/>
      <c r="J51" s="20"/>
      <c r="K51" s="37"/>
      <c r="L51" s="37"/>
      <c r="M51" s="38"/>
      <c r="N51" s="32"/>
    </row>
    <row r="52" spans="2:14" ht="13.5" hidden="1" outlineLevel="1">
      <c r="B52" s="24"/>
      <c r="C52" s="25" t="s">
        <v>37</v>
      </c>
      <c r="D52" s="25"/>
      <c r="E52" s="26"/>
      <c r="F52" s="27" t="s">
        <v>73</v>
      </c>
      <c r="G52" s="41"/>
      <c r="H52" s="42"/>
      <c r="I52" s="42"/>
      <c r="J52" s="27"/>
      <c r="K52" s="34"/>
      <c r="L52" s="34"/>
      <c r="M52" s="35"/>
      <c r="N52" s="32"/>
    </row>
    <row r="53" spans="2:14" ht="13.5" hidden="1" outlineLevel="1">
      <c r="B53" s="24"/>
      <c r="C53" s="25" t="s">
        <v>17</v>
      </c>
      <c r="D53" s="25"/>
      <c r="E53" s="26"/>
      <c r="F53" s="55" t="s">
        <v>73</v>
      </c>
      <c r="G53" s="41"/>
      <c r="H53" s="42"/>
      <c r="I53" s="42"/>
      <c r="J53" s="27"/>
      <c r="K53" s="34"/>
      <c r="L53" s="34"/>
      <c r="M53" s="35"/>
      <c r="N53" s="32"/>
    </row>
    <row r="54" spans="2:14" ht="3.75" customHeight="1" hidden="1" collapsed="1">
      <c r="B54" s="24"/>
      <c r="C54" s="25"/>
      <c r="D54" s="25"/>
      <c r="E54" s="26"/>
      <c r="F54" s="26"/>
      <c r="G54" s="41"/>
      <c r="H54" s="42"/>
      <c r="I54" s="42"/>
      <c r="J54" s="27"/>
      <c r="K54" s="34"/>
      <c r="L54" s="34"/>
      <c r="M54" s="35"/>
      <c r="N54" s="32"/>
    </row>
    <row r="55" spans="2:14" ht="14.25" thickBot="1">
      <c r="B55" s="17" t="s">
        <v>147</v>
      </c>
      <c r="C55" s="18"/>
      <c r="D55" s="18"/>
      <c r="E55" s="57"/>
      <c r="F55" s="19"/>
      <c r="G55" s="43"/>
      <c r="H55" s="44"/>
      <c r="I55" s="44"/>
      <c r="J55" s="20"/>
      <c r="K55" s="37"/>
      <c r="L55" s="37"/>
      <c r="M55" s="38"/>
      <c r="N55" s="34"/>
    </row>
    <row r="56" spans="2:14" ht="13.5">
      <c r="B56" s="24"/>
      <c r="C56" s="25" t="s">
        <v>39</v>
      </c>
      <c r="D56" s="25"/>
      <c r="E56" s="26"/>
      <c r="F56" s="27" t="s">
        <v>40</v>
      </c>
      <c r="G56" s="33">
        <v>2.377191012660205</v>
      </c>
      <c r="H56" s="34">
        <v>-12.061030785371699</v>
      </c>
      <c r="I56" s="34">
        <v>6.067801369413786</v>
      </c>
      <c r="J56" s="237">
        <v>4.496877709486014</v>
      </c>
      <c r="K56" s="58">
        <v>2.4000000000000004</v>
      </c>
      <c r="L56" s="59">
        <v>-0.5</v>
      </c>
      <c r="M56" s="244">
        <v>-0.20000000000000018</v>
      </c>
      <c r="N56" s="32"/>
    </row>
    <row r="57" spans="2:14" ht="18" customHeight="1">
      <c r="B57" s="24"/>
      <c r="C57" s="25" t="s">
        <v>160</v>
      </c>
      <c r="D57" s="25"/>
      <c r="E57" s="26"/>
      <c r="F57" s="27" t="s">
        <v>38</v>
      </c>
      <c r="G57" s="60">
        <v>1.11962975</v>
      </c>
      <c r="H57" s="61">
        <v>1.140150128787879</v>
      </c>
      <c r="I57" s="61">
        <v>1.18541</v>
      </c>
      <c r="J57" s="242">
        <v>1.18541</v>
      </c>
      <c r="K57" s="34">
        <v>4.806118473036108</v>
      </c>
      <c r="L57" s="34">
        <v>9.501639647129494</v>
      </c>
      <c r="M57" s="35">
        <v>9.501639647129494</v>
      </c>
      <c r="N57" s="32"/>
    </row>
    <row r="58" spans="2:14" ht="18" customHeight="1">
      <c r="B58" s="24"/>
      <c r="C58" s="25" t="s">
        <v>161</v>
      </c>
      <c r="D58" s="25"/>
      <c r="E58" s="26"/>
      <c r="F58" s="27" t="s">
        <v>38</v>
      </c>
      <c r="G58" s="50">
        <v>64.03175784799704</v>
      </c>
      <c r="H58" s="51">
        <v>42.82500307926783</v>
      </c>
      <c r="I58" s="51">
        <v>47.49200000000001</v>
      </c>
      <c r="J58" s="241">
        <v>49.369749999999996</v>
      </c>
      <c r="K58" s="34">
        <v>18.807032732180645</v>
      </c>
      <c r="L58" s="34">
        <v>27.691266686682397</v>
      </c>
      <c r="M58" s="35">
        <v>21.272793521604257</v>
      </c>
      <c r="N58" s="32"/>
    </row>
    <row r="59" spans="2:14" ht="15.75">
      <c r="B59" s="24"/>
      <c r="C59" s="25" t="s">
        <v>162</v>
      </c>
      <c r="D59" s="25"/>
      <c r="E59" s="26"/>
      <c r="F59" s="27" t="s">
        <v>40</v>
      </c>
      <c r="G59" s="50">
        <v>-9.922303670624245</v>
      </c>
      <c r="H59" s="51">
        <v>-33.119120076433404</v>
      </c>
      <c r="I59" s="51">
        <v>10.897832072758291</v>
      </c>
      <c r="J59" s="241">
        <v>3.9538238019034537</v>
      </c>
      <c r="K59" s="34">
        <v>10.6</v>
      </c>
      <c r="L59" s="34">
        <v>7.7</v>
      </c>
      <c r="M59" s="35">
        <v>-5.5</v>
      </c>
      <c r="N59" s="32"/>
    </row>
    <row r="60" spans="2:14" ht="15.75">
      <c r="B60" s="24"/>
      <c r="C60" s="53" t="s">
        <v>163</v>
      </c>
      <c r="D60" s="53"/>
      <c r="E60" s="54"/>
      <c r="F60" s="55" t="s">
        <v>40</v>
      </c>
      <c r="G60" s="50">
        <v>-4.964380717703648</v>
      </c>
      <c r="H60" s="51">
        <v>-34.32283961743569</v>
      </c>
      <c r="I60" s="51">
        <v>6.663667018206311</v>
      </c>
      <c r="J60" s="241">
        <v>3.9538238019034395</v>
      </c>
      <c r="K60" s="62">
        <v>7.7</v>
      </c>
      <c r="L60" s="62">
        <v>3</v>
      </c>
      <c r="M60" s="245">
        <v>-5.5</v>
      </c>
      <c r="N60" s="32"/>
    </row>
    <row r="61" spans="2:14" ht="13.5">
      <c r="B61" s="24"/>
      <c r="C61" s="25" t="s">
        <v>129</v>
      </c>
      <c r="D61" s="25"/>
      <c r="E61" s="26"/>
      <c r="F61" s="27" t="s">
        <v>40</v>
      </c>
      <c r="G61" s="50">
        <v>-3.66567761514881</v>
      </c>
      <c r="H61" s="51">
        <v>1.5059517581881954</v>
      </c>
      <c r="I61" s="51">
        <v>5.797895788233398</v>
      </c>
      <c r="J61" s="241">
        <v>2.719690099208627</v>
      </c>
      <c r="K61" s="51">
        <v>5.099999999999994</v>
      </c>
      <c r="L61" s="51">
        <v>8.299999999999983</v>
      </c>
      <c r="M61" s="245">
        <v>8.099999999999994</v>
      </c>
      <c r="N61" s="32"/>
    </row>
    <row r="62" spans="2:14" ht="13.5">
      <c r="B62" s="24"/>
      <c r="C62" s="25" t="s">
        <v>130</v>
      </c>
      <c r="D62" s="25"/>
      <c r="E62" s="26"/>
      <c r="F62" s="27" t="s">
        <v>92</v>
      </c>
      <c r="G62" s="50">
        <v>-0.3563193455338478</v>
      </c>
      <c r="H62" s="51">
        <v>-0.40991276502609253</v>
      </c>
      <c r="I62" s="51">
        <v>-0.47333335131406784</v>
      </c>
      <c r="J62" s="241">
        <v>-0.4662500023841858</v>
      </c>
      <c r="K62" s="51">
        <v>0</v>
      </c>
      <c r="L62" s="51">
        <v>-0.09999999999999998</v>
      </c>
      <c r="M62" s="245">
        <v>-0.09999999999999998</v>
      </c>
      <c r="N62" s="32"/>
    </row>
    <row r="63" spans="2:14" ht="14.25" thickBot="1">
      <c r="B63" s="63"/>
      <c r="C63" s="64" t="s">
        <v>131</v>
      </c>
      <c r="D63" s="64"/>
      <c r="E63" s="65"/>
      <c r="F63" s="66" t="s">
        <v>11</v>
      </c>
      <c r="G63" s="67">
        <v>0.24630435497965664</v>
      </c>
      <c r="H63" s="68">
        <v>0.016600937582552433</v>
      </c>
      <c r="I63" s="68">
        <v>-0.17919766902923584</v>
      </c>
      <c r="J63" s="243">
        <v>-0.11444766260683537</v>
      </c>
      <c r="K63" s="68">
        <v>-0.5</v>
      </c>
      <c r="L63" s="68">
        <v>-0.8999999999999999</v>
      </c>
      <c r="M63" s="246">
        <v>-0.7999999999999999</v>
      </c>
      <c r="N63" s="32"/>
    </row>
    <row r="64" ht="15.75" customHeight="1">
      <c r="B64" s="12" t="s">
        <v>178</v>
      </c>
    </row>
    <row r="65" ht="15.75" customHeight="1">
      <c r="B65" s="12" t="s">
        <v>148</v>
      </c>
    </row>
    <row r="66" ht="15.75" customHeight="1">
      <c r="B66" s="12" t="s">
        <v>192</v>
      </c>
    </row>
    <row r="67" ht="15.75" customHeight="1">
      <c r="B67" s="12" t="s">
        <v>193</v>
      </c>
    </row>
    <row r="68" ht="13.5">
      <c r="B68" s="12" t="s">
        <v>194</v>
      </c>
    </row>
    <row r="69" ht="13.5">
      <c r="B69" s="12" t="s">
        <v>195</v>
      </c>
    </row>
    <row r="70" ht="13.5">
      <c r="B70" s="12" t="s">
        <v>196</v>
      </c>
    </row>
    <row r="71" ht="13.5">
      <c r="B71" s="12" t="s">
        <v>197</v>
      </c>
    </row>
    <row r="72" ht="13.5">
      <c r="B72" s="12" t="s">
        <v>198</v>
      </c>
    </row>
    <row r="73" ht="13.5">
      <c r="C73" s="12" t="s">
        <v>188</v>
      </c>
    </row>
    <row r="74" spans="2:5" ht="13.5">
      <c r="B74" s="69" t="s">
        <v>199</v>
      </c>
      <c r="C74" s="69"/>
      <c r="D74" s="69"/>
      <c r="E74" s="69"/>
    </row>
    <row r="75" spans="2:6" ht="13.5">
      <c r="B75" s="69" t="s">
        <v>200</v>
      </c>
      <c r="C75" s="69"/>
      <c r="D75" s="70"/>
      <c r="E75" s="69"/>
      <c r="F75" s="69"/>
    </row>
    <row r="76" spans="2:6" ht="13.5">
      <c r="B76" s="69" t="s">
        <v>189</v>
      </c>
      <c r="C76" s="69"/>
      <c r="D76" s="69"/>
      <c r="E76" s="69"/>
      <c r="F76" s="69"/>
    </row>
    <row r="77" spans="2:6" ht="13.5">
      <c r="B77" s="12" t="s">
        <v>190</v>
      </c>
      <c r="F77" s="69"/>
    </row>
    <row r="78" ht="13.5">
      <c r="B78" s="12" t="s">
        <v>191</v>
      </c>
    </row>
    <row r="79" spans="7:14" ht="13.5">
      <c r="G79" s="69"/>
      <c r="H79" s="69"/>
      <c r="I79" s="69"/>
      <c r="J79" s="69"/>
      <c r="K79" s="69"/>
      <c r="L79" s="69"/>
      <c r="M79" s="69"/>
      <c r="N79" s="69"/>
    </row>
    <row r="80" spans="3:4" s="69" customFormat="1" ht="15">
      <c r="C80" s="70"/>
      <c r="D80" s="71"/>
    </row>
    <row r="81" s="69" customFormat="1" ht="13.5"/>
    <row r="82" spans="5:14" ht="13.5">
      <c r="E82" s="69"/>
      <c r="F82" s="69"/>
      <c r="G82" s="69"/>
      <c r="H82" s="69"/>
      <c r="I82" s="69"/>
      <c r="J82" s="69"/>
      <c r="K82" s="69"/>
      <c r="L82" s="69"/>
      <c r="M82" s="69"/>
      <c r="N82" s="69"/>
    </row>
  </sheetData>
  <sheetProtection/>
  <mergeCells count="5">
    <mergeCell ref="B3:E4"/>
    <mergeCell ref="F3:F4"/>
    <mergeCell ref="B2:M2"/>
    <mergeCell ref="K3:M3"/>
    <mergeCell ref="H3:J3"/>
  </mergeCells>
  <printOptions/>
  <pageMargins left="0.7" right="0.7" top="0.75" bottom="0.75" header="0.3" footer="0.3"/>
  <pageSetup fitToHeight="1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6"/>
  <sheetViews>
    <sheetView zoomScale="80" zoomScaleNormal="80" zoomScalePageLayoutView="0" workbookViewId="0" topLeftCell="A1">
      <selection activeCell="O49" sqref="O49"/>
    </sheetView>
  </sheetViews>
  <sheetFormatPr defaultColWidth="9.140625" defaultRowHeight="15"/>
  <cols>
    <col min="1" max="5" width="3.140625" style="73" customWidth="1"/>
    <col min="6" max="6" width="29.8515625" style="73" customWidth="1"/>
    <col min="7" max="7" width="22.00390625" style="73" customWidth="1"/>
    <col min="8" max="8" width="10.57421875" style="73" customWidth="1"/>
    <col min="9" max="27" width="9.140625" style="73" customWidth="1"/>
    <col min="28" max="16384" width="9.140625" style="73" customWidth="1"/>
  </cols>
  <sheetData>
    <row r="1" ht="22.5" customHeight="1" thickBot="1">
      <c r="B1" s="72" t="s">
        <v>98</v>
      </c>
    </row>
    <row r="2" spans="2:27" ht="30" customHeight="1">
      <c r="B2" s="91" t="str">
        <f>"Strednodobá predikcia "&amp;Súhrn!$H$3&amp;" - komponenty HDP [objem]"</f>
        <v>Strednodobá predikcia P3Q-2020 - komponenty HDP [objem]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3"/>
    </row>
    <row r="3" spans="2:27" ht="13.5">
      <c r="B3" s="285" t="s">
        <v>29</v>
      </c>
      <c r="C3" s="286"/>
      <c r="D3" s="286"/>
      <c r="E3" s="286"/>
      <c r="F3" s="287"/>
      <c r="G3" s="288" t="s">
        <v>69</v>
      </c>
      <c r="H3" s="140" t="s">
        <v>35</v>
      </c>
      <c r="I3" s="272">
        <v>2020</v>
      </c>
      <c r="J3" s="272">
        <v>2021</v>
      </c>
      <c r="K3" s="275">
        <v>2022</v>
      </c>
      <c r="L3" s="292">
        <v>2019</v>
      </c>
      <c r="M3" s="290"/>
      <c r="N3" s="290"/>
      <c r="O3" s="293"/>
      <c r="P3" s="292">
        <v>2020</v>
      </c>
      <c r="Q3" s="290"/>
      <c r="R3" s="290"/>
      <c r="S3" s="293"/>
      <c r="T3" s="292">
        <v>2021</v>
      </c>
      <c r="U3" s="290"/>
      <c r="V3" s="290"/>
      <c r="W3" s="293"/>
      <c r="X3" s="290">
        <v>2022</v>
      </c>
      <c r="Y3" s="290"/>
      <c r="Z3" s="290"/>
      <c r="AA3" s="291"/>
    </row>
    <row r="4" spans="2:27" ht="13.5">
      <c r="B4" s="280"/>
      <c r="C4" s="281"/>
      <c r="D4" s="281"/>
      <c r="E4" s="281"/>
      <c r="F4" s="282"/>
      <c r="G4" s="284"/>
      <c r="H4" s="221">
        <v>2019</v>
      </c>
      <c r="I4" s="271"/>
      <c r="J4" s="271"/>
      <c r="K4" s="276"/>
      <c r="L4" s="144" t="s">
        <v>3</v>
      </c>
      <c r="M4" s="142" t="s">
        <v>4</v>
      </c>
      <c r="N4" s="142" t="s">
        <v>5</v>
      </c>
      <c r="O4" s="143" t="s">
        <v>6</v>
      </c>
      <c r="P4" s="144" t="s">
        <v>3</v>
      </c>
      <c r="Q4" s="142" t="s">
        <v>4</v>
      </c>
      <c r="R4" s="142" t="s">
        <v>5</v>
      </c>
      <c r="S4" s="143" t="s">
        <v>6</v>
      </c>
      <c r="T4" s="144" t="s">
        <v>3</v>
      </c>
      <c r="U4" s="142" t="s">
        <v>4</v>
      </c>
      <c r="V4" s="142" t="s">
        <v>5</v>
      </c>
      <c r="W4" s="143" t="s">
        <v>6</v>
      </c>
      <c r="X4" s="142" t="s">
        <v>3</v>
      </c>
      <c r="Y4" s="142" t="s">
        <v>4</v>
      </c>
      <c r="Z4" s="142" t="s">
        <v>5</v>
      </c>
      <c r="AA4" s="145" t="s">
        <v>6</v>
      </c>
    </row>
    <row r="5" spans="2:27" ht="3.75" customHeight="1">
      <c r="B5" s="9"/>
      <c r="C5" s="10"/>
      <c r="D5" s="10"/>
      <c r="E5" s="10"/>
      <c r="F5" s="146"/>
      <c r="G5" s="147"/>
      <c r="H5" s="150"/>
      <c r="I5" s="149"/>
      <c r="J5" s="149"/>
      <c r="K5" s="150"/>
      <c r="L5" s="192"/>
      <c r="M5" s="87"/>
      <c r="N5" s="87"/>
      <c r="O5" s="114"/>
      <c r="P5" s="87"/>
      <c r="Q5" s="87"/>
      <c r="R5" s="87"/>
      <c r="S5" s="87"/>
      <c r="T5" s="192"/>
      <c r="U5" s="87"/>
      <c r="V5" s="87"/>
      <c r="W5" s="114"/>
      <c r="X5" s="87"/>
      <c r="Y5" s="87"/>
      <c r="Z5" s="87"/>
      <c r="AA5" s="4"/>
    </row>
    <row r="6" spans="2:27" ht="13.5">
      <c r="B6" s="3"/>
      <c r="C6" s="87" t="s">
        <v>0</v>
      </c>
      <c r="D6" s="87"/>
      <c r="E6" s="87"/>
      <c r="F6" s="114"/>
      <c r="G6" s="56" t="s">
        <v>104</v>
      </c>
      <c r="H6" s="156">
        <v>94171.2420000001</v>
      </c>
      <c r="I6" s="111">
        <v>87245.84835205042</v>
      </c>
      <c r="J6" s="111">
        <v>91739.85116086063</v>
      </c>
      <c r="K6" s="156">
        <v>97082.47457410455</v>
      </c>
      <c r="L6" s="195">
        <v>23184.2267354422</v>
      </c>
      <c r="M6" s="157">
        <v>23402.4890452712</v>
      </c>
      <c r="N6" s="157">
        <v>23621.7771034942</v>
      </c>
      <c r="O6" s="158">
        <v>23962.7491157925</v>
      </c>
      <c r="P6" s="157">
        <v>22935.3629208577</v>
      </c>
      <c r="Q6" s="157">
        <v>20957.6339026155</v>
      </c>
      <c r="R6" s="157">
        <v>21500.04618402807</v>
      </c>
      <c r="S6" s="157">
        <v>21852.80534454915</v>
      </c>
      <c r="T6" s="195">
        <v>22265.42925261394</v>
      </c>
      <c r="U6" s="157">
        <v>22711.88649250933</v>
      </c>
      <c r="V6" s="157">
        <v>23185.6924502027</v>
      </c>
      <c r="W6" s="158">
        <v>23576.84296553467</v>
      </c>
      <c r="X6" s="157">
        <v>23877.413276118503</v>
      </c>
      <c r="Y6" s="157">
        <v>24161.802565961825</v>
      </c>
      <c r="Z6" s="157">
        <v>24412.456108982384</v>
      </c>
      <c r="AA6" s="159">
        <v>24630.802623041836</v>
      </c>
    </row>
    <row r="7" spans="2:27" ht="13.5">
      <c r="B7" s="3"/>
      <c r="C7" s="87"/>
      <c r="D7" s="87"/>
      <c r="E7" s="87" t="s">
        <v>140</v>
      </c>
      <c r="F7" s="114"/>
      <c r="G7" s="56" t="s">
        <v>104</v>
      </c>
      <c r="H7" s="158">
        <v>52822.738</v>
      </c>
      <c r="I7" s="111">
        <v>52641.71238095988</v>
      </c>
      <c r="J7" s="111">
        <v>53882.141273519665</v>
      </c>
      <c r="K7" s="158">
        <v>56185.398067993476</v>
      </c>
      <c r="L7" s="195">
        <v>12953.4472636665</v>
      </c>
      <c r="M7" s="157">
        <v>13150.3428927471</v>
      </c>
      <c r="N7" s="157">
        <v>13270.1373725305</v>
      </c>
      <c r="O7" s="158">
        <v>13448.8104710559</v>
      </c>
      <c r="P7" s="157">
        <v>13562.0546552315</v>
      </c>
      <c r="Q7" s="157">
        <v>12880.6155490155</v>
      </c>
      <c r="R7" s="157">
        <v>13076.024611429875</v>
      </c>
      <c r="S7" s="157">
        <v>13123.017565283002</v>
      </c>
      <c r="T7" s="195">
        <v>13268.692664970044</v>
      </c>
      <c r="U7" s="157">
        <v>13396.985415290155</v>
      </c>
      <c r="V7" s="157">
        <v>13540.902859903788</v>
      </c>
      <c r="W7" s="158">
        <v>13675.56033335568</v>
      </c>
      <c r="X7" s="157">
        <v>13828.754568256916</v>
      </c>
      <c r="Y7" s="157">
        <v>13982.456592587183</v>
      </c>
      <c r="Z7" s="157">
        <v>14122.102955931228</v>
      </c>
      <c r="AA7" s="159">
        <v>14252.083951218148</v>
      </c>
    </row>
    <row r="8" spans="2:27" ht="13.5">
      <c r="B8" s="3"/>
      <c r="C8" s="87"/>
      <c r="D8" s="87"/>
      <c r="E8" s="87" t="s">
        <v>30</v>
      </c>
      <c r="F8" s="114"/>
      <c r="G8" s="56" t="s">
        <v>104</v>
      </c>
      <c r="H8" s="158">
        <v>18444.381999999998</v>
      </c>
      <c r="I8" s="157">
        <v>19278.338517036667</v>
      </c>
      <c r="J8" s="157">
        <v>20270.241</v>
      </c>
      <c r="K8" s="158">
        <v>21084.046000000002</v>
      </c>
      <c r="L8" s="195">
        <v>4447.34848395443</v>
      </c>
      <c r="M8" s="157">
        <v>4562.75439243506</v>
      </c>
      <c r="N8" s="157">
        <v>4663.65897194146</v>
      </c>
      <c r="O8" s="158">
        <v>4770.62015166905</v>
      </c>
      <c r="P8" s="157">
        <v>4856.77838368675</v>
      </c>
      <c r="Q8" s="157">
        <v>4355.51213334992</v>
      </c>
      <c r="R8" s="157">
        <v>5026.574</v>
      </c>
      <c r="S8" s="157">
        <v>5039.474</v>
      </c>
      <c r="T8" s="195">
        <v>5003.343</v>
      </c>
      <c r="U8" s="157">
        <v>5035.892</v>
      </c>
      <c r="V8" s="157">
        <v>5090.842</v>
      </c>
      <c r="W8" s="158">
        <v>5140.164</v>
      </c>
      <c r="X8" s="157">
        <v>5191.425</v>
      </c>
      <c r="Y8" s="157">
        <v>5242.386</v>
      </c>
      <c r="Z8" s="157">
        <v>5293.005</v>
      </c>
      <c r="AA8" s="159">
        <v>5357.23</v>
      </c>
    </row>
    <row r="9" spans="2:27" ht="13.5">
      <c r="B9" s="3"/>
      <c r="C9" s="87"/>
      <c r="D9" s="87"/>
      <c r="E9" s="87" t="s">
        <v>1</v>
      </c>
      <c r="F9" s="114"/>
      <c r="G9" s="56" t="s">
        <v>104</v>
      </c>
      <c r="H9" s="158">
        <v>20273.78599999999</v>
      </c>
      <c r="I9" s="157">
        <v>17138.203922721383</v>
      </c>
      <c r="J9" s="157">
        <v>18598.44270808377</v>
      </c>
      <c r="K9" s="158">
        <v>20934.950662869724</v>
      </c>
      <c r="L9" s="195">
        <v>5043.74827612771</v>
      </c>
      <c r="M9" s="157">
        <v>4942.52322724138</v>
      </c>
      <c r="N9" s="157">
        <v>5043.21568236291</v>
      </c>
      <c r="O9" s="158">
        <v>5244.29881426799</v>
      </c>
      <c r="P9" s="157">
        <v>4844.27080925914</v>
      </c>
      <c r="Q9" s="157">
        <v>4243.78175117565</v>
      </c>
      <c r="R9" s="157">
        <v>3895.50273211699</v>
      </c>
      <c r="S9" s="157">
        <v>4154.6486301696</v>
      </c>
      <c r="T9" s="195">
        <v>4329.2539389262665</v>
      </c>
      <c r="U9" s="157">
        <v>4561.689110055662</v>
      </c>
      <c r="V9" s="157">
        <v>4761.13193912828</v>
      </c>
      <c r="W9" s="158">
        <v>4946.367719973562</v>
      </c>
      <c r="X9" s="157">
        <v>5085.662096470209</v>
      </c>
      <c r="Y9" s="157">
        <v>5198.430484339384</v>
      </c>
      <c r="Z9" s="157">
        <v>5285.228874214727</v>
      </c>
      <c r="AA9" s="159">
        <v>5365.629207845405</v>
      </c>
    </row>
    <row r="10" spans="2:27" ht="13.5">
      <c r="B10" s="3"/>
      <c r="C10" s="87"/>
      <c r="D10" s="87"/>
      <c r="E10" s="87" t="s">
        <v>2</v>
      </c>
      <c r="F10" s="114"/>
      <c r="G10" s="56" t="s">
        <v>104</v>
      </c>
      <c r="H10" s="158">
        <v>91540.90599999999</v>
      </c>
      <c r="I10" s="157">
        <v>89058.25482071794</v>
      </c>
      <c r="J10" s="157">
        <v>92750.82498160344</v>
      </c>
      <c r="K10" s="158">
        <v>98204.3947308632</v>
      </c>
      <c r="L10" s="195">
        <v>22444.544023748636</v>
      </c>
      <c r="M10" s="157">
        <v>22655.620512423542</v>
      </c>
      <c r="N10" s="157">
        <v>22977.01202683487</v>
      </c>
      <c r="O10" s="158">
        <v>23463.729436992937</v>
      </c>
      <c r="P10" s="157">
        <v>23263.10384817739</v>
      </c>
      <c r="Q10" s="157">
        <v>21479.90943354107</v>
      </c>
      <c r="R10" s="157">
        <v>21998.101343546867</v>
      </c>
      <c r="S10" s="157">
        <v>22317.1401954526</v>
      </c>
      <c r="T10" s="195">
        <v>22601.28960389631</v>
      </c>
      <c r="U10" s="157">
        <v>22994.566525345817</v>
      </c>
      <c r="V10" s="157">
        <v>23392.876799032067</v>
      </c>
      <c r="W10" s="158">
        <v>23762.09205332924</v>
      </c>
      <c r="X10" s="157">
        <v>24105.841664727126</v>
      </c>
      <c r="Y10" s="157">
        <v>24423.27307692657</v>
      </c>
      <c r="Z10" s="157">
        <v>24700.336830145956</v>
      </c>
      <c r="AA10" s="159">
        <v>24974.943159063554</v>
      </c>
    </row>
    <row r="11" spans="2:27" ht="13.5">
      <c r="B11" s="3"/>
      <c r="C11" s="87"/>
      <c r="D11" s="87" t="s">
        <v>31</v>
      </c>
      <c r="E11" s="87"/>
      <c r="F11" s="114"/>
      <c r="G11" s="56" t="s">
        <v>104</v>
      </c>
      <c r="H11" s="158">
        <v>87713.69799999989</v>
      </c>
      <c r="I11" s="157">
        <v>71381.09028133651</v>
      </c>
      <c r="J11" s="157">
        <v>77091.66438316107</v>
      </c>
      <c r="K11" s="158">
        <v>82848.0903624247</v>
      </c>
      <c r="L11" s="195">
        <v>22752.279708496</v>
      </c>
      <c r="M11" s="157">
        <v>21638.1029306546</v>
      </c>
      <c r="N11" s="157">
        <v>21536.5534812903</v>
      </c>
      <c r="O11" s="158">
        <v>21786.761879559</v>
      </c>
      <c r="P11" s="157">
        <v>20923.7075251732</v>
      </c>
      <c r="Q11" s="157">
        <v>15277.8045330507</v>
      </c>
      <c r="R11" s="157">
        <v>17252.904718592043</v>
      </c>
      <c r="S11" s="157">
        <v>17926.67350452057</v>
      </c>
      <c r="T11" s="195">
        <v>18523.611582313777</v>
      </c>
      <c r="U11" s="157">
        <v>19020.07603755149</v>
      </c>
      <c r="V11" s="157">
        <v>19565.508930248772</v>
      </c>
      <c r="W11" s="158">
        <v>19982.467833047034</v>
      </c>
      <c r="X11" s="157">
        <v>20304.74863797508</v>
      </c>
      <c r="Y11" s="157">
        <v>20608.218329063304</v>
      </c>
      <c r="Z11" s="157">
        <v>20865.17402873644</v>
      </c>
      <c r="AA11" s="159">
        <v>21069.94936664988</v>
      </c>
    </row>
    <row r="12" spans="2:27" ht="13.5">
      <c r="B12" s="3"/>
      <c r="C12" s="87"/>
      <c r="D12" s="87" t="s">
        <v>32</v>
      </c>
      <c r="E12" s="87"/>
      <c r="F12" s="114"/>
      <c r="G12" s="56" t="s">
        <v>104</v>
      </c>
      <c r="H12" s="158">
        <v>86738.477</v>
      </c>
      <c r="I12" s="157">
        <v>72702.49328847398</v>
      </c>
      <c r="J12" s="157">
        <v>78588.60037050357</v>
      </c>
      <c r="K12" s="158">
        <v>84324.4852059326</v>
      </c>
      <c r="L12" s="195">
        <v>21902.6358380845</v>
      </c>
      <c r="M12" s="157">
        <v>21528.7775636934</v>
      </c>
      <c r="N12" s="157">
        <v>21725.65394678</v>
      </c>
      <c r="O12" s="158">
        <v>21581.4096514421</v>
      </c>
      <c r="P12" s="157">
        <v>21325.7550417841</v>
      </c>
      <c r="Q12" s="157">
        <v>15298.1508543706</v>
      </c>
      <c r="R12" s="157">
        <v>17638.71837783383</v>
      </c>
      <c r="S12" s="157">
        <v>18439.86901448545</v>
      </c>
      <c r="T12" s="195">
        <v>18954.582382130124</v>
      </c>
      <c r="U12" s="157">
        <v>19427.144236932425</v>
      </c>
      <c r="V12" s="157">
        <v>19910.449527683508</v>
      </c>
      <c r="W12" s="158">
        <v>20296.424223757505</v>
      </c>
      <c r="X12" s="157">
        <v>20638.481036106485</v>
      </c>
      <c r="Y12" s="157">
        <v>20964.113894520415</v>
      </c>
      <c r="Z12" s="157">
        <v>21239.55102710217</v>
      </c>
      <c r="AA12" s="159">
        <v>21482.33924820352</v>
      </c>
    </row>
    <row r="13" spans="2:27" ht="14.25" thickBot="1">
      <c r="B13" s="81"/>
      <c r="C13" s="116"/>
      <c r="D13" s="116" t="s">
        <v>33</v>
      </c>
      <c r="E13" s="116"/>
      <c r="F13" s="117"/>
      <c r="G13" s="228" t="s">
        <v>104</v>
      </c>
      <c r="H13" s="168">
        <v>975.2209999998995</v>
      </c>
      <c r="I13" s="120">
        <v>-1321.403007137471</v>
      </c>
      <c r="J13" s="120">
        <v>-1496.9359873424874</v>
      </c>
      <c r="K13" s="168">
        <v>-1476.3948435078855</v>
      </c>
      <c r="L13" s="231">
        <v>849.6438704114989</v>
      </c>
      <c r="M13" s="120">
        <v>109.32536696120223</v>
      </c>
      <c r="N13" s="120">
        <v>-189.10046548970058</v>
      </c>
      <c r="O13" s="168">
        <v>205.3522281168989</v>
      </c>
      <c r="P13" s="120">
        <v>-402.0475166109027</v>
      </c>
      <c r="Q13" s="120">
        <v>-20.346321319901108</v>
      </c>
      <c r="R13" s="120">
        <v>-385.8136592417868</v>
      </c>
      <c r="S13" s="120">
        <v>-513.1955099648803</v>
      </c>
      <c r="T13" s="231">
        <v>-430.9707998163467</v>
      </c>
      <c r="U13" s="120">
        <v>-407.06819938093395</v>
      </c>
      <c r="V13" s="120">
        <v>-344.94059743473554</v>
      </c>
      <c r="W13" s="168">
        <v>-313.95639071047117</v>
      </c>
      <c r="X13" s="120">
        <v>-333.7323981314039</v>
      </c>
      <c r="Y13" s="120">
        <v>-355.89556545711093</v>
      </c>
      <c r="Z13" s="120">
        <v>-374.3769983657294</v>
      </c>
      <c r="AA13" s="121">
        <v>-412.3898815536413</v>
      </c>
    </row>
    <row r="14" ht="14.25" thickBot="1">
      <c r="G14" s="122"/>
    </row>
    <row r="15" spans="2:27" ht="30" customHeight="1">
      <c r="B15" s="91" t="str">
        <f>"Strednodobá predikcia "&amp;Súhrn!$H$3&amp;" - komponenty HDP [zmena oproti predchádzajúcemu obdobiu]"</f>
        <v>Strednodobá predikcia P3Q-2020 - komponenty HDP [zmena oproti predchádzajúcemu obdobiu]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3"/>
    </row>
    <row r="16" spans="2:27" ht="13.5">
      <c r="B16" s="285" t="s">
        <v>29</v>
      </c>
      <c r="C16" s="286"/>
      <c r="D16" s="286"/>
      <c r="E16" s="286"/>
      <c r="F16" s="287"/>
      <c r="G16" s="288" t="s">
        <v>69</v>
      </c>
      <c r="H16" s="140" t="str">
        <f>H$3</f>
        <v>Skutočnosť</v>
      </c>
      <c r="I16" s="272">
        <f>I$3</f>
        <v>2020</v>
      </c>
      <c r="J16" s="272">
        <f>J$3</f>
        <v>2021</v>
      </c>
      <c r="K16" s="275">
        <f>K$3</f>
        <v>2022</v>
      </c>
      <c r="L16" s="292">
        <f>L$3</f>
        <v>2019</v>
      </c>
      <c r="M16" s="290"/>
      <c r="N16" s="290"/>
      <c r="O16" s="293"/>
      <c r="P16" s="292">
        <f>P$3</f>
        <v>2020</v>
      </c>
      <c r="Q16" s="290"/>
      <c r="R16" s="290"/>
      <c r="S16" s="293"/>
      <c r="T16" s="292">
        <f>T$3</f>
        <v>2021</v>
      </c>
      <c r="U16" s="290"/>
      <c r="V16" s="290"/>
      <c r="W16" s="293"/>
      <c r="X16" s="290">
        <f>X$3</f>
        <v>2022</v>
      </c>
      <c r="Y16" s="290"/>
      <c r="Z16" s="290"/>
      <c r="AA16" s="291"/>
    </row>
    <row r="17" spans="2:27" ht="13.5">
      <c r="B17" s="280"/>
      <c r="C17" s="281"/>
      <c r="D17" s="281"/>
      <c r="E17" s="281"/>
      <c r="F17" s="282"/>
      <c r="G17" s="284"/>
      <c r="H17" s="221">
        <f>$H$4</f>
        <v>2019</v>
      </c>
      <c r="I17" s="271"/>
      <c r="J17" s="271"/>
      <c r="K17" s="276"/>
      <c r="L17" s="144" t="s">
        <v>3</v>
      </c>
      <c r="M17" s="142" t="s">
        <v>4</v>
      </c>
      <c r="N17" s="142" t="s">
        <v>5</v>
      </c>
      <c r="O17" s="143" t="s">
        <v>6</v>
      </c>
      <c r="P17" s="144" t="s">
        <v>3</v>
      </c>
      <c r="Q17" s="142" t="s">
        <v>4</v>
      </c>
      <c r="R17" s="142" t="s">
        <v>5</v>
      </c>
      <c r="S17" s="143" t="s">
        <v>6</v>
      </c>
      <c r="T17" s="144" t="s">
        <v>3</v>
      </c>
      <c r="U17" s="142" t="s">
        <v>4</v>
      </c>
      <c r="V17" s="142" t="s">
        <v>5</v>
      </c>
      <c r="W17" s="143" t="s">
        <v>6</v>
      </c>
      <c r="X17" s="142" t="s">
        <v>3</v>
      </c>
      <c r="Y17" s="142" t="s">
        <v>4</v>
      </c>
      <c r="Z17" s="142" t="s">
        <v>5</v>
      </c>
      <c r="AA17" s="145" t="s">
        <v>6</v>
      </c>
    </row>
    <row r="18" spans="2:27" ht="3.75" customHeight="1">
      <c r="B18" s="9"/>
      <c r="C18" s="10"/>
      <c r="D18" s="10"/>
      <c r="E18" s="10"/>
      <c r="F18" s="146"/>
      <c r="G18" s="147"/>
      <c r="H18" s="150"/>
      <c r="I18" s="149"/>
      <c r="J18" s="149"/>
      <c r="K18" s="150"/>
      <c r="L18" s="192"/>
      <c r="M18" s="87"/>
      <c r="N18" s="87"/>
      <c r="O18" s="114"/>
      <c r="P18" s="87"/>
      <c r="Q18" s="87"/>
      <c r="R18" s="87"/>
      <c r="S18" s="87"/>
      <c r="T18" s="192"/>
      <c r="U18" s="87"/>
      <c r="V18" s="87"/>
      <c r="W18" s="114"/>
      <c r="X18" s="87"/>
      <c r="Y18" s="87"/>
      <c r="Z18" s="87"/>
      <c r="AA18" s="4"/>
    </row>
    <row r="19" spans="2:27" ht="13.5">
      <c r="B19" s="3"/>
      <c r="C19" s="87" t="s">
        <v>0</v>
      </c>
      <c r="D19" s="87"/>
      <c r="E19" s="87"/>
      <c r="F19" s="114"/>
      <c r="G19" s="56" t="s">
        <v>105</v>
      </c>
      <c r="H19" s="167">
        <v>2.39856885834881</v>
      </c>
      <c r="I19" s="166">
        <v>-8.192636387865974</v>
      </c>
      <c r="J19" s="166">
        <v>5.61597597061909</v>
      </c>
      <c r="K19" s="167">
        <v>4.168572177625336</v>
      </c>
      <c r="L19" s="193">
        <v>0.634232292836387</v>
      </c>
      <c r="M19" s="166">
        <v>0.37628791923066274</v>
      </c>
      <c r="N19" s="166">
        <v>0.3997635639259869</v>
      </c>
      <c r="O19" s="167">
        <v>0.6052905836585722</v>
      </c>
      <c r="P19" s="166">
        <v>-5.155602035247483</v>
      </c>
      <c r="Q19" s="166">
        <v>-8.302024940845726</v>
      </c>
      <c r="R19" s="166">
        <v>3.639878095957556</v>
      </c>
      <c r="S19" s="166">
        <v>2.6827650169340984</v>
      </c>
      <c r="T19" s="193">
        <v>1.7017848148168184</v>
      </c>
      <c r="U19" s="166">
        <v>1.5581599016327914</v>
      </c>
      <c r="V19" s="166">
        <v>1.5109354316530528</v>
      </c>
      <c r="W19" s="167">
        <v>1.205422682010223</v>
      </c>
      <c r="X19" s="166">
        <v>0.94808125328953</v>
      </c>
      <c r="Y19" s="166">
        <v>0.8403120707213958</v>
      </c>
      <c r="Z19" s="166">
        <v>0.6813528413448466</v>
      </c>
      <c r="AA19" s="173">
        <v>0.5933016303931282</v>
      </c>
    </row>
    <row r="20" spans="2:27" ht="13.5">
      <c r="B20" s="3"/>
      <c r="C20" s="87"/>
      <c r="D20" s="87"/>
      <c r="E20" s="87" t="s">
        <v>140</v>
      </c>
      <c r="F20" s="114"/>
      <c r="G20" s="56" t="s">
        <v>105</v>
      </c>
      <c r="H20" s="167">
        <v>2.1344374094509817</v>
      </c>
      <c r="I20" s="166">
        <v>-2.283130334945909</v>
      </c>
      <c r="J20" s="166">
        <v>1.648626609966584</v>
      </c>
      <c r="K20" s="167">
        <v>2.9545006752495624</v>
      </c>
      <c r="L20" s="193">
        <v>0.2508667764365953</v>
      </c>
      <c r="M20" s="166">
        <v>0.7218731341167341</v>
      </c>
      <c r="N20" s="166">
        <v>0.24134317062951993</v>
      </c>
      <c r="O20" s="167">
        <v>0.4633696619276151</v>
      </c>
      <c r="P20" s="166">
        <v>0.15934900140857167</v>
      </c>
      <c r="Q20" s="166">
        <v>-5.014389472983154</v>
      </c>
      <c r="R20" s="166">
        <v>1.244179839574585</v>
      </c>
      <c r="S20" s="166">
        <v>0.42979218205910286</v>
      </c>
      <c r="T20" s="193">
        <v>0.9344918127679875</v>
      </c>
      <c r="U20" s="166">
        <v>0.6892526604580098</v>
      </c>
      <c r="V20" s="166">
        <v>0.7690511766901267</v>
      </c>
      <c r="W20" s="167">
        <v>0.6748828349332143</v>
      </c>
      <c r="X20" s="166">
        <v>0.790383508794676</v>
      </c>
      <c r="Y20" s="166">
        <v>0.7808564345332911</v>
      </c>
      <c r="Z20" s="166">
        <v>0.6670188087927613</v>
      </c>
      <c r="AA20" s="173">
        <v>0.6006475716996249</v>
      </c>
    </row>
    <row r="21" spans="2:27" ht="13.5">
      <c r="B21" s="3"/>
      <c r="C21" s="87"/>
      <c r="D21" s="87"/>
      <c r="E21" s="87" t="s">
        <v>30</v>
      </c>
      <c r="F21" s="114"/>
      <c r="G21" s="56" t="s">
        <v>105</v>
      </c>
      <c r="H21" s="167">
        <v>4.616808081298515</v>
      </c>
      <c r="I21" s="166">
        <v>-1.2836192931287513</v>
      </c>
      <c r="J21" s="166">
        <v>3.8433269074660643</v>
      </c>
      <c r="K21" s="167">
        <v>1.813187974838712</v>
      </c>
      <c r="L21" s="193">
        <v>1.7658089090533053</v>
      </c>
      <c r="M21" s="166">
        <v>1.1640818094360412</v>
      </c>
      <c r="N21" s="166">
        <v>0.6805896722564881</v>
      </c>
      <c r="O21" s="167">
        <v>0.6890599148854761</v>
      </c>
      <c r="P21" s="166">
        <v>0.17859365137522332</v>
      </c>
      <c r="Q21" s="166">
        <v>-12.048622378518132</v>
      </c>
      <c r="R21" s="166">
        <v>14.478125825649599</v>
      </c>
      <c r="S21" s="166">
        <v>0.37275321175363274</v>
      </c>
      <c r="T21" s="193">
        <v>-0.5597503380964497</v>
      </c>
      <c r="U21" s="166">
        <v>0.4387554168793173</v>
      </c>
      <c r="V21" s="166">
        <v>0.510700701892759</v>
      </c>
      <c r="W21" s="167">
        <v>0.33672520054666677</v>
      </c>
      <c r="X21" s="166">
        <v>0.4029201129106781</v>
      </c>
      <c r="Y21" s="166">
        <v>0.4503036464096368</v>
      </c>
      <c r="Z21" s="166">
        <v>0.4995498523538373</v>
      </c>
      <c r="AA21" s="173">
        <v>0.7693997017910874</v>
      </c>
    </row>
    <row r="22" spans="2:27" ht="13.5">
      <c r="B22" s="3"/>
      <c r="C22" s="87"/>
      <c r="D22" s="87"/>
      <c r="E22" s="87" t="s">
        <v>1</v>
      </c>
      <c r="F22" s="114"/>
      <c r="G22" s="56" t="s">
        <v>105</v>
      </c>
      <c r="H22" s="167">
        <v>6.753681098690592</v>
      </c>
      <c r="I22" s="166">
        <v>-15.00860182426338</v>
      </c>
      <c r="J22" s="166">
        <v>9.028655856288268</v>
      </c>
      <c r="K22" s="167">
        <v>10.865421522955714</v>
      </c>
      <c r="L22" s="193">
        <v>4.184493663935314</v>
      </c>
      <c r="M22" s="166">
        <v>-1.1615854852563672</v>
      </c>
      <c r="N22" s="166">
        <v>1.50523740554911</v>
      </c>
      <c r="O22" s="167">
        <v>3.0736823781313944</v>
      </c>
      <c r="P22" s="166">
        <v>-7.228050088049656</v>
      </c>
      <c r="Q22" s="166">
        <v>-12.091083016179809</v>
      </c>
      <c r="R22" s="166">
        <v>-7.5366433113653954</v>
      </c>
      <c r="S22" s="166">
        <v>7.595914707918766</v>
      </c>
      <c r="T22" s="193">
        <v>4.160158675609921</v>
      </c>
      <c r="U22" s="166">
        <v>5.001952699441418</v>
      </c>
      <c r="V22" s="166">
        <v>3.8639123293993265</v>
      </c>
      <c r="W22" s="167">
        <v>3.4270433789354655</v>
      </c>
      <c r="X22" s="166">
        <v>2.4642827184908214</v>
      </c>
      <c r="Y22" s="166">
        <v>1.8546347294885948</v>
      </c>
      <c r="Z22" s="166">
        <v>1.3062672633980412</v>
      </c>
      <c r="AA22" s="173">
        <v>1.1961719754306728</v>
      </c>
    </row>
    <row r="23" spans="2:27" ht="13.5">
      <c r="B23" s="3"/>
      <c r="C23" s="87"/>
      <c r="D23" s="87"/>
      <c r="E23" s="87" t="s">
        <v>2</v>
      </c>
      <c r="F23" s="114"/>
      <c r="G23" s="56" t="s">
        <v>105</v>
      </c>
      <c r="H23" s="167">
        <v>3.6198062001396636</v>
      </c>
      <c r="I23" s="166">
        <v>-4.997315711040528</v>
      </c>
      <c r="J23" s="166">
        <v>3.583662388890545</v>
      </c>
      <c r="K23" s="167">
        <v>4.429696740357485</v>
      </c>
      <c r="L23" s="193">
        <v>1.4086775626680748</v>
      </c>
      <c r="M23" s="166">
        <v>0.374170059833574</v>
      </c>
      <c r="N23" s="166">
        <v>0.6087015008054522</v>
      </c>
      <c r="O23" s="167">
        <v>1.0987348659210312</v>
      </c>
      <c r="P23" s="166">
        <v>-1.5473169959996511</v>
      </c>
      <c r="Q23" s="166">
        <v>-7.9044058514763975</v>
      </c>
      <c r="R23" s="166">
        <v>1.8343938120714682</v>
      </c>
      <c r="S23" s="166">
        <v>1.7730118284052168</v>
      </c>
      <c r="T23" s="193">
        <v>1.2765011235176473</v>
      </c>
      <c r="U23" s="166">
        <v>1.5260410293852544</v>
      </c>
      <c r="V23" s="166">
        <v>1.3762414006997403</v>
      </c>
      <c r="W23" s="167">
        <v>1.2084264938372513</v>
      </c>
      <c r="X23" s="166">
        <v>1.088060326086861</v>
      </c>
      <c r="Y23" s="166">
        <v>0.9596344194962683</v>
      </c>
      <c r="Z23" s="166">
        <v>0.7805246498085552</v>
      </c>
      <c r="AA23" s="173">
        <v>0.7690974010697857</v>
      </c>
    </row>
    <row r="24" spans="2:27" ht="13.5">
      <c r="B24" s="3"/>
      <c r="C24" s="87"/>
      <c r="D24" s="87" t="s">
        <v>31</v>
      </c>
      <c r="E24" s="87"/>
      <c r="F24" s="114"/>
      <c r="G24" s="56" t="s">
        <v>105</v>
      </c>
      <c r="H24" s="167">
        <v>1.7234748609796782</v>
      </c>
      <c r="I24" s="166">
        <v>-15.809458599539255</v>
      </c>
      <c r="J24" s="166">
        <v>8.80462524495907</v>
      </c>
      <c r="K24" s="167">
        <v>5.646059528889481</v>
      </c>
      <c r="L24" s="193">
        <v>3.1987175066821294</v>
      </c>
      <c r="M24" s="166">
        <v>-5.3302790643832765</v>
      </c>
      <c r="N24" s="166">
        <v>0.41141072584525773</v>
      </c>
      <c r="O24" s="167">
        <v>1.296604796548479</v>
      </c>
      <c r="P24" s="166">
        <v>-3.248785697141713</v>
      </c>
      <c r="Q24" s="166">
        <v>-25.56560776169789</v>
      </c>
      <c r="R24" s="166">
        <v>14.56207058985683</v>
      </c>
      <c r="S24" s="166">
        <v>4.526765365781031</v>
      </c>
      <c r="T24" s="193">
        <v>3.062206404959383</v>
      </c>
      <c r="U24" s="166">
        <v>2.2650010990512612</v>
      </c>
      <c r="V24" s="166">
        <v>2.3106441348174798</v>
      </c>
      <c r="W24" s="167">
        <v>1.581104926367999</v>
      </c>
      <c r="X24" s="166">
        <v>1.1958923604397569</v>
      </c>
      <c r="Y24" s="166">
        <v>1.1092892626239035</v>
      </c>
      <c r="Z24" s="166">
        <v>0.9007982097437406</v>
      </c>
      <c r="AA24" s="173">
        <v>0.685195156846703</v>
      </c>
    </row>
    <row r="25" spans="2:27" ht="13.5">
      <c r="B25" s="3"/>
      <c r="C25" s="87"/>
      <c r="D25" s="87" t="s">
        <v>32</v>
      </c>
      <c r="E25" s="87"/>
      <c r="F25" s="114"/>
      <c r="G25" s="56" t="s">
        <v>105</v>
      </c>
      <c r="H25" s="167">
        <v>2.552921416652268</v>
      </c>
      <c r="I25" s="166">
        <v>-14.275671543327192</v>
      </c>
      <c r="J25" s="166">
        <v>8.13501948882707</v>
      </c>
      <c r="K25" s="167">
        <v>5.874061219062995</v>
      </c>
      <c r="L25" s="193">
        <v>0.5073210170275075</v>
      </c>
      <c r="M25" s="166">
        <v>-1.845610225058806</v>
      </c>
      <c r="N25" s="166">
        <v>1.9622060693072</v>
      </c>
      <c r="O25" s="167">
        <v>-1.1631865839681268</v>
      </c>
      <c r="P25" s="166">
        <v>-0.4726851563153076</v>
      </c>
      <c r="Q25" s="166">
        <v>-27.18096198543921</v>
      </c>
      <c r="R25" s="166">
        <v>16.277133296585575</v>
      </c>
      <c r="S25" s="166">
        <v>4.318963540133865</v>
      </c>
      <c r="T25" s="193">
        <v>2.5952082395210567</v>
      </c>
      <c r="U25" s="166">
        <v>2.209542505941897</v>
      </c>
      <c r="V25" s="166">
        <v>2.146998183376425</v>
      </c>
      <c r="W25" s="167">
        <v>1.56794238374151</v>
      </c>
      <c r="X25" s="166">
        <v>1.333447221011184</v>
      </c>
      <c r="Y25" s="166">
        <v>1.2264850530052058</v>
      </c>
      <c r="Z25" s="166">
        <v>0.9980653057021414</v>
      </c>
      <c r="AA25" s="173">
        <v>0.8639932128502892</v>
      </c>
    </row>
    <row r="26" spans="2:27" ht="14.25" thickBot="1">
      <c r="B26" s="81"/>
      <c r="C26" s="116"/>
      <c r="D26" s="116" t="s">
        <v>33</v>
      </c>
      <c r="E26" s="116"/>
      <c r="F26" s="117"/>
      <c r="G26" s="228" t="s">
        <v>105</v>
      </c>
      <c r="H26" s="181">
        <v>-20.596619758693606</v>
      </c>
      <c r="I26" s="180">
        <v>-69.11615115598494</v>
      </c>
      <c r="J26" s="180">
        <v>73.4010558166724</v>
      </c>
      <c r="K26" s="181">
        <v>-8.07040024359651</v>
      </c>
      <c r="L26" s="207">
        <v>90.4900303674927</v>
      </c>
      <c r="M26" s="180">
        <v>-64.96240624804503</v>
      </c>
      <c r="N26" s="180">
        <v>-73.93307005512978</v>
      </c>
      <c r="O26" s="181">
        <v>462.5524240857061</v>
      </c>
      <c r="P26" s="180">
        <v>-94.70948301319939</v>
      </c>
      <c r="Q26" s="180">
        <v>975.6123126430393</v>
      </c>
      <c r="R26" s="180">
        <v>-57.40149404940162</v>
      </c>
      <c r="S26" s="180">
        <v>28.327040163014715</v>
      </c>
      <c r="T26" s="207">
        <v>46.54254057231378</v>
      </c>
      <c r="U26" s="180">
        <v>5.880014466557526</v>
      </c>
      <c r="V26" s="180">
        <v>12.607953897385627</v>
      </c>
      <c r="W26" s="181">
        <v>2.3324074430722987</v>
      </c>
      <c r="X26" s="180">
        <v>-6.59692426808553</v>
      </c>
      <c r="Y26" s="180">
        <v>-6.093855910459084</v>
      </c>
      <c r="Z26" s="180">
        <v>-5.543509266105588</v>
      </c>
      <c r="AA26" s="208">
        <v>-11.981238264638378</v>
      </c>
    </row>
    <row r="27" ht="14.25" thickBot="1"/>
    <row r="28" spans="2:27" ht="30" customHeight="1">
      <c r="B28" s="91" t="str">
        <f>"Strednodobá predikcia "&amp;Súhrn!$H$3&amp;" - komponenty HDP [príspevky k rastu]"</f>
        <v>Strednodobá predikcia P3Q-2020 - komponenty HDP [príspevky k rastu]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3"/>
    </row>
    <row r="29" spans="2:27" ht="13.5">
      <c r="B29" s="285" t="s">
        <v>29</v>
      </c>
      <c r="C29" s="286"/>
      <c r="D29" s="286"/>
      <c r="E29" s="286"/>
      <c r="F29" s="287"/>
      <c r="G29" s="288" t="s">
        <v>69</v>
      </c>
      <c r="H29" s="140" t="str">
        <f>H$3</f>
        <v>Skutočnosť</v>
      </c>
      <c r="I29" s="272">
        <f>I$3</f>
        <v>2020</v>
      </c>
      <c r="J29" s="272">
        <f>J$3</f>
        <v>2021</v>
      </c>
      <c r="K29" s="275">
        <f>K$3</f>
        <v>2022</v>
      </c>
      <c r="L29" s="292">
        <f>L$3</f>
        <v>2019</v>
      </c>
      <c r="M29" s="290"/>
      <c r="N29" s="290"/>
      <c r="O29" s="293"/>
      <c r="P29" s="292">
        <f>P$3</f>
        <v>2020</v>
      </c>
      <c r="Q29" s="290"/>
      <c r="R29" s="290"/>
      <c r="S29" s="293"/>
      <c r="T29" s="292">
        <f>T$3</f>
        <v>2021</v>
      </c>
      <c r="U29" s="290"/>
      <c r="V29" s="290"/>
      <c r="W29" s="293"/>
      <c r="X29" s="290">
        <f>X$3</f>
        <v>2022</v>
      </c>
      <c r="Y29" s="290"/>
      <c r="Z29" s="290"/>
      <c r="AA29" s="291"/>
    </row>
    <row r="30" spans="2:27" ht="13.5">
      <c r="B30" s="280"/>
      <c r="C30" s="281"/>
      <c r="D30" s="281"/>
      <c r="E30" s="281"/>
      <c r="F30" s="282"/>
      <c r="G30" s="284"/>
      <c r="H30" s="221">
        <f>$H$4</f>
        <v>2019</v>
      </c>
      <c r="I30" s="271"/>
      <c r="J30" s="271"/>
      <c r="K30" s="276"/>
      <c r="L30" s="144" t="s">
        <v>3</v>
      </c>
      <c r="M30" s="142" t="s">
        <v>4</v>
      </c>
      <c r="N30" s="142" t="s">
        <v>5</v>
      </c>
      <c r="O30" s="143" t="s">
        <v>6</v>
      </c>
      <c r="P30" s="144" t="s">
        <v>3</v>
      </c>
      <c r="Q30" s="142" t="s">
        <v>4</v>
      </c>
      <c r="R30" s="142" t="s">
        <v>5</v>
      </c>
      <c r="S30" s="143" t="s">
        <v>6</v>
      </c>
      <c r="T30" s="144" t="s">
        <v>3</v>
      </c>
      <c r="U30" s="142" t="s">
        <v>4</v>
      </c>
      <c r="V30" s="142" t="s">
        <v>5</v>
      </c>
      <c r="W30" s="143" t="s">
        <v>6</v>
      </c>
      <c r="X30" s="142" t="s">
        <v>3</v>
      </c>
      <c r="Y30" s="142" t="s">
        <v>4</v>
      </c>
      <c r="Z30" s="142" t="s">
        <v>5</v>
      </c>
      <c r="AA30" s="145" t="s">
        <v>6</v>
      </c>
    </row>
    <row r="31" spans="2:27" ht="3.75" customHeight="1">
      <c r="B31" s="9"/>
      <c r="C31" s="10"/>
      <c r="D31" s="10"/>
      <c r="E31" s="10"/>
      <c r="F31" s="146"/>
      <c r="G31" s="147"/>
      <c r="H31" s="150"/>
      <c r="I31" s="149"/>
      <c r="J31" s="149"/>
      <c r="K31" s="150"/>
      <c r="L31" s="192"/>
      <c r="M31" s="87"/>
      <c r="N31" s="87"/>
      <c r="O31" s="114"/>
      <c r="P31" s="87"/>
      <c r="Q31" s="87"/>
      <c r="R31" s="87"/>
      <c r="S31" s="87"/>
      <c r="T31" s="192"/>
      <c r="U31" s="87"/>
      <c r="V31" s="87"/>
      <c r="W31" s="114"/>
      <c r="X31" s="87"/>
      <c r="Y31" s="87"/>
      <c r="Z31" s="87"/>
      <c r="AA31" s="4"/>
    </row>
    <row r="32" spans="2:27" ht="13.5">
      <c r="B32" s="3"/>
      <c r="C32" s="87" t="s">
        <v>0</v>
      </c>
      <c r="D32" s="87"/>
      <c r="E32" s="87"/>
      <c r="F32" s="114"/>
      <c r="G32" s="56" t="s">
        <v>105</v>
      </c>
      <c r="H32" s="167">
        <v>2.39856885834881</v>
      </c>
      <c r="I32" s="166">
        <v>-8.192636387865974</v>
      </c>
      <c r="J32" s="166">
        <v>5.61597597061909</v>
      </c>
      <c r="K32" s="167">
        <v>4.168572177625336</v>
      </c>
      <c r="L32" s="193">
        <v>0.634232292836387</v>
      </c>
      <c r="M32" s="166">
        <v>0.37628791923066274</v>
      </c>
      <c r="N32" s="166">
        <v>0.3997635639259869</v>
      </c>
      <c r="O32" s="167">
        <v>0.6052905836585722</v>
      </c>
      <c r="P32" s="166">
        <v>-5.155602035247483</v>
      </c>
      <c r="Q32" s="166">
        <v>-8.302024940845726</v>
      </c>
      <c r="R32" s="166">
        <v>3.639878095957556</v>
      </c>
      <c r="S32" s="166">
        <v>2.6827650169340984</v>
      </c>
      <c r="T32" s="193">
        <v>1.7017848148168184</v>
      </c>
      <c r="U32" s="166">
        <v>1.5581599016327914</v>
      </c>
      <c r="V32" s="166">
        <v>1.5109354316530528</v>
      </c>
      <c r="W32" s="167">
        <v>1.205422682010223</v>
      </c>
      <c r="X32" s="166">
        <v>0.94808125328953</v>
      </c>
      <c r="Y32" s="166">
        <v>0.8403120707213958</v>
      </c>
      <c r="Z32" s="166">
        <v>0.6813528413448466</v>
      </c>
      <c r="AA32" s="173">
        <v>0.5933016303931282</v>
      </c>
    </row>
    <row r="33" spans="2:27" ht="13.5">
      <c r="B33" s="3"/>
      <c r="C33" s="87"/>
      <c r="D33" s="87"/>
      <c r="E33" s="87" t="s">
        <v>140</v>
      </c>
      <c r="F33" s="114"/>
      <c r="G33" s="56" t="s">
        <v>106</v>
      </c>
      <c r="H33" s="167">
        <v>1.1914132005482079</v>
      </c>
      <c r="I33" s="166">
        <v>-1.2711242441922324</v>
      </c>
      <c r="J33" s="166">
        <v>0.9769484158045683</v>
      </c>
      <c r="K33" s="167">
        <v>1.6850210079062506</v>
      </c>
      <c r="L33" s="193">
        <v>0.14000213208858248</v>
      </c>
      <c r="M33" s="166">
        <v>0.4013236724133843</v>
      </c>
      <c r="N33" s="166">
        <v>0.1346361163573264</v>
      </c>
      <c r="O33" s="167">
        <v>0.2580883166163847</v>
      </c>
      <c r="P33" s="166">
        <v>0.08862923816963993</v>
      </c>
      <c r="Q33" s="166">
        <v>-2.9452729045010986</v>
      </c>
      <c r="R33" s="166">
        <v>0.7569875067624267</v>
      </c>
      <c r="S33" s="166">
        <v>0.25545078208920535</v>
      </c>
      <c r="T33" s="193">
        <v>0.543236866380592</v>
      </c>
      <c r="U33" s="166">
        <v>0.39765203727678367</v>
      </c>
      <c r="V33" s="166">
        <v>0.4398942605894023</v>
      </c>
      <c r="W33" s="167">
        <v>0.3832090672566462</v>
      </c>
      <c r="X33" s="166">
        <v>0.4464395011435419</v>
      </c>
      <c r="Y33" s="166">
        <v>0.44036923064595945</v>
      </c>
      <c r="Z33" s="166">
        <v>0.375947946673918</v>
      </c>
      <c r="AA33" s="173">
        <v>0.33849131288256507</v>
      </c>
    </row>
    <row r="34" spans="2:27" ht="13.5">
      <c r="B34" s="3"/>
      <c r="C34" s="87"/>
      <c r="D34" s="87"/>
      <c r="E34" s="87" t="s">
        <v>30</v>
      </c>
      <c r="F34" s="114"/>
      <c r="G34" s="56" t="s">
        <v>106</v>
      </c>
      <c r="H34" s="167">
        <v>0.8112629025107416</v>
      </c>
      <c r="I34" s="166">
        <v>-0.23044304750379896</v>
      </c>
      <c r="J34" s="166">
        <v>0.7419017720763562</v>
      </c>
      <c r="K34" s="167">
        <v>0.3441366200878546</v>
      </c>
      <c r="L34" s="193">
        <v>0.31114188571457235</v>
      </c>
      <c r="M34" s="166">
        <v>0.20742181483696479</v>
      </c>
      <c r="N34" s="166">
        <v>0.122222593491176</v>
      </c>
      <c r="O34" s="167">
        <v>0.12408982926359907</v>
      </c>
      <c r="P34" s="166">
        <v>0.03218894061925684</v>
      </c>
      <c r="Q34" s="166">
        <v>-2.293724781497152</v>
      </c>
      <c r="R34" s="166">
        <v>2.643620806145633</v>
      </c>
      <c r="S34" s="166">
        <v>0.07518026047019777</v>
      </c>
      <c r="T34" s="193">
        <v>-0.11035577846409646</v>
      </c>
      <c r="U34" s="166">
        <v>0.08457788812426661</v>
      </c>
      <c r="V34" s="166">
        <v>0.09736150965715751</v>
      </c>
      <c r="W34" s="167">
        <v>0.06356176314148738</v>
      </c>
      <c r="X34" s="166">
        <v>0.07540417656466425</v>
      </c>
      <c r="Y34" s="166">
        <v>0.08381662972745801</v>
      </c>
      <c r="Z34" s="166">
        <v>0.09262338271882718</v>
      </c>
      <c r="AA34" s="173">
        <v>0.14239963976565834</v>
      </c>
    </row>
    <row r="35" spans="2:27" ht="13.5">
      <c r="B35" s="3"/>
      <c r="C35" s="87"/>
      <c r="D35" s="87"/>
      <c r="E35" s="87" t="s">
        <v>1</v>
      </c>
      <c r="F35" s="114"/>
      <c r="G35" s="56" t="s">
        <v>106</v>
      </c>
      <c r="H35" s="167">
        <v>1.4092343158000704</v>
      </c>
      <c r="I35" s="166">
        <v>-3.264914920375983</v>
      </c>
      <c r="J35" s="166">
        <v>1.818244111025993</v>
      </c>
      <c r="K35" s="167">
        <v>2.2588464562360215</v>
      </c>
      <c r="L35" s="193">
        <v>0.8791875568137202</v>
      </c>
      <c r="M35" s="166">
        <v>-0.25266619630295684</v>
      </c>
      <c r="N35" s="166">
        <v>0.32240042631697663</v>
      </c>
      <c r="O35" s="167">
        <v>0.6655878013540266</v>
      </c>
      <c r="P35" s="166">
        <v>-1.6035942559045084</v>
      </c>
      <c r="Q35" s="166">
        <v>-2.6238774201223993</v>
      </c>
      <c r="R35" s="166">
        <v>-1.567940164977619</v>
      </c>
      <c r="S35" s="166">
        <v>1.4098547281142177</v>
      </c>
      <c r="T35" s="193">
        <v>0.809100386274619</v>
      </c>
      <c r="U35" s="166">
        <v>0.9963344602978368</v>
      </c>
      <c r="V35" s="166">
        <v>0.7957476909634779</v>
      </c>
      <c r="W35" s="167">
        <v>0.7221369586196166</v>
      </c>
      <c r="X35" s="166">
        <v>0.5306654697533906</v>
      </c>
      <c r="Y35" s="166">
        <v>0.40538074952095793</v>
      </c>
      <c r="Z35" s="166">
        <v>0.2883921209290363</v>
      </c>
      <c r="AA35" s="173">
        <v>0.26572489393861465</v>
      </c>
    </row>
    <row r="36" spans="2:27" ht="13.5">
      <c r="B36" s="3"/>
      <c r="C36" s="87"/>
      <c r="D36" s="87"/>
      <c r="E36" s="87" t="s">
        <v>2</v>
      </c>
      <c r="F36" s="114"/>
      <c r="G36" s="56" t="s">
        <v>106</v>
      </c>
      <c r="H36" s="167">
        <v>3.411910418859033</v>
      </c>
      <c r="I36" s="166">
        <v>-4.7664822120720105</v>
      </c>
      <c r="J36" s="166">
        <v>3.5370942989069127</v>
      </c>
      <c r="K36" s="167">
        <v>4.288004084230139</v>
      </c>
      <c r="L36" s="193">
        <v>1.330331574616873</v>
      </c>
      <c r="M36" s="166">
        <v>0.3560792909473881</v>
      </c>
      <c r="N36" s="166">
        <v>0.579259136165479</v>
      </c>
      <c r="O36" s="167">
        <v>1.0477659472340144</v>
      </c>
      <c r="P36" s="166">
        <v>-1.48277607711563</v>
      </c>
      <c r="Q36" s="166">
        <v>-7.862875106120637</v>
      </c>
      <c r="R36" s="166">
        <v>1.8326681479304594</v>
      </c>
      <c r="S36" s="166">
        <v>1.740485770673612</v>
      </c>
      <c r="T36" s="193">
        <v>1.2419814741911057</v>
      </c>
      <c r="U36" s="166">
        <v>1.4785643856988806</v>
      </c>
      <c r="V36" s="166">
        <v>1.3330034612100587</v>
      </c>
      <c r="W36" s="167">
        <v>1.1689077890177335</v>
      </c>
      <c r="X36" s="166">
        <v>1.052509147461605</v>
      </c>
      <c r="Y36" s="166">
        <v>0.9295666098943796</v>
      </c>
      <c r="Z36" s="166">
        <v>0.7569634503217694</v>
      </c>
      <c r="AA36" s="173">
        <v>0.7466158465868461</v>
      </c>
    </row>
    <row r="37" spans="2:27" ht="13.5">
      <c r="B37" s="3"/>
      <c r="C37" s="87"/>
      <c r="D37" s="87" t="s">
        <v>31</v>
      </c>
      <c r="E37" s="87"/>
      <c r="F37" s="114"/>
      <c r="G37" s="56" t="s">
        <v>106</v>
      </c>
      <c r="H37" s="167">
        <v>1.6621227637135976</v>
      </c>
      <c r="I37" s="166">
        <v>-15.146156582825562</v>
      </c>
      <c r="J37" s="166">
        <v>7.735388073050404</v>
      </c>
      <c r="K37" s="167">
        <v>5.1101591331456895</v>
      </c>
      <c r="L37" s="193">
        <v>3.116253367640817</v>
      </c>
      <c r="M37" s="166">
        <v>-5.325193372407515</v>
      </c>
      <c r="N37" s="166">
        <v>0.38765109232363093</v>
      </c>
      <c r="O37" s="167">
        <v>1.221865506116296</v>
      </c>
      <c r="P37" s="166">
        <v>-3.082555571080786</v>
      </c>
      <c r="Q37" s="166">
        <v>-24.745185394187345</v>
      </c>
      <c r="R37" s="166">
        <v>11.441201219361638</v>
      </c>
      <c r="S37" s="166">
        <v>3.9314290024703573</v>
      </c>
      <c r="T37" s="193">
        <v>2.707240694827294</v>
      </c>
      <c r="U37" s="166">
        <v>2.0292319302092783</v>
      </c>
      <c r="V37" s="166">
        <v>2.0845318664037644</v>
      </c>
      <c r="W37" s="167">
        <v>1.4376201626531642</v>
      </c>
      <c r="X37" s="166">
        <v>1.0914018969103447</v>
      </c>
      <c r="Y37" s="166">
        <v>1.0148508920356087</v>
      </c>
      <c r="Z37" s="166">
        <v>0.8263077374907764</v>
      </c>
      <c r="AA37" s="173">
        <v>0.6299036851030545</v>
      </c>
    </row>
    <row r="38" spans="2:27" ht="13.5">
      <c r="B38" s="3"/>
      <c r="C38" s="87"/>
      <c r="D38" s="87" t="s">
        <v>32</v>
      </c>
      <c r="E38" s="87"/>
      <c r="F38" s="114"/>
      <c r="G38" s="56" t="s">
        <v>106</v>
      </c>
      <c r="H38" s="167">
        <v>-2.3738279262957946</v>
      </c>
      <c r="I38" s="166">
        <v>13.294208470364111</v>
      </c>
      <c r="J38" s="166">
        <v>-7.073772867555513</v>
      </c>
      <c r="K38" s="167">
        <v>-5.22959103975048</v>
      </c>
      <c r="L38" s="193">
        <v>-0.47945923469313545</v>
      </c>
      <c r="M38" s="166">
        <v>1.7420506597596581</v>
      </c>
      <c r="N38" s="166">
        <v>-1.8111065621373788</v>
      </c>
      <c r="O38" s="167">
        <v>1.0903233356816588</v>
      </c>
      <c r="P38" s="166">
        <v>0.4352871055276539</v>
      </c>
      <c r="Q38" s="166">
        <v>26.26632201537574</v>
      </c>
      <c r="R38" s="166">
        <v>-12.491009914182474</v>
      </c>
      <c r="S38" s="166">
        <v>-3.7184897911127184</v>
      </c>
      <c r="T38" s="193">
        <v>-2.2699953929994794</v>
      </c>
      <c r="U38" s="166">
        <v>-1.9496364142753801</v>
      </c>
      <c r="V38" s="166">
        <v>-1.9065998959607373</v>
      </c>
      <c r="W38" s="167">
        <v>-1.4011052696606787</v>
      </c>
      <c r="X38" s="166">
        <v>-1.1958297910823796</v>
      </c>
      <c r="Y38" s="166">
        <v>-1.104105431208618</v>
      </c>
      <c r="Z38" s="166">
        <v>-0.9019183464676889</v>
      </c>
      <c r="AA38" s="173">
        <v>-0.7832179012967752</v>
      </c>
    </row>
    <row r="39" spans="2:27" ht="13.5">
      <c r="B39" s="3"/>
      <c r="C39" s="87"/>
      <c r="D39" s="87" t="s">
        <v>33</v>
      </c>
      <c r="E39" s="87"/>
      <c r="F39" s="114"/>
      <c r="G39" s="56" t="s">
        <v>106</v>
      </c>
      <c r="H39" s="165">
        <v>-0.7117051625822013</v>
      </c>
      <c r="I39" s="166">
        <v>-1.851948112461452</v>
      </c>
      <c r="J39" s="166">
        <v>0.6616152054948862</v>
      </c>
      <c r="K39" s="167">
        <v>-0.11943190660477444</v>
      </c>
      <c r="L39" s="193">
        <v>2.636794132947682</v>
      </c>
      <c r="M39" s="166">
        <v>-3.5831427126478563</v>
      </c>
      <c r="N39" s="166">
        <v>-1.423455469813748</v>
      </c>
      <c r="O39" s="167">
        <v>2.3121888417979553</v>
      </c>
      <c r="P39" s="166">
        <v>-2.6472684655531316</v>
      </c>
      <c r="Q39" s="166">
        <v>1.5211366211883908</v>
      </c>
      <c r="R39" s="166">
        <v>-1.0498086948208343</v>
      </c>
      <c r="S39" s="166">
        <v>0.21293921135763907</v>
      </c>
      <c r="T39" s="193">
        <v>0.4372453018278144</v>
      </c>
      <c r="U39" s="166">
        <v>0.07959551593389791</v>
      </c>
      <c r="V39" s="166">
        <v>0.17793197044302736</v>
      </c>
      <c r="W39" s="167">
        <v>0.036514892992485184</v>
      </c>
      <c r="X39" s="166">
        <v>-0.10442789417203494</v>
      </c>
      <c r="Y39" s="166">
        <v>-0.0892545391730093</v>
      </c>
      <c r="Z39" s="166">
        <v>-0.07561060897691253</v>
      </c>
      <c r="AA39" s="173">
        <v>-0.15331421619372065</v>
      </c>
    </row>
    <row r="40" spans="2:27" ht="14.25" thickBot="1">
      <c r="B40" s="81"/>
      <c r="C40" s="116"/>
      <c r="D40" s="116" t="s">
        <v>43</v>
      </c>
      <c r="E40" s="116"/>
      <c r="F40" s="117"/>
      <c r="G40" s="228" t="s">
        <v>106</v>
      </c>
      <c r="H40" s="179">
        <v>-0.30163639792799163</v>
      </c>
      <c r="I40" s="180">
        <v>-1.5742060633325048</v>
      </c>
      <c r="J40" s="180">
        <v>1.4172664662172965</v>
      </c>
      <c r="K40" s="181">
        <v>0</v>
      </c>
      <c r="L40" s="207">
        <v>-3.3328934147281277</v>
      </c>
      <c r="M40" s="180">
        <v>3.603351340931126</v>
      </c>
      <c r="N40" s="180">
        <v>1.243959897574255</v>
      </c>
      <c r="O40" s="181">
        <v>-2.7546642053734174</v>
      </c>
      <c r="P40" s="180">
        <v>-1.0255574925786966</v>
      </c>
      <c r="Q40" s="180">
        <v>-1.9602864559134614</v>
      </c>
      <c r="R40" s="180">
        <v>2.857018642847898</v>
      </c>
      <c r="S40" s="180">
        <v>0.7293400349028738</v>
      </c>
      <c r="T40" s="207">
        <v>0.022558038797892175</v>
      </c>
      <c r="U40" s="180">
        <v>0</v>
      </c>
      <c r="V40" s="180">
        <v>0</v>
      </c>
      <c r="W40" s="181">
        <v>0</v>
      </c>
      <c r="X40" s="180">
        <v>0</v>
      </c>
      <c r="Y40" s="180">
        <v>0</v>
      </c>
      <c r="Z40" s="180">
        <v>0</v>
      </c>
      <c r="AA40" s="208">
        <v>0</v>
      </c>
    </row>
    <row r="41" spans="2:27" ht="13.5">
      <c r="B41" s="12" t="s">
        <v>179</v>
      </c>
      <c r="C41" s="87"/>
      <c r="D41" s="87"/>
      <c r="E41" s="87"/>
      <c r="F41" s="87"/>
      <c r="G41" s="122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</row>
    <row r="42" spans="2:27" ht="13.5">
      <c r="B42" s="87"/>
      <c r="C42" s="87"/>
      <c r="D42" s="87"/>
      <c r="E42" s="87"/>
      <c r="F42" s="87"/>
      <c r="G42" s="122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11" ht="14.25" thickBot="1">
      <c r="B43" s="222" t="s">
        <v>75</v>
      </c>
      <c r="I43" s="116"/>
      <c r="J43" s="116"/>
      <c r="K43" s="116"/>
    </row>
    <row r="44" spans="2:11" ht="13.5">
      <c r="B44" s="277" t="s">
        <v>29</v>
      </c>
      <c r="C44" s="278"/>
      <c r="D44" s="278"/>
      <c r="E44" s="278"/>
      <c r="F44" s="279"/>
      <c r="G44" s="283" t="s">
        <v>69</v>
      </c>
      <c r="H44" s="232" t="str">
        <f>H$3</f>
        <v>Skutočnosť</v>
      </c>
      <c r="I44" s="289">
        <f>I$3</f>
        <v>2020</v>
      </c>
      <c r="J44" s="270">
        <f>J$3</f>
        <v>2021</v>
      </c>
      <c r="K44" s="273">
        <f>K$3</f>
        <v>2022</v>
      </c>
    </row>
    <row r="45" spans="2:11" ht="15" customHeight="1">
      <c r="B45" s="280"/>
      <c r="C45" s="281"/>
      <c r="D45" s="281"/>
      <c r="E45" s="281"/>
      <c r="F45" s="282"/>
      <c r="G45" s="284"/>
      <c r="H45" s="221">
        <f>$H$4</f>
        <v>2019</v>
      </c>
      <c r="I45" s="271"/>
      <c r="J45" s="271"/>
      <c r="K45" s="274"/>
    </row>
    <row r="46" spans="2:11" ht="3.75" customHeight="1">
      <c r="B46" s="9"/>
      <c r="C46" s="10"/>
      <c r="D46" s="10"/>
      <c r="E46" s="10"/>
      <c r="F46" s="146"/>
      <c r="G46" s="147"/>
      <c r="H46" s="233"/>
      <c r="I46" s="149"/>
      <c r="J46" s="149"/>
      <c r="K46" s="151"/>
    </row>
    <row r="47" spans="2:11" ht="13.5">
      <c r="B47" s="3"/>
      <c r="C47" s="87" t="s">
        <v>1</v>
      </c>
      <c r="D47" s="87"/>
      <c r="E47" s="87"/>
      <c r="F47" s="114"/>
      <c r="G47" s="56" t="s">
        <v>105</v>
      </c>
      <c r="H47" s="165">
        <v>6.753681098690592</v>
      </c>
      <c r="I47" s="166">
        <v>-15.00860182426338</v>
      </c>
      <c r="J47" s="166">
        <v>9.028655856288268</v>
      </c>
      <c r="K47" s="173">
        <v>10.865421522955714</v>
      </c>
    </row>
    <row r="48" spans="2:11" ht="13.5">
      <c r="B48" s="3"/>
      <c r="C48" s="87"/>
      <c r="D48" s="113" t="s">
        <v>41</v>
      </c>
      <c r="E48" s="87"/>
      <c r="F48" s="114"/>
      <c r="G48" s="56" t="s">
        <v>105</v>
      </c>
      <c r="H48" s="165">
        <v>8.463149935570314</v>
      </c>
      <c r="I48" s="166">
        <v>-17.13410428466166</v>
      </c>
      <c r="J48" s="166">
        <v>8.019231036046605</v>
      </c>
      <c r="K48" s="173">
        <v>9.809299435054868</v>
      </c>
    </row>
    <row r="49" spans="2:11" ht="14.25" thickBot="1">
      <c r="B49" s="81"/>
      <c r="C49" s="116"/>
      <c r="D49" s="234" t="s">
        <v>74</v>
      </c>
      <c r="E49" s="116"/>
      <c r="F49" s="117"/>
      <c r="G49" s="118" t="s">
        <v>105</v>
      </c>
      <c r="H49" s="179">
        <v>-1.2050751742856676</v>
      </c>
      <c r="I49" s="180">
        <v>-4.144515524308062</v>
      </c>
      <c r="J49" s="180">
        <v>13.488959616707234</v>
      </c>
      <c r="K49" s="208">
        <v>15.307150439104404</v>
      </c>
    </row>
    <row r="50" spans="2:10" ht="13.5">
      <c r="B50" s="12" t="s">
        <v>179</v>
      </c>
      <c r="C50" s="87"/>
      <c r="D50" s="87"/>
      <c r="E50" s="87"/>
      <c r="F50" s="87"/>
      <c r="G50" s="122"/>
      <c r="H50" s="87"/>
      <c r="I50" s="87"/>
      <c r="J50" s="87"/>
    </row>
    <row r="57" spans="2:10" ht="13.5">
      <c r="B57" s="87"/>
      <c r="C57" s="87"/>
      <c r="D57" s="87"/>
      <c r="E57" s="87"/>
      <c r="F57" s="87"/>
      <c r="G57" s="122"/>
      <c r="H57" s="87"/>
      <c r="I57" s="87"/>
      <c r="J57" s="87"/>
    </row>
    <row r="58" spans="2:10" ht="13.5">
      <c r="B58" s="87"/>
      <c r="C58" s="87"/>
      <c r="D58" s="87"/>
      <c r="E58" s="87"/>
      <c r="F58" s="87"/>
      <c r="G58" s="122"/>
      <c r="H58" s="87"/>
      <c r="I58" s="87"/>
      <c r="J58" s="87"/>
    </row>
    <row r="59" spans="2:10" ht="13.5">
      <c r="B59" s="87"/>
      <c r="C59" s="87"/>
      <c r="D59" s="87"/>
      <c r="E59" s="87"/>
      <c r="F59" s="87"/>
      <c r="G59" s="122"/>
      <c r="H59" s="87"/>
      <c r="I59" s="87"/>
      <c r="J59" s="87"/>
    </row>
    <row r="60" spans="2:10" ht="13.5">
      <c r="B60" s="87"/>
      <c r="C60" s="87"/>
      <c r="D60" s="87"/>
      <c r="E60" s="87"/>
      <c r="F60" s="87"/>
      <c r="G60" s="122"/>
      <c r="H60" s="87"/>
      <c r="I60" s="87"/>
      <c r="J60" s="87"/>
    </row>
    <row r="61" spans="2:10" ht="13.5">
      <c r="B61" s="87"/>
      <c r="C61" s="87"/>
      <c r="D61" s="87"/>
      <c r="E61" s="87"/>
      <c r="F61" s="87"/>
      <c r="G61" s="122"/>
      <c r="H61" s="87"/>
      <c r="I61" s="87"/>
      <c r="J61" s="87"/>
    </row>
    <row r="62" spans="2:10" ht="13.5">
      <c r="B62" s="87"/>
      <c r="C62" s="87"/>
      <c r="D62" s="87"/>
      <c r="E62" s="87"/>
      <c r="F62" s="87"/>
      <c r="G62" s="122"/>
      <c r="H62" s="87"/>
      <c r="I62" s="87"/>
      <c r="J62" s="87"/>
    </row>
    <row r="63" spans="2:10" ht="13.5">
      <c r="B63" s="87"/>
      <c r="C63" s="87"/>
      <c r="D63" s="87"/>
      <c r="E63" s="87"/>
      <c r="F63" s="87"/>
      <c r="G63" s="122"/>
      <c r="H63" s="87"/>
      <c r="I63" s="87"/>
      <c r="J63" s="87"/>
    </row>
    <row r="64" spans="2:10" ht="13.5">
      <c r="B64" s="87"/>
      <c r="C64" s="87"/>
      <c r="D64" s="87"/>
      <c r="E64" s="87"/>
      <c r="F64" s="87"/>
      <c r="G64" s="122"/>
      <c r="H64" s="87"/>
      <c r="I64" s="87"/>
      <c r="J64" s="87"/>
    </row>
    <row r="65" spans="2:10" ht="13.5">
      <c r="B65" s="87"/>
      <c r="C65" s="87"/>
      <c r="D65" s="87"/>
      <c r="E65" s="87"/>
      <c r="F65" s="87"/>
      <c r="G65" s="122"/>
      <c r="H65" s="87"/>
      <c r="I65" s="87"/>
      <c r="J65" s="87"/>
    </row>
    <row r="66" spans="2:10" ht="13.5">
      <c r="B66" s="87"/>
      <c r="C66" s="87"/>
      <c r="D66" s="87"/>
      <c r="E66" s="87"/>
      <c r="F66" s="87"/>
      <c r="G66" s="122"/>
      <c r="H66" s="87"/>
      <c r="I66" s="87"/>
      <c r="J66" s="87"/>
    </row>
    <row r="67" spans="2:10" ht="13.5">
      <c r="B67" s="87"/>
      <c r="C67" s="87"/>
      <c r="D67" s="87"/>
      <c r="E67" s="87"/>
      <c r="F67" s="87"/>
      <c r="G67" s="122"/>
      <c r="H67" s="87"/>
      <c r="I67" s="87"/>
      <c r="J67" s="87"/>
    </row>
    <row r="68" spans="2:10" ht="13.5">
      <c r="B68" s="87"/>
      <c r="C68" s="87"/>
      <c r="D68" s="87"/>
      <c r="E68" s="87"/>
      <c r="F68" s="87"/>
      <c r="G68" s="122"/>
      <c r="H68" s="87"/>
      <c r="I68" s="87"/>
      <c r="J68" s="87"/>
    </row>
    <row r="69" spans="2:10" ht="13.5">
      <c r="B69" s="87"/>
      <c r="C69" s="87"/>
      <c r="D69" s="87"/>
      <c r="E69" s="87"/>
      <c r="F69" s="87"/>
      <c r="G69" s="122"/>
      <c r="H69" s="87"/>
      <c r="I69" s="87"/>
      <c r="J69" s="87"/>
    </row>
    <row r="70" spans="2:10" ht="13.5">
      <c r="B70" s="87"/>
      <c r="C70" s="87"/>
      <c r="D70" s="87"/>
      <c r="E70" s="87"/>
      <c r="F70" s="87"/>
      <c r="G70" s="87"/>
      <c r="H70" s="87"/>
      <c r="I70" s="87"/>
      <c r="J70" s="87"/>
    </row>
    <row r="71" spans="2:10" ht="13.5">
      <c r="B71" s="87"/>
      <c r="C71" s="87"/>
      <c r="D71" s="87"/>
      <c r="E71" s="87"/>
      <c r="F71" s="87"/>
      <c r="G71" s="87"/>
      <c r="H71" s="87"/>
      <c r="I71" s="87"/>
      <c r="J71" s="87"/>
    </row>
    <row r="72" spans="2:10" ht="13.5">
      <c r="B72" s="87"/>
      <c r="C72" s="87"/>
      <c r="D72" s="87"/>
      <c r="E72" s="87"/>
      <c r="F72" s="87"/>
      <c r="G72" s="87"/>
      <c r="H72" s="87"/>
      <c r="I72" s="87"/>
      <c r="J72" s="87"/>
    </row>
    <row r="73" spans="2:10" ht="13.5">
      <c r="B73" s="87"/>
      <c r="C73" s="87"/>
      <c r="D73" s="87"/>
      <c r="E73" s="87"/>
      <c r="F73" s="87"/>
      <c r="G73" s="87"/>
      <c r="H73" s="87"/>
      <c r="I73" s="87"/>
      <c r="J73" s="87"/>
    </row>
    <row r="74" spans="2:10" ht="13.5">
      <c r="B74" s="87"/>
      <c r="C74" s="87"/>
      <c r="D74" s="87"/>
      <c r="E74" s="87"/>
      <c r="F74" s="87"/>
      <c r="G74" s="87"/>
      <c r="H74" s="87"/>
      <c r="I74" s="87"/>
      <c r="J74" s="87"/>
    </row>
    <row r="75" spans="2:10" ht="13.5">
      <c r="B75" s="87"/>
      <c r="C75" s="87"/>
      <c r="D75" s="87"/>
      <c r="E75" s="87"/>
      <c r="F75" s="87"/>
      <c r="G75" s="87"/>
      <c r="H75" s="87"/>
      <c r="I75" s="87"/>
      <c r="J75" s="87"/>
    </row>
    <row r="76" spans="2:10" ht="13.5">
      <c r="B76" s="87"/>
      <c r="C76" s="87"/>
      <c r="D76" s="87"/>
      <c r="E76" s="87"/>
      <c r="F76" s="87"/>
      <c r="G76" s="87"/>
      <c r="H76" s="87"/>
      <c r="I76" s="87"/>
      <c r="J76" s="87"/>
    </row>
  </sheetData>
  <sheetProtection/>
  <mergeCells count="32">
    <mergeCell ref="X29:AA29"/>
    <mergeCell ref="L29:O29"/>
    <mergeCell ref="T29:W29"/>
    <mergeCell ref="L3:O3"/>
    <mergeCell ref="P16:S16"/>
    <mergeCell ref="P29:S29"/>
    <mergeCell ref="P3:S3"/>
    <mergeCell ref="L16:O16"/>
    <mergeCell ref="T16:W16"/>
    <mergeCell ref="X3:AA3"/>
    <mergeCell ref="X16:AA16"/>
    <mergeCell ref="T3:W3"/>
    <mergeCell ref="G3:G4"/>
    <mergeCell ref="B3:F4"/>
    <mergeCell ref="I3:I4"/>
    <mergeCell ref="K3:K4"/>
    <mergeCell ref="I16:I17"/>
    <mergeCell ref="B16:F17"/>
    <mergeCell ref="G16:G17"/>
    <mergeCell ref="K16:K17"/>
    <mergeCell ref="B44:F45"/>
    <mergeCell ref="G44:G45"/>
    <mergeCell ref="B29:F30"/>
    <mergeCell ref="G29:G30"/>
    <mergeCell ref="I44:I45"/>
    <mergeCell ref="I29:I30"/>
    <mergeCell ref="J44:J45"/>
    <mergeCell ref="J29:J30"/>
    <mergeCell ref="J16:J17"/>
    <mergeCell ref="J3:J4"/>
    <mergeCell ref="K44:K45"/>
    <mergeCell ref="K29:K30"/>
  </mergeCells>
  <printOptions/>
  <pageMargins left="0.7" right="0.7" top="0.75" bottom="0.75" header="0.3" footer="0.3"/>
  <pageSetup fitToHeight="1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3"/>
  <sheetViews>
    <sheetView zoomScale="80" zoomScaleNormal="80" zoomScalePageLayoutView="0" workbookViewId="0" topLeftCell="A1">
      <selection activeCell="AA42" sqref="AA42"/>
    </sheetView>
  </sheetViews>
  <sheetFormatPr defaultColWidth="9.140625" defaultRowHeight="15"/>
  <cols>
    <col min="1" max="5" width="3.140625" style="73" customWidth="1"/>
    <col min="6" max="6" width="39.421875" style="73" customWidth="1"/>
    <col min="7" max="7" width="20.421875" style="73" bestFit="1" customWidth="1"/>
    <col min="8" max="8" width="11.140625" style="73" customWidth="1"/>
    <col min="9" max="27" width="9.140625" style="73" customWidth="1"/>
    <col min="28" max="16384" width="9.140625" style="73" customWidth="1"/>
  </cols>
  <sheetData>
    <row r="1" ht="22.5" customHeight="1" thickBot="1">
      <c r="B1" s="72" t="s">
        <v>97</v>
      </c>
    </row>
    <row r="2" spans="2:27" ht="30" customHeight="1">
      <c r="B2" s="91" t="str">
        <f>"Strednodobá predikcia "&amp;Súhrn!$H$3&amp;" - cenový vývoj [medziročný rast]"</f>
        <v>Strednodobá predikcia P3Q-2020 - cenový vývoj [medziročný rast]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3"/>
    </row>
    <row r="3" spans="2:27" ht="13.5">
      <c r="B3" s="285" t="s">
        <v>29</v>
      </c>
      <c r="C3" s="286"/>
      <c r="D3" s="286"/>
      <c r="E3" s="286"/>
      <c r="F3" s="287"/>
      <c r="G3" s="288" t="s">
        <v>69</v>
      </c>
      <c r="H3" s="140" t="s">
        <v>35</v>
      </c>
      <c r="I3" s="272">
        <v>2020</v>
      </c>
      <c r="J3" s="272">
        <v>2021</v>
      </c>
      <c r="K3" s="275">
        <v>2022</v>
      </c>
      <c r="L3" s="292">
        <v>2019</v>
      </c>
      <c r="M3" s="290"/>
      <c r="N3" s="290"/>
      <c r="O3" s="290"/>
      <c r="P3" s="292">
        <v>2020</v>
      </c>
      <c r="Q3" s="290"/>
      <c r="R3" s="290"/>
      <c r="S3" s="290"/>
      <c r="T3" s="292">
        <v>2021</v>
      </c>
      <c r="U3" s="290"/>
      <c r="V3" s="290"/>
      <c r="W3" s="290"/>
      <c r="X3" s="292">
        <v>2022</v>
      </c>
      <c r="Y3" s="290"/>
      <c r="Z3" s="290"/>
      <c r="AA3" s="291"/>
    </row>
    <row r="4" spans="2:27" ht="13.5">
      <c r="B4" s="280"/>
      <c r="C4" s="281"/>
      <c r="D4" s="281"/>
      <c r="E4" s="281"/>
      <c r="F4" s="282"/>
      <c r="G4" s="284"/>
      <c r="H4" s="221">
        <v>2019</v>
      </c>
      <c r="I4" s="271"/>
      <c r="J4" s="271"/>
      <c r="K4" s="276"/>
      <c r="L4" s="142" t="s">
        <v>3</v>
      </c>
      <c r="M4" s="142" t="s">
        <v>4</v>
      </c>
      <c r="N4" s="142" t="s">
        <v>5</v>
      </c>
      <c r="O4" s="143" t="s">
        <v>6</v>
      </c>
      <c r="P4" s="144" t="s">
        <v>3</v>
      </c>
      <c r="Q4" s="142" t="s">
        <v>4</v>
      </c>
      <c r="R4" s="142" t="s">
        <v>5</v>
      </c>
      <c r="S4" s="143" t="s">
        <v>6</v>
      </c>
      <c r="T4" s="144" t="s">
        <v>3</v>
      </c>
      <c r="U4" s="142" t="s">
        <v>4</v>
      </c>
      <c r="V4" s="142" t="s">
        <v>5</v>
      </c>
      <c r="W4" s="143" t="s">
        <v>6</v>
      </c>
      <c r="X4" s="142" t="s">
        <v>3</v>
      </c>
      <c r="Y4" s="142" t="s">
        <v>4</v>
      </c>
      <c r="Z4" s="142" t="s">
        <v>5</v>
      </c>
      <c r="AA4" s="209" t="s">
        <v>6</v>
      </c>
    </row>
    <row r="5" spans="2:27" ht="3.75" customHeight="1">
      <c r="B5" s="9"/>
      <c r="C5" s="10"/>
      <c r="D5" s="10"/>
      <c r="E5" s="10"/>
      <c r="F5" s="146"/>
      <c r="G5" s="147"/>
      <c r="H5" s="150"/>
      <c r="I5" s="102"/>
      <c r="J5" s="102"/>
      <c r="K5" s="148"/>
      <c r="L5" s="149"/>
      <c r="M5" s="149"/>
      <c r="N5" s="149"/>
      <c r="O5" s="150"/>
      <c r="P5" s="186"/>
      <c r="Q5" s="149"/>
      <c r="R5" s="149"/>
      <c r="S5" s="150"/>
      <c r="T5" s="186"/>
      <c r="U5" s="149"/>
      <c r="V5" s="149"/>
      <c r="W5" s="150"/>
      <c r="X5" s="149"/>
      <c r="Y5" s="149"/>
      <c r="Z5" s="149"/>
      <c r="AA5" s="151"/>
    </row>
    <row r="6" spans="2:27" ht="13.5">
      <c r="B6" s="9"/>
      <c r="C6" s="107" t="s">
        <v>70</v>
      </c>
      <c r="D6" s="10"/>
      <c r="E6" s="10"/>
      <c r="F6" s="99"/>
      <c r="G6" s="56" t="s">
        <v>76</v>
      </c>
      <c r="H6" s="172">
        <v>2.7716472009665836</v>
      </c>
      <c r="I6" s="29">
        <v>1.9206979862548508</v>
      </c>
      <c r="J6" s="29">
        <v>0.7454299079266349</v>
      </c>
      <c r="K6" s="172">
        <v>1.3156198405638264</v>
      </c>
      <c r="L6" s="29">
        <v>2.4133121411657754</v>
      </c>
      <c r="M6" s="29">
        <v>2.593057298201586</v>
      </c>
      <c r="N6" s="29">
        <v>3.0117964707016824</v>
      </c>
      <c r="O6" s="172">
        <v>3.064863301956507</v>
      </c>
      <c r="P6" s="30">
        <v>2.917049377632793</v>
      </c>
      <c r="Q6" s="29">
        <v>2.0100975257926024</v>
      </c>
      <c r="R6" s="29">
        <v>1.5140940009910508</v>
      </c>
      <c r="S6" s="172">
        <v>1.2574449742988065</v>
      </c>
      <c r="T6" s="30">
        <v>0.4403113612581109</v>
      </c>
      <c r="U6" s="29">
        <v>0.719878697769289</v>
      </c>
      <c r="V6" s="29">
        <v>0.7568232579443332</v>
      </c>
      <c r="W6" s="172">
        <v>1.064815215112148</v>
      </c>
      <c r="X6" s="29">
        <v>1.2603315071515055</v>
      </c>
      <c r="Y6" s="29">
        <v>1.2480165143198292</v>
      </c>
      <c r="Z6" s="29">
        <v>1.3711448243885656</v>
      </c>
      <c r="AA6" s="31">
        <v>1.3826109445695778</v>
      </c>
    </row>
    <row r="7" spans="2:27" ht="13.5">
      <c r="B7" s="3"/>
      <c r="C7" s="87"/>
      <c r="D7" s="87" t="s">
        <v>51</v>
      </c>
      <c r="E7" s="87"/>
      <c r="F7" s="114"/>
      <c r="G7" s="56" t="s">
        <v>76</v>
      </c>
      <c r="H7" s="167">
        <v>2.9726568729953016</v>
      </c>
      <c r="I7" s="166">
        <v>4.224855227720582</v>
      </c>
      <c r="J7" s="166">
        <v>-0.04852110623555461</v>
      </c>
      <c r="K7" s="167">
        <v>-3.01348432859281</v>
      </c>
      <c r="L7" s="166">
        <v>0.4511931414297692</v>
      </c>
      <c r="M7" s="166">
        <v>4.847872303349249</v>
      </c>
      <c r="N7" s="166">
        <v>4.687070151306742</v>
      </c>
      <c r="O7" s="167">
        <v>3.581323755772175</v>
      </c>
      <c r="P7" s="193">
        <v>3.7967749666198785</v>
      </c>
      <c r="Q7" s="166">
        <v>2.6027124052652653</v>
      </c>
      <c r="R7" s="166">
        <v>-1.8789212626876548</v>
      </c>
      <c r="S7" s="167">
        <v>-0.3990853812081241</v>
      </c>
      <c r="T7" s="193">
        <v>-0.49119706185264533</v>
      </c>
      <c r="U7" s="166">
        <v>-5.113952907002243</v>
      </c>
      <c r="V7" s="166">
        <v>-1.786691876592002</v>
      </c>
      <c r="W7" s="167">
        <v>-2.623003154048291</v>
      </c>
      <c r="X7" s="166">
        <v>-2.469474169358193</v>
      </c>
      <c r="Y7" s="166">
        <v>0.5688033827904349</v>
      </c>
      <c r="Z7" s="166">
        <v>0.45886439874358587</v>
      </c>
      <c r="AA7" s="173">
        <v>0.40528242946489</v>
      </c>
    </row>
    <row r="8" spans="2:27" ht="13.5">
      <c r="B8" s="3"/>
      <c r="C8" s="87"/>
      <c r="D8" s="87" t="s">
        <v>44</v>
      </c>
      <c r="E8" s="87"/>
      <c r="F8" s="114"/>
      <c r="G8" s="56" t="s">
        <v>76</v>
      </c>
      <c r="H8" s="167">
        <v>3.4188665615970706</v>
      </c>
      <c r="I8" s="166">
        <v>3.697148163728599</v>
      </c>
      <c r="J8" s="166">
        <v>2.108111749323328</v>
      </c>
      <c r="K8" s="167">
        <v>1.5383661822589545</v>
      </c>
      <c r="L8" s="166">
        <v>2.0572638431654724</v>
      </c>
      <c r="M8" s="166">
        <v>2.543260835053161</v>
      </c>
      <c r="N8" s="166">
        <v>3.256886530199637</v>
      </c>
      <c r="O8" s="167">
        <v>4.450519757128774</v>
      </c>
      <c r="P8" s="193">
        <v>4.5441509193460945</v>
      </c>
      <c r="Q8" s="166">
        <v>3.582486995293536</v>
      </c>
      <c r="R8" s="166">
        <v>3.301006516352075</v>
      </c>
      <c r="S8" s="167">
        <v>1.0213027026418615</v>
      </c>
      <c r="T8" s="193">
        <v>0.5566352550719671</v>
      </c>
      <c r="U8" s="166">
        <v>0.784066441427612</v>
      </c>
      <c r="V8" s="166">
        <v>0.524748227318895</v>
      </c>
      <c r="W8" s="167">
        <v>2.1576894422264274</v>
      </c>
      <c r="X8" s="166">
        <v>2.717600386844879</v>
      </c>
      <c r="Y8" s="166">
        <v>2.1685360110568013</v>
      </c>
      <c r="Z8" s="166">
        <v>1.9865792875189356</v>
      </c>
      <c r="AA8" s="173">
        <v>2.0711905112272433</v>
      </c>
    </row>
    <row r="9" spans="2:27" ht="13.5">
      <c r="B9" s="3"/>
      <c r="C9" s="87"/>
      <c r="D9" s="87" t="s">
        <v>45</v>
      </c>
      <c r="E9" s="87"/>
      <c r="F9" s="114"/>
      <c r="G9" s="56" t="s">
        <v>76</v>
      </c>
      <c r="H9" s="167">
        <v>2.8102292658481787</v>
      </c>
      <c r="I9" s="166">
        <v>2.972629544074607</v>
      </c>
      <c r="J9" s="166">
        <v>1.9548596080751395</v>
      </c>
      <c r="K9" s="167">
        <v>1.7419616956635622</v>
      </c>
      <c r="L9" s="166">
        <v>2.402706205937193</v>
      </c>
      <c r="M9" s="166">
        <v>2.3828958935074667</v>
      </c>
      <c r="N9" s="166">
        <v>3.27332751962129</v>
      </c>
      <c r="O9" s="167">
        <v>3.172379440241585</v>
      </c>
      <c r="P9" s="193">
        <v>3.3805686764842164</v>
      </c>
      <c r="Q9" s="166">
        <v>3.311765968538211</v>
      </c>
      <c r="R9" s="166">
        <v>2.722331602062681</v>
      </c>
      <c r="S9" s="167">
        <v>2.490628792207133</v>
      </c>
      <c r="T9" s="193">
        <v>2.3821714527174436</v>
      </c>
      <c r="U9" s="166">
        <v>2.0888172690769267</v>
      </c>
      <c r="V9" s="166">
        <v>1.4212750548372526</v>
      </c>
      <c r="W9" s="167">
        <v>1.935800912522751</v>
      </c>
      <c r="X9" s="166">
        <v>1.4560469602933779</v>
      </c>
      <c r="Y9" s="166">
        <v>1.5863755610104704</v>
      </c>
      <c r="Z9" s="166">
        <v>1.9210488292501537</v>
      </c>
      <c r="AA9" s="173">
        <v>2.0009477856474405</v>
      </c>
    </row>
    <row r="10" spans="2:27" ht="13.5">
      <c r="B10" s="3"/>
      <c r="C10" s="87"/>
      <c r="D10" s="87" t="s">
        <v>78</v>
      </c>
      <c r="E10" s="87"/>
      <c r="F10" s="114"/>
      <c r="G10" s="56" t="s">
        <v>76</v>
      </c>
      <c r="H10" s="167">
        <v>1.1273220383289413</v>
      </c>
      <c r="I10" s="166">
        <v>1.6428240743178435</v>
      </c>
      <c r="J10" s="166">
        <v>0.6688107302351511</v>
      </c>
      <c r="K10" s="167">
        <v>0.6542569133411718</v>
      </c>
      <c r="L10" s="166">
        <v>0.9900338782357352</v>
      </c>
      <c r="M10" s="166">
        <v>1.110966312634389</v>
      </c>
      <c r="N10" s="166">
        <v>1.1470963103369343</v>
      </c>
      <c r="O10" s="167">
        <v>1.2598476463311528</v>
      </c>
      <c r="P10" s="193">
        <v>1.9736842105263008</v>
      </c>
      <c r="Q10" s="166">
        <v>1.4177541485419738</v>
      </c>
      <c r="R10" s="166">
        <v>1.6854205319447146</v>
      </c>
      <c r="S10" s="167">
        <v>1.4984085514358156</v>
      </c>
      <c r="T10" s="193">
        <v>0.9701058799250717</v>
      </c>
      <c r="U10" s="166">
        <v>0.7452690117103771</v>
      </c>
      <c r="V10" s="166">
        <v>0.5021694057695498</v>
      </c>
      <c r="W10" s="167">
        <v>0.4598980111090327</v>
      </c>
      <c r="X10" s="166">
        <v>0.5944503738741105</v>
      </c>
      <c r="Y10" s="166">
        <v>0.6424745193924508</v>
      </c>
      <c r="Z10" s="166">
        <v>0.6735027144896009</v>
      </c>
      <c r="AA10" s="173">
        <v>0.7064567568791489</v>
      </c>
    </row>
    <row r="11" spans="2:27" ht="3.75" customHeight="1">
      <c r="B11" s="3"/>
      <c r="C11" s="87"/>
      <c r="E11" s="87"/>
      <c r="F11" s="114"/>
      <c r="G11" s="56"/>
      <c r="H11" s="167"/>
      <c r="I11" s="166"/>
      <c r="J11" s="166"/>
      <c r="K11" s="167"/>
      <c r="L11" s="166"/>
      <c r="M11" s="166"/>
      <c r="N11" s="166"/>
      <c r="O11" s="167"/>
      <c r="P11" s="193"/>
      <c r="Q11" s="166"/>
      <c r="R11" s="166"/>
      <c r="S11" s="167"/>
      <c r="T11" s="193"/>
      <c r="U11" s="166"/>
      <c r="V11" s="166"/>
      <c r="W11" s="167"/>
      <c r="X11" s="166"/>
      <c r="Y11" s="166"/>
      <c r="Z11" s="166"/>
      <c r="AA11" s="173"/>
    </row>
    <row r="12" spans="2:27" ht="13.5">
      <c r="B12" s="3"/>
      <c r="C12" s="87"/>
      <c r="D12" s="87" t="s">
        <v>79</v>
      </c>
      <c r="E12" s="87"/>
      <c r="F12" s="114"/>
      <c r="G12" s="56" t="s">
        <v>76</v>
      </c>
      <c r="H12" s="167">
        <v>2.506313583964669</v>
      </c>
      <c r="I12" s="166">
        <v>2.263931303294541</v>
      </c>
      <c r="J12" s="166">
        <v>1.3902978763925944</v>
      </c>
      <c r="K12" s="167">
        <v>1.4639109375692811</v>
      </c>
      <c r="L12" s="166">
        <v>1.971027498237305</v>
      </c>
      <c r="M12" s="166">
        <v>2.208011199134603</v>
      </c>
      <c r="N12" s="166">
        <v>2.9109534565584028</v>
      </c>
      <c r="O12" s="167">
        <v>2.9309851543376766</v>
      </c>
      <c r="P12" s="193">
        <v>2.9858251877926847</v>
      </c>
      <c r="Q12" s="166">
        <v>2.6926070038910694</v>
      </c>
      <c r="R12" s="166">
        <v>1.8353771693759882</v>
      </c>
      <c r="S12" s="167">
        <v>1.55739819601051</v>
      </c>
      <c r="T12" s="193">
        <v>1.4072945932127823</v>
      </c>
      <c r="U12" s="166">
        <v>1.150842757698939</v>
      </c>
      <c r="V12" s="166">
        <v>1.3356201022754846</v>
      </c>
      <c r="W12" s="167">
        <v>1.6683685249244178</v>
      </c>
      <c r="X12" s="166">
        <v>1.378353778613814</v>
      </c>
      <c r="Y12" s="166">
        <v>1.3839876028467444</v>
      </c>
      <c r="Z12" s="166">
        <v>1.5369190328805757</v>
      </c>
      <c r="AA12" s="173">
        <v>1.555822773262733</v>
      </c>
    </row>
    <row r="13" spans="2:27" ht="13.5">
      <c r="B13" s="3"/>
      <c r="C13" s="87"/>
      <c r="D13" s="87" t="s">
        <v>80</v>
      </c>
      <c r="E13" s="87"/>
      <c r="F13" s="114"/>
      <c r="G13" s="56" t="s">
        <v>76</v>
      </c>
      <c r="H13" s="167">
        <v>2.0171598389467533</v>
      </c>
      <c r="I13" s="166">
        <v>2.325888655484576</v>
      </c>
      <c r="J13" s="166">
        <v>1.3132366153848096</v>
      </c>
      <c r="K13" s="167">
        <v>1.2029826848787337</v>
      </c>
      <c r="L13" s="166">
        <v>1.7395225976870847</v>
      </c>
      <c r="M13" s="166">
        <v>1.7796095721908074</v>
      </c>
      <c r="N13" s="166">
        <v>2.274972120439699</v>
      </c>
      <c r="O13" s="167">
        <v>2.270342459219691</v>
      </c>
      <c r="P13" s="193">
        <v>2.710318842415191</v>
      </c>
      <c r="Q13" s="166">
        <v>2.41084881968861</v>
      </c>
      <c r="R13" s="166">
        <v>2.1921817334596057</v>
      </c>
      <c r="S13" s="167">
        <v>1.9976826083298675</v>
      </c>
      <c r="T13" s="193">
        <v>1.675344136540474</v>
      </c>
      <c r="U13" s="166">
        <v>1.4158786946549213</v>
      </c>
      <c r="V13" s="166">
        <v>0.9623213761374529</v>
      </c>
      <c r="W13" s="167">
        <v>1.203985324080719</v>
      </c>
      <c r="X13" s="166">
        <v>1.0300534670742252</v>
      </c>
      <c r="Y13" s="166">
        <v>1.1193861575283108</v>
      </c>
      <c r="Z13" s="166">
        <v>1.3023279081839405</v>
      </c>
      <c r="AA13" s="173">
        <v>1.3589849425617757</v>
      </c>
    </row>
    <row r="14" spans="2:27" ht="13.5">
      <c r="B14" s="3"/>
      <c r="C14" s="87"/>
      <c r="D14" s="87" t="s">
        <v>144</v>
      </c>
      <c r="E14" s="87"/>
      <c r="F14" s="114"/>
      <c r="G14" s="56" t="s">
        <v>76</v>
      </c>
      <c r="H14" s="167">
        <v>2.2247020844127405</v>
      </c>
      <c r="I14" s="166">
        <v>2.438360267926342</v>
      </c>
      <c r="J14" s="166">
        <v>0.8405143227814449</v>
      </c>
      <c r="K14" s="167">
        <v>1.1397357575284417</v>
      </c>
      <c r="L14" s="166">
        <v>1.8849110617903335</v>
      </c>
      <c r="M14" s="166">
        <v>1.9283483138905098</v>
      </c>
      <c r="N14" s="166">
        <v>2.4664674845845695</v>
      </c>
      <c r="O14" s="167">
        <v>2.61338407865523</v>
      </c>
      <c r="P14" s="193">
        <v>2.9771112865035576</v>
      </c>
      <c r="Q14" s="166">
        <v>2.5954532662059364</v>
      </c>
      <c r="R14" s="166">
        <v>2.2921232927468367</v>
      </c>
      <c r="S14" s="167">
        <v>1.901356252979781</v>
      </c>
      <c r="T14" s="193">
        <v>1.2049794160757301</v>
      </c>
      <c r="U14" s="166">
        <v>0.9392383673033464</v>
      </c>
      <c r="V14" s="166">
        <v>0.4844840157485919</v>
      </c>
      <c r="W14" s="167">
        <v>0.7378010323071464</v>
      </c>
      <c r="X14" s="166">
        <v>0.9598256185511502</v>
      </c>
      <c r="Y14" s="166">
        <v>1.0349367657057797</v>
      </c>
      <c r="Z14" s="166">
        <v>1.2534206056363644</v>
      </c>
      <c r="AA14" s="173">
        <v>1.3096277937798817</v>
      </c>
    </row>
    <row r="15" spans="2:27" ht="3.75" customHeight="1">
      <c r="B15" s="3"/>
      <c r="C15" s="87"/>
      <c r="D15" s="87"/>
      <c r="E15" s="87"/>
      <c r="F15" s="114"/>
      <c r="G15" s="56"/>
      <c r="H15" s="167"/>
      <c r="I15" s="166"/>
      <c r="J15" s="166"/>
      <c r="K15" s="167"/>
      <c r="L15" s="166"/>
      <c r="M15" s="166"/>
      <c r="N15" s="166"/>
      <c r="O15" s="167"/>
      <c r="P15" s="193"/>
      <c r="Q15" s="166"/>
      <c r="R15" s="166"/>
      <c r="S15" s="167"/>
      <c r="T15" s="193"/>
      <c r="U15" s="166"/>
      <c r="V15" s="166"/>
      <c r="W15" s="167"/>
      <c r="X15" s="166"/>
      <c r="Y15" s="166"/>
      <c r="Z15" s="166"/>
      <c r="AA15" s="173"/>
    </row>
    <row r="16" spans="2:27" ht="13.5">
      <c r="B16" s="3"/>
      <c r="C16" s="87" t="s">
        <v>71</v>
      </c>
      <c r="D16" s="87"/>
      <c r="E16" s="87"/>
      <c r="F16" s="114"/>
      <c r="G16" s="56" t="s">
        <v>76</v>
      </c>
      <c r="H16" s="167">
        <v>2.6774584151570906</v>
      </c>
      <c r="I16" s="166">
        <v>1.8606369117503618</v>
      </c>
      <c r="J16" s="166">
        <v>0.7808702485992285</v>
      </c>
      <c r="K16" s="167">
        <v>1.3549272483504922</v>
      </c>
      <c r="L16" s="166">
        <v>2.391525054518141</v>
      </c>
      <c r="M16" s="166">
        <v>2.5413532423590084</v>
      </c>
      <c r="N16" s="166">
        <v>2.8750846480212147</v>
      </c>
      <c r="O16" s="167">
        <v>2.8987757384187063</v>
      </c>
      <c r="P16" s="193">
        <v>2.759997036457108</v>
      </c>
      <c r="Q16" s="166">
        <v>1.9327159437819432</v>
      </c>
      <c r="R16" s="166">
        <v>1.511092899764634</v>
      </c>
      <c r="S16" s="167">
        <v>1.2524662302479896</v>
      </c>
      <c r="T16" s="193">
        <v>0.5212378260104629</v>
      </c>
      <c r="U16" s="166">
        <v>0.7551185230311006</v>
      </c>
      <c r="V16" s="166">
        <v>0.7806309754442964</v>
      </c>
      <c r="W16" s="167">
        <v>1.0663567253175472</v>
      </c>
      <c r="X16" s="166">
        <v>1.2810144632282174</v>
      </c>
      <c r="Y16" s="166">
        <v>1.2761332319588945</v>
      </c>
      <c r="Z16" s="166">
        <v>1.4207146051748083</v>
      </c>
      <c r="AA16" s="173">
        <v>1.441326988269637</v>
      </c>
    </row>
    <row r="17" spans="2:27" ht="3.75" customHeight="1">
      <c r="B17" s="3"/>
      <c r="C17" s="87"/>
      <c r="D17" s="87"/>
      <c r="E17" s="87"/>
      <c r="F17" s="114"/>
      <c r="G17" s="56"/>
      <c r="H17" s="114"/>
      <c r="I17" s="87"/>
      <c r="J17" s="87"/>
      <c r="K17" s="114"/>
      <c r="L17" s="87"/>
      <c r="M17" s="87"/>
      <c r="N17" s="87"/>
      <c r="O17" s="114"/>
      <c r="P17" s="192"/>
      <c r="Q17" s="87"/>
      <c r="R17" s="87"/>
      <c r="S17" s="114"/>
      <c r="T17" s="192"/>
      <c r="U17" s="87"/>
      <c r="V17" s="87"/>
      <c r="W17" s="114"/>
      <c r="X17" s="87"/>
      <c r="Y17" s="87"/>
      <c r="Z17" s="87"/>
      <c r="AA17" s="4"/>
    </row>
    <row r="18" spans="2:27" ht="13.5">
      <c r="B18" s="3"/>
      <c r="C18" s="87" t="s">
        <v>18</v>
      </c>
      <c r="D18" s="87"/>
      <c r="E18" s="87"/>
      <c r="F18" s="114"/>
      <c r="G18" s="56" t="s">
        <v>77</v>
      </c>
      <c r="H18" s="167">
        <v>2.6331766534394774</v>
      </c>
      <c r="I18" s="166">
        <v>0.9134271327969685</v>
      </c>
      <c r="J18" s="166">
        <v>-0.4402850179697708</v>
      </c>
      <c r="K18" s="167">
        <v>1.5888619387734337</v>
      </c>
      <c r="L18" s="166">
        <v>2.6769508632753087</v>
      </c>
      <c r="M18" s="166">
        <v>2.569680456918121</v>
      </c>
      <c r="N18" s="166">
        <v>2.3732574056418656</v>
      </c>
      <c r="O18" s="167">
        <v>2.923269514980518</v>
      </c>
      <c r="P18" s="193">
        <v>2.876617481281869</v>
      </c>
      <c r="Q18" s="166">
        <v>1.9424952521793841</v>
      </c>
      <c r="R18" s="166">
        <v>0.3708686807728725</v>
      </c>
      <c r="S18" s="167">
        <v>-1.4685943011287463</v>
      </c>
      <c r="T18" s="193">
        <v>-2.1833720144119866</v>
      </c>
      <c r="U18" s="166">
        <v>-1.4076738955024268</v>
      </c>
      <c r="V18" s="166">
        <v>0.1675139823110925</v>
      </c>
      <c r="W18" s="167">
        <v>1.6759977048478305</v>
      </c>
      <c r="X18" s="166">
        <v>1.8185010521268197</v>
      </c>
      <c r="Y18" s="166">
        <v>1.7248972097421387</v>
      </c>
      <c r="Z18" s="166">
        <v>1.5094160756908366</v>
      </c>
      <c r="AA18" s="173">
        <v>1.3310536427793664</v>
      </c>
    </row>
    <row r="19" spans="2:27" ht="13.5">
      <c r="B19" s="3"/>
      <c r="C19" s="87"/>
      <c r="D19" s="87" t="s">
        <v>19</v>
      </c>
      <c r="E19" s="87"/>
      <c r="F19" s="114"/>
      <c r="G19" s="56" t="s">
        <v>77</v>
      </c>
      <c r="H19" s="167">
        <v>2.7398261419081535</v>
      </c>
      <c r="I19" s="166">
        <v>1.9857639461554157</v>
      </c>
      <c r="J19" s="166">
        <v>0.6962559425864612</v>
      </c>
      <c r="K19" s="167">
        <v>1.2822356763372937</v>
      </c>
      <c r="L19" s="166">
        <v>2.365230097216383</v>
      </c>
      <c r="M19" s="166">
        <v>2.703404069856802</v>
      </c>
      <c r="N19" s="166">
        <v>2.6988769286268877</v>
      </c>
      <c r="O19" s="167">
        <v>3.1872948784727555</v>
      </c>
      <c r="P19" s="193">
        <v>3.0552743701031346</v>
      </c>
      <c r="Q19" s="166">
        <v>2.2340606701117167</v>
      </c>
      <c r="R19" s="166">
        <v>1.8294015783786932</v>
      </c>
      <c r="S19" s="167">
        <v>0.8713642607992398</v>
      </c>
      <c r="T19" s="193">
        <v>0.36275970548460634</v>
      </c>
      <c r="U19" s="166">
        <v>0.6503102320246796</v>
      </c>
      <c r="V19" s="166">
        <v>0.6837636875967519</v>
      </c>
      <c r="W19" s="167">
        <v>1.0742201892100667</v>
      </c>
      <c r="X19" s="166">
        <v>1.2288764621275305</v>
      </c>
      <c r="Y19" s="166">
        <v>1.2816926137727762</v>
      </c>
      <c r="Z19" s="166">
        <v>1.3085893490643912</v>
      </c>
      <c r="AA19" s="173">
        <v>1.3090203772879079</v>
      </c>
    </row>
    <row r="20" spans="2:27" ht="13.5">
      <c r="B20" s="3"/>
      <c r="C20" s="87"/>
      <c r="D20" s="87" t="s">
        <v>21</v>
      </c>
      <c r="E20" s="87"/>
      <c r="F20" s="114"/>
      <c r="G20" s="56" t="s">
        <v>77</v>
      </c>
      <c r="H20" s="167">
        <v>5.581210881643429</v>
      </c>
      <c r="I20" s="166">
        <v>5.880569724251899</v>
      </c>
      <c r="J20" s="166">
        <v>1.2536567786357153</v>
      </c>
      <c r="K20" s="167">
        <v>2.162381121369947</v>
      </c>
      <c r="L20" s="166">
        <v>5.140147514975155</v>
      </c>
      <c r="M20" s="166">
        <v>5.297537525905909</v>
      </c>
      <c r="N20" s="166">
        <v>5.7446450181025455</v>
      </c>
      <c r="O20" s="167">
        <v>6.1040956823923835</v>
      </c>
      <c r="P20" s="193">
        <v>6.296218461915743</v>
      </c>
      <c r="Q20" s="166">
        <v>6.872636287395366</v>
      </c>
      <c r="R20" s="166">
        <v>6.126275115301752</v>
      </c>
      <c r="S20" s="167">
        <v>4.3408681400527485</v>
      </c>
      <c r="T20" s="193">
        <v>2.5106033194053197</v>
      </c>
      <c r="U20" s="166">
        <v>0.7477378526840113</v>
      </c>
      <c r="V20" s="166">
        <v>0.5138415778717729</v>
      </c>
      <c r="W20" s="167">
        <v>1.2642184438861364</v>
      </c>
      <c r="X20" s="166">
        <v>2.0249564448974695</v>
      </c>
      <c r="Y20" s="166">
        <v>2.3488027132093237</v>
      </c>
      <c r="Z20" s="166">
        <v>2.2329867597878064</v>
      </c>
      <c r="AA20" s="173">
        <v>2.040582868586</v>
      </c>
    </row>
    <row r="21" spans="2:27" ht="13.5">
      <c r="B21" s="3"/>
      <c r="C21" s="87"/>
      <c r="D21" s="87" t="s">
        <v>20</v>
      </c>
      <c r="E21" s="87"/>
      <c r="F21" s="114"/>
      <c r="G21" s="56" t="s">
        <v>77</v>
      </c>
      <c r="H21" s="167">
        <v>1.207848329681866</v>
      </c>
      <c r="I21" s="166">
        <v>-0.5383924370248252</v>
      </c>
      <c r="J21" s="166">
        <v>-0.46619259821470393</v>
      </c>
      <c r="K21" s="167">
        <v>1.5311365922252094</v>
      </c>
      <c r="L21" s="166">
        <v>2.7372076177935014</v>
      </c>
      <c r="M21" s="166">
        <v>1.3749971674637038</v>
      </c>
      <c r="N21" s="166">
        <v>0.4920005534475109</v>
      </c>
      <c r="O21" s="167">
        <v>0.2132357247277099</v>
      </c>
      <c r="P21" s="193">
        <v>0.11434533308813855</v>
      </c>
      <c r="Q21" s="166">
        <v>0.6279127168953238</v>
      </c>
      <c r="R21" s="166">
        <v>-0.6223072629963724</v>
      </c>
      <c r="S21" s="167">
        <v>-2.359089887536541</v>
      </c>
      <c r="T21" s="193">
        <v>-1.896467154697902</v>
      </c>
      <c r="U21" s="166">
        <v>-1.2110892692658126</v>
      </c>
      <c r="V21" s="166">
        <v>-0.0029390985809527592</v>
      </c>
      <c r="W21" s="167">
        <v>1.3337940056850783</v>
      </c>
      <c r="X21" s="166">
        <v>1.6402613878907033</v>
      </c>
      <c r="Y21" s="166">
        <v>1.6469776113422654</v>
      </c>
      <c r="Z21" s="166">
        <v>1.5149158914741179</v>
      </c>
      <c r="AA21" s="173">
        <v>1.3866002716366381</v>
      </c>
    </row>
    <row r="22" spans="2:27" ht="13.5">
      <c r="B22" s="3"/>
      <c r="C22" s="87"/>
      <c r="D22" s="87" t="s">
        <v>22</v>
      </c>
      <c r="E22" s="87"/>
      <c r="F22" s="114"/>
      <c r="G22" s="56" t="s">
        <v>77</v>
      </c>
      <c r="H22" s="167">
        <v>0.014777282137686143</v>
      </c>
      <c r="I22" s="166">
        <v>-3.33873963630505</v>
      </c>
      <c r="J22" s="166">
        <v>-0.7394019612647895</v>
      </c>
      <c r="K22" s="167">
        <v>1.7236130939337357</v>
      </c>
      <c r="L22" s="166">
        <v>-0.05044758422117468</v>
      </c>
      <c r="M22" s="166">
        <v>0.9976593253686161</v>
      </c>
      <c r="N22" s="166">
        <v>-0.5257519972950462</v>
      </c>
      <c r="O22" s="167">
        <v>-0.36498842222597716</v>
      </c>
      <c r="P22" s="193">
        <v>-1.2883881850058856</v>
      </c>
      <c r="Q22" s="166">
        <v>-3.6096098997923036</v>
      </c>
      <c r="R22" s="166">
        <v>-4.143800695548322</v>
      </c>
      <c r="S22" s="167">
        <v>-4.586772819770985</v>
      </c>
      <c r="T22" s="193">
        <v>-3.629174979763434</v>
      </c>
      <c r="U22" s="166">
        <v>-1.3592261355299229</v>
      </c>
      <c r="V22" s="166">
        <v>0.6130077180459352</v>
      </c>
      <c r="W22" s="167">
        <v>1.7628354006983926</v>
      </c>
      <c r="X22" s="166">
        <v>1.9173888868654814</v>
      </c>
      <c r="Y22" s="166">
        <v>1.8920979766109838</v>
      </c>
      <c r="Z22" s="166">
        <v>1.6879251247063252</v>
      </c>
      <c r="AA22" s="173">
        <v>1.4378905689024037</v>
      </c>
    </row>
    <row r="23" spans="2:27" ht="13.5">
      <c r="B23" s="3"/>
      <c r="C23" s="87"/>
      <c r="D23" s="87" t="s">
        <v>23</v>
      </c>
      <c r="E23" s="87"/>
      <c r="F23" s="114"/>
      <c r="G23" s="56" t="s">
        <v>77</v>
      </c>
      <c r="H23" s="167">
        <v>0.19918657714042354</v>
      </c>
      <c r="I23" s="166">
        <v>-2.2237400431987737</v>
      </c>
      <c r="J23" s="166">
        <v>-0.03594002297350585</v>
      </c>
      <c r="K23" s="167">
        <v>1.345523835337616</v>
      </c>
      <c r="L23" s="166">
        <v>0.4507765918138773</v>
      </c>
      <c r="M23" s="166">
        <v>1.2628651973177085</v>
      </c>
      <c r="N23" s="166">
        <v>-0.47828690716458766</v>
      </c>
      <c r="O23" s="167">
        <v>-0.40766474180978207</v>
      </c>
      <c r="P23" s="193">
        <v>-1.099597089940687</v>
      </c>
      <c r="Q23" s="166">
        <v>-2.708615070467772</v>
      </c>
      <c r="R23" s="166">
        <v>-2.5248543305944082</v>
      </c>
      <c r="S23" s="167">
        <v>-2.8073957628001125</v>
      </c>
      <c r="T23" s="193">
        <v>-1.9200559017660765</v>
      </c>
      <c r="U23" s="166">
        <v>-0.16244787765610624</v>
      </c>
      <c r="V23" s="166">
        <v>1.0198328358823687</v>
      </c>
      <c r="W23" s="167">
        <v>1.1721351271881417</v>
      </c>
      <c r="X23" s="166">
        <v>1.3297535119667145</v>
      </c>
      <c r="Y23" s="166">
        <v>1.400082703973709</v>
      </c>
      <c r="Z23" s="166">
        <v>1.3789021618872255</v>
      </c>
      <c r="AA23" s="173">
        <v>1.2898324214180406</v>
      </c>
    </row>
    <row r="24" spans="2:27" ht="15.75">
      <c r="B24" s="3"/>
      <c r="C24" s="87"/>
      <c r="D24" s="87" t="s">
        <v>174</v>
      </c>
      <c r="E24" s="87"/>
      <c r="F24" s="114"/>
      <c r="G24" s="56" t="s">
        <v>77</v>
      </c>
      <c r="H24" s="167">
        <v>-0.18404270663489797</v>
      </c>
      <c r="I24" s="166">
        <v>-1.140358194922669</v>
      </c>
      <c r="J24" s="166">
        <v>-0.7037148535713413</v>
      </c>
      <c r="K24" s="167">
        <v>0.37306951929167553</v>
      </c>
      <c r="L24" s="166">
        <v>-0.49897491392404447</v>
      </c>
      <c r="M24" s="166">
        <v>-0.26189844760202163</v>
      </c>
      <c r="N24" s="166">
        <v>-0.04769320046386838</v>
      </c>
      <c r="O24" s="167">
        <v>0.042851008035071914</v>
      </c>
      <c r="P24" s="193">
        <v>-0.19089011723934846</v>
      </c>
      <c r="Q24" s="166">
        <v>-0.9260787375748691</v>
      </c>
      <c r="R24" s="166">
        <v>-1.6608811957508607</v>
      </c>
      <c r="S24" s="167">
        <v>-1.8307741323900188</v>
      </c>
      <c r="T24" s="193">
        <v>-1.7425775409145388</v>
      </c>
      <c r="U24" s="166">
        <v>-1.198725562108379</v>
      </c>
      <c r="V24" s="166">
        <v>-0.40271806675562516</v>
      </c>
      <c r="W24" s="167">
        <v>0.5838566842220274</v>
      </c>
      <c r="X24" s="166">
        <v>0.5799238175679307</v>
      </c>
      <c r="Y24" s="166">
        <v>0.4852217666070828</v>
      </c>
      <c r="Z24" s="166">
        <v>0.3048197960613379</v>
      </c>
      <c r="AA24" s="173">
        <v>0.1461727637857706</v>
      </c>
    </row>
    <row r="25" spans="2:27" ht="3.75" customHeight="1">
      <c r="B25" s="3"/>
      <c r="C25" s="87"/>
      <c r="D25" s="87"/>
      <c r="E25" s="87"/>
      <c r="F25" s="114"/>
      <c r="G25" s="56"/>
      <c r="H25" s="114"/>
      <c r="I25" s="87"/>
      <c r="J25" s="87"/>
      <c r="K25" s="114"/>
      <c r="L25" s="87"/>
      <c r="M25" s="87"/>
      <c r="N25" s="87"/>
      <c r="O25" s="114"/>
      <c r="P25" s="192"/>
      <c r="Q25" s="87"/>
      <c r="R25" s="87"/>
      <c r="S25" s="114"/>
      <c r="T25" s="192"/>
      <c r="U25" s="87"/>
      <c r="V25" s="87"/>
      <c r="W25" s="114"/>
      <c r="X25" s="87"/>
      <c r="Y25" s="87"/>
      <c r="Z25" s="87"/>
      <c r="AA25" s="4"/>
    </row>
    <row r="26" spans="2:27" ht="16.5" thickBot="1">
      <c r="B26" s="81"/>
      <c r="C26" s="116" t="s">
        <v>175</v>
      </c>
      <c r="D26" s="116"/>
      <c r="E26" s="116"/>
      <c r="F26" s="117"/>
      <c r="G26" s="118" t="s">
        <v>42</v>
      </c>
      <c r="H26" s="181">
        <v>5.892570202274385</v>
      </c>
      <c r="I26" s="180">
        <v>7.349109267073018</v>
      </c>
      <c r="J26" s="180">
        <v>-1.1743456289103733</v>
      </c>
      <c r="K26" s="181">
        <v>1.1683715835802104</v>
      </c>
      <c r="L26" s="180">
        <v>5.309651402389306</v>
      </c>
      <c r="M26" s="180">
        <v>7.32434159371509</v>
      </c>
      <c r="N26" s="180">
        <v>6.071520425095201</v>
      </c>
      <c r="O26" s="181">
        <v>4.923494021529493</v>
      </c>
      <c r="P26" s="207">
        <v>9.432286617493531</v>
      </c>
      <c r="Q26" s="180">
        <v>6.461570712810797</v>
      </c>
      <c r="R26" s="180">
        <v>7.269256584487536</v>
      </c>
      <c r="S26" s="181">
        <v>6.2829854188399</v>
      </c>
      <c r="T26" s="207">
        <v>-0.7712784943550162</v>
      </c>
      <c r="U26" s="180">
        <v>-0.6675766491399315</v>
      </c>
      <c r="V26" s="180">
        <v>-1.863190236305286</v>
      </c>
      <c r="W26" s="181">
        <v>-1.3592863730895033</v>
      </c>
      <c r="X26" s="180">
        <v>-0.14096136411419025</v>
      </c>
      <c r="Y26" s="180">
        <v>1.003978911674409</v>
      </c>
      <c r="Z26" s="180">
        <v>1.7203651332337415</v>
      </c>
      <c r="AA26" s="208">
        <v>2.0676411287311396</v>
      </c>
    </row>
    <row r="27" ht="3.75" customHeight="1"/>
    <row r="28" ht="13.5">
      <c r="B28" s="73" t="s">
        <v>179</v>
      </c>
    </row>
    <row r="29" spans="2:6" ht="13.5">
      <c r="B29" s="73" t="s">
        <v>201</v>
      </c>
      <c r="F29" s="122"/>
    </row>
    <row r="30" spans="2:6" ht="13.5">
      <c r="B30" s="73" t="s">
        <v>176</v>
      </c>
      <c r="F30" s="122"/>
    </row>
    <row r="31" ht="13.5">
      <c r="G31" s="122"/>
    </row>
    <row r="32" ht="14.25" thickBot="1">
      <c r="F32" s="222" t="s">
        <v>75</v>
      </c>
    </row>
    <row r="33" spans="6:23" ht="13.5">
      <c r="F33" s="223"/>
      <c r="G33" s="224"/>
      <c r="H33" s="225">
        <v>43891</v>
      </c>
      <c r="I33" s="225">
        <v>43922</v>
      </c>
      <c r="J33" s="225">
        <v>43952</v>
      </c>
      <c r="K33" s="225">
        <v>43983</v>
      </c>
      <c r="L33" s="225">
        <v>44013</v>
      </c>
      <c r="M33" s="225">
        <v>44044</v>
      </c>
      <c r="N33" s="225">
        <v>44075</v>
      </c>
      <c r="O33" s="225">
        <v>44105</v>
      </c>
      <c r="P33" s="225">
        <v>44136</v>
      </c>
      <c r="Q33" s="225">
        <v>44166</v>
      </c>
      <c r="R33" s="225">
        <v>44197</v>
      </c>
      <c r="S33" s="225">
        <v>44228</v>
      </c>
      <c r="T33" s="225">
        <v>44256</v>
      </c>
      <c r="U33" s="225">
        <v>44287</v>
      </c>
      <c r="V33" s="225">
        <v>44317</v>
      </c>
      <c r="W33" s="226">
        <v>44348</v>
      </c>
    </row>
    <row r="34" spans="6:23" ht="14.25" thickBot="1">
      <c r="F34" s="227" t="s">
        <v>70</v>
      </c>
      <c r="G34" s="228" t="s">
        <v>83</v>
      </c>
      <c r="H34" s="180">
        <v>2.420117224428054</v>
      </c>
      <c r="I34" s="180">
        <v>2.122441279124615</v>
      </c>
      <c r="J34" s="180">
        <v>2.0584641413666844</v>
      </c>
      <c r="K34" s="180">
        <v>1.849938961404817</v>
      </c>
      <c r="L34" s="180">
        <v>1.7816954238559788</v>
      </c>
      <c r="M34" s="180">
        <v>1.4410030878637485</v>
      </c>
      <c r="N34" s="180">
        <v>1.3203407070918445</v>
      </c>
      <c r="O34" s="180">
        <v>1.3709337042235603</v>
      </c>
      <c r="P34" s="180">
        <v>1.229880412621796</v>
      </c>
      <c r="Q34" s="180">
        <v>1.1715833011813004</v>
      </c>
      <c r="R34" s="180">
        <v>0.3640416643553124</v>
      </c>
      <c r="S34" s="180">
        <v>0.4439971726719847</v>
      </c>
      <c r="T34" s="180">
        <v>0.5128167878121701</v>
      </c>
      <c r="U34" s="180">
        <v>0.7908863276651061</v>
      </c>
      <c r="V34" s="180">
        <v>0.5797206859505621</v>
      </c>
      <c r="W34" s="208">
        <v>0.7893150882428301</v>
      </c>
    </row>
    <row r="35" spans="6:8" ht="13.5">
      <c r="F35" s="73" t="s">
        <v>179</v>
      </c>
      <c r="G35" s="229"/>
      <c r="H35" s="230"/>
    </row>
    <row r="36" spans="7:8" ht="13.5">
      <c r="G36" s="229"/>
      <c r="H36" s="230"/>
    </row>
    <row r="37" spans="7:8" ht="13.5">
      <c r="G37" s="229"/>
      <c r="H37" s="230"/>
    </row>
    <row r="38" spans="7:8" ht="13.5">
      <c r="G38" s="229"/>
      <c r="H38" s="230"/>
    </row>
    <row r="39" spans="7:8" ht="13.5">
      <c r="G39" s="229"/>
      <c r="H39" s="230"/>
    </row>
    <row r="40" spans="7:8" ht="13.5">
      <c r="G40" s="229"/>
      <c r="H40" s="230"/>
    </row>
    <row r="41" spans="7:8" ht="13.5">
      <c r="G41" s="229"/>
      <c r="H41" s="230"/>
    </row>
    <row r="42" spans="7:8" ht="13.5">
      <c r="G42" s="229"/>
      <c r="H42" s="230"/>
    </row>
    <row r="43" spans="7:8" ht="13.5">
      <c r="G43" s="229"/>
      <c r="H43" s="230"/>
    </row>
  </sheetData>
  <sheetProtection/>
  <mergeCells count="9">
    <mergeCell ref="X3:AA3"/>
    <mergeCell ref="P3:S3"/>
    <mergeCell ref="T3:W3"/>
    <mergeCell ref="B3:F4"/>
    <mergeCell ref="G3:G4"/>
    <mergeCell ref="K3:K4"/>
    <mergeCell ref="I3:I4"/>
    <mergeCell ref="L3:O3"/>
    <mergeCell ref="J3:J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I69"/>
  <sheetViews>
    <sheetView zoomScale="80" zoomScaleNormal="80" zoomScalePageLayoutView="0" workbookViewId="0" topLeftCell="A1">
      <selection activeCell="T65" sqref="T65"/>
    </sheetView>
  </sheetViews>
  <sheetFormatPr defaultColWidth="9.140625" defaultRowHeight="15"/>
  <cols>
    <col min="1" max="5" width="3.140625" style="73" customWidth="1"/>
    <col min="6" max="6" width="35.8515625" style="73" customWidth="1"/>
    <col min="7" max="7" width="21.421875" style="73" customWidth="1"/>
    <col min="8" max="8" width="10.57421875" style="73" customWidth="1"/>
    <col min="9" max="27" width="9.140625" style="73" customWidth="1"/>
    <col min="28" max="16384" width="9.140625" style="73" customWidth="1"/>
  </cols>
  <sheetData>
    <row r="1" ht="22.5" customHeight="1" thickBot="1">
      <c r="B1" s="72" t="s">
        <v>99</v>
      </c>
    </row>
    <row r="2" spans="2:27" ht="30" customHeight="1">
      <c r="B2" s="91" t="str">
        <f>"Strednodobá predikcia "&amp;Súhrn!$H$3&amp;" - trh práce [objem]"</f>
        <v>Strednodobá predikcia P3Q-2020 - trh práce [objem]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3"/>
    </row>
    <row r="3" spans="2:27" ht="13.5">
      <c r="B3" s="285" t="s">
        <v>29</v>
      </c>
      <c r="C3" s="286"/>
      <c r="D3" s="286"/>
      <c r="E3" s="286"/>
      <c r="F3" s="287"/>
      <c r="G3" s="288" t="s">
        <v>69</v>
      </c>
      <c r="H3" s="140" t="s">
        <v>35</v>
      </c>
      <c r="I3" s="272">
        <v>2020</v>
      </c>
      <c r="J3" s="272">
        <v>2021</v>
      </c>
      <c r="K3" s="275">
        <v>2022</v>
      </c>
      <c r="L3" s="292">
        <v>2019</v>
      </c>
      <c r="M3" s="290"/>
      <c r="N3" s="290"/>
      <c r="O3" s="290"/>
      <c r="P3" s="292">
        <v>2020</v>
      </c>
      <c r="Q3" s="290"/>
      <c r="R3" s="290"/>
      <c r="S3" s="290"/>
      <c r="T3" s="292">
        <v>2021</v>
      </c>
      <c r="U3" s="290"/>
      <c r="V3" s="290"/>
      <c r="W3" s="290"/>
      <c r="X3" s="292">
        <v>2022</v>
      </c>
      <c r="Y3" s="290"/>
      <c r="Z3" s="290"/>
      <c r="AA3" s="291"/>
    </row>
    <row r="4" spans="2:27" ht="13.5">
      <c r="B4" s="280"/>
      <c r="C4" s="281"/>
      <c r="D4" s="281"/>
      <c r="E4" s="281"/>
      <c r="F4" s="282"/>
      <c r="G4" s="284"/>
      <c r="H4" s="141">
        <v>2019</v>
      </c>
      <c r="I4" s="271"/>
      <c r="J4" s="271"/>
      <c r="K4" s="276"/>
      <c r="L4" s="142" t="s">
        <v>3</v>
      </c>
      <c r="M4" s="142" t="s">
        <v>4</v>
      </c>
      <c r="N4" s="142" t="s">
        <v>5</v>
      </c>
      <c r="O4" s="143" t="s">
        <v>6</v>
      </c>
      <c r="P4" s="144" t="s">
        <v>3</v>
      </c>
      <c r="Q4" s="142" t="s">
        <v>4</v>
      </c>
      <c r="R4" s="142" t="s">
        <v>5</v>
      </c>
      <c r="S4" s="143" t="s">
        <v>6</v>
      </c>
      <c r="T4" s="144" t="s">
        <v>3</v>
      </c>
      <c r="U4" s="142" t="s">
        <v>4</v>
      </c>
      <c r="V4" s="142" t="s">
        <v>5</v>
      </c>
      <c r="W4" s="143" t="s">
        <v>6</v>
      </c>
      <c r="X4" s="142" t="s">
        <v>3</v>
      </c>
      <c r="Y4" s="142" t="s">
        <v>4</v>
      </c>
      <c r="Z4" s="142" t="s">
        <v>5</v>
      </c>
      <c r="AA4" s="145" t="s">
        <v>6</v>
      </c>
    </row>
    <row r="5" spans="2:27" ht="3.75" customHeight="1">
      <c r="B5" s="9"/>
      <c r="C5" s="10"/>
      <c r="D5" s="10"/>
      <c r="E5" s="10"/>
      <c r="F5" s="146"/>
      <c r="G5" s="147"/>
      <c r="H5" s="101"/>
      <c r="I5" s="102"/>
      <c r="J5" s="102"/>
      <c r="K5" s="148"/>
      <c r="L5" s="149"/>
      <c r="M5" s="149"/>
      <c r="N5" s="149"/>
      <c r="O5" s="150"/>
      <c r="P5" s="186"/>
      <c r="Q5" s="149"/>
      <c r="R5" s="149"/>
      <c r="S5" s="150"/>
      <c r="T5" s="186"/>
      <c r="U5" s="149"/>
      <c r="V5" s="149"/>
      <c r="W5" s="150"/>
      <c r="X5" s="149"/>
      <c r="Y5" s="149"/>
      <c r="Z5" s="149"/>
      <c r="AA5" s="151"/>
    </row>
    <row r="6" spans="2:27" ht="13.5">
      <c r="B6" s="9" t="s">
        <v>25</v>
      </c>
      <c r="C6" s="10"/>
      <c r="D6" s="10"/>
      <c r="E6" s="10"/>
      <c r="F6" s="99"/>
      <c r="G6" s="100"/>
      <c r="H6" s="101"/>
      <c r="I6" s="102"/>
      <c r="J6" s="102"/>
      <c r="K6" s="148"/>
      <c r="L6" s="149"/>
      <c r="M6" s="149"/>
      <c r="N6" s="149"/>
      <c r="O6" s="150"/>
      <c r="P6" s="186"/>
      <c r="Q6" s="149"/>
      <c r="R6" s="149"/>
      <c r="S6" s="150"/>
      <c r="T6" s="186"/>
      <c r="U6" s="149"/>
      <c r="V6" s="149"/>
      <c r="W6" s="150"/>
      <c r="X6" s="149"/>
      <c r="Y6" s="149"/>
      <c r="Z6" s="149"/>
      <c r="AA6" s="151"/>
    </row>
    <row r="7" spans="2:27" ht="13.5">
      <c r="B7" s="9"/>
      <c r="C7" s="107" t="s">
        <v>10</v>
      </c>
      <c r="D7" s="10"/>
      <c r="E7" s="10"/>
      <c r="F7" s="99"/>
      <c r="G7" s="56" t="s">
        <v>102</v>
      </c>
      <c r="H7" s="127">
        <v>2450.0797499999994</v>
      </c>
      <c r="I7" s="128">
        <v>2396.9199825427136</v>
      </c>
      <c r="J7" s="128">
        <v>2366.2319688936946</v>
      </c>
      <c r="K7" s="174">
        <v>2391.2760538551543</v>
      </c>
      <c r="L7" s="136">
        <v>2445.841</v>
      </c>
      <c r="M7" s="136">
        <v>2455.8289999999993</v>
      </c>
      <c r="N7" s="136">
        <v>2453.6369999999997</v>
      </c>
      <c r="O7" s="187">
        <v>2445.0119999999997</v>
      </c>
      <c r="P7" s="188">
        <v>2426.4289999999996</v>
      </c>
      <c r="Q7" s="136">
        <v>2400.001</v>
      </c>
      <c r="R7" s="136">
        <v>2386.555330905033</v>
      </c>
      <c r="S7" s="187">
        <v>2374.69459926582</v>
      </c>
      <c r="T7" s="188">
        <v>2362.4700836197476</v>
      </c>
      <c r="U7" s="136">
        <v>2361.88750515025</v>
      </c>
      <c r="V7" s="136">
        <v>2366.610550820141</v>
      </c>
      <c r="W7" s="187">
        <v>2373.9597359846393</v>
      </c>
      <c r="X7" s="136">
        <v>2381.5527458494034</v>
      </c>
      <c r="Y7" s="136">
        <v>2388.803159962515</v>
      </c>
      <c r="Z7" s="136">
        <v>2394.577737447027</v>
      </c>
      <c r="AA7" s="137">
        <v>2400.1705721616704</v>
      </c>
    </row>
    <row r="8" spans="2:27" ht="3.75" customHeight="1">
      <c r="B8" s="3"/>
      <c r="C8" s="87"/>
      <c r="D8" s="113"/>
      <c r="E8" s="87"/>
      <c r="F8" s="114"/>
      <c r="G8" s="56"/>
      <c r="H8" s="135"/>
      <c r="I8" s="136"/>
      <c r="J8" s="136"/>
      <c r="K8" s="187"/>
      <c r="L8" s="136"/>
      <c r="M8" s="136"/>
      <c r="N8" s="136"/>
      <c r="O8" s="187"/>
      <c r="P8" s="188"/>
      <c r="Q8" s="136"/>
      <c r="R8" s="136"/>
      <c r="S8" s="187"/>
      <c r="T8" s="188"/>
      <c r="U8" s="136"/>
      <c r="V8" s="136"/>
      <c r="W8" s="187"/>
      <c r="X8" s="136"/>
      <c r="Y8" s="136"/>
      <c r="Z8" s="136"/>
      <c r="AA8" s="137"/>
    </row>
    <row r="9" spans="2:27" ht="13.5">
      <c r="B9" s="3"/>
      <c r="C9" s="87"/>
      <c r="D9" s="113" t="s">
        <v>46</v>
      </c>
      <c r="E9" s="87"/>
      <c r="F9" s="114"/>
      <c r="G9" s="56" t="s">
        <v>102</v>
      </c>
      <c r="H9" s="135">
        <v>2123.005</v>
      </c>
      <c r="I9" s="136">
        <v>2078.1063740124105</v>
      </c>
      <c r="J9" s="136">
        <v>2052.917749958822</v>
      </c>
      <c r="K9" s="187">
        <v>2075.4264806157294</v>
      </c>
      <c r="L9" s="161"/>
      <c r="M9" s="161"/>
      <c r="N9" s="161"/>
      <c r="O9" s="189"/>
      <c r="P9" s="190"/>
      <c r="Q9" s="161"/>
      <c r="R9" s="161"/>
      <c r="S9" s="189"/>
      <c r="T9" s="190"/>
      <c r="U9" s="161"/>
      <c r="V9" s="161"/>
      <c r="W9" s="189"/>
      <c r="X9" s="161"/>
      <c r="Y9" s="161"/>
      <c r="Z9" s="161"/>
      <c r="AA9" s="191"/>
    </row>
    <row r="10" spans="2:27" ht="13.5">
      <c r="B10" s="3"/>
      <c r="C10" s="87"/>
      <c r="D10" s="113" t="s">
        <v>47</v>
      </c>
      <c r="E10" s="87"/>
      <c r="F10" s="114"/>
      <c r="G10" s="56" t="s">
        <v>102</v>
      </c>
      <c r="H10" s="135">
        <v>327.07474999999954</v>
      </c>
      <c r="I10" s="136">
        <v>318.8136085303028</v>
      </c>
      <c r="J10" s="136">
        <v>313.3142189348729</v>
      </c>
      <c r="K10" s="187">
        <v>315.8495732394246</v>
      </c>
      <c r="L10" s="161"/>
      <c r="M10" s="161"/>
      <c r="N10" s="161"/>
      <c r="O10" s="189"/>
      <c r="P10" s="190"/>
      <c r="Q10" s="161"/>
      <c r="R10" s="161"/>
      <c r="S10" s="189"/>
      <c r="T10" s="190"/>
      <c r="U10" s="161"/>
      <c r="V10" s="161"/>
      <c r="W10" s="189"/>
      <c r="X10" s="161"/>
      <c r="Y10" s="161"/>
      <c r="Z10" s="161"/>
      <c r="AA10" s="191"/>
    </row>
    <row r="11" spans="2:27" ht="3.75" customHeight="1">
      <c r="B11" s="3"/>
      <c r="C11" s="87"/>
      <c r="D11" s="87"/>
      <c r="E11" s="87"/>
      <c r="F11" s="114"/>
      <c r="G11" s="56"/>
      <c r="H11" s="175"/>
      <c r="I11" s="87"/>
      <c r="J11" s="87"/>
      <c r="K11" s="114"/>
      <c r="L11" s="87"/>
      <c r="M11" s="87"/>
      <c r="N11" s="87"/>
      <c r="O11" s="114"/>
      <c r="P11" s="192"/>
      <c r="Q11" s="87"/>
      <c r="R11" s="87"/>
      <c r="S11" s="114"/>
      <c r="T11" s="192"/>
      <c r="U11" s="87"/>
      <c r="V11" s="87"/>
      <c r="W11" s="114"/>
      <c r="X11" s="87"/>
      <c r="Y11" s="87"/>
      <c r="Z11" s="87"/>
      <c r="AA11" s="4"/>
    </row>
    <row r="12" spans="2:27" ht="13.5">
      <c r="B12" s="3"/>
      <c r="C12" s="87" t="s">
        <v>48</v>
      </c>
      <c r="D12" s="87"/>
      <c r="E12" s="87"/>
      <c r="F12" s="114"/>
      <c r="G12" s="56" t="s">
        <v>103</v>
      </c>
      <c r="H12" s="165">
        <v>157.74424999999977</v>
      </c>
      <c r="I12" s="166">
        <v>187.46941510677544</v>
      </c>
      <c r="J12" s="166">
        <v>225.96823560528367</v>
      </c>
      <c r="K12" s="167">
        <v>206.66498090474022</v>
      </c>
      <c r="L12" s="29">
        <v>161.103623739863</v>
      </c>
      <c r="M12" s="29">
        <v>156.8654809494</v>
      </c>
      <c r="N12" s="29">
        <v>157.344836322104</v>
      </c>
      <c r="O12" s="172">
        <v>155.663058988632</v>
      </c>
      <c r="P12" s="30">
        <v>164.15448883615</v>
      </c>
      <c r="Q12" s="29">
        <v>178.414160723006</v>
      </c>
      <c r="R12" s="29">
        <v>196.35725964860467</v>
      </c>
      <c r="S12" s="172">
        <v>210.9517512193411</v>
      </c>
      <c r="T12" s="30">
        <v>224.32810994291097</v>
      </c>
      <c r="U12" s="29">
        <v>228.09367698925868</v>
      </c>
      <c r="V12" s="29">
        <v>227.42462145756681</v>
      </c>
      <c r="W12" s="172">
        <v>224.02653403139823</v>
      </c>
      <c r="X12" s="29">
        <v>217.3571360124048</v>
      </c>
      <c r="Y12" s="29">
        <v>210.07532334317537</v>
      </c>
      <c r="Z12" s="29">
        <v>203.12883992871772</v>
      </c>
      <c r="AA12" s="31">
        <v>196.09862433466301</v>
      </c>
    </row>
    <row r="13" spans="2:27" ht="13.5">
      <c r="B13" s="3"/>
      <c r="C13" s="87" t="s">
        <v>8</v>
      </c>
      <c r="D13" s="87"/>
      <c r="E13" s="87"/>
      <c r="F13" s="114"/>
      <c r="G13" s="56" t="s">
        <v>11</v>
      </c>
      <c r="H13" s="165">
        <v>5.754039860599907</v>
      </c>
      <c r="I13" s="166">
        <v>6.9274409672200585</v>
      </c>
      <c r="J13" s="166">
        <v>8.361826906903671</v>
      </c>
      <c r="K13" s="167">
        <v>7.66242751740723</v>
      </c>
      <c r="L13" s="166">
        <v>5.851515829310642</v>
      </c>
      <c r="M13" s="166">
        <v>5.7272435149689525</v>
      </c>
      <c r="N13" s="166">
        <v>5.744946613453253</v>
      </c>
      <c r="O13" s="167">
        <v>5.692453484666777</v>
      </c>
      <c r="P13" s="193">
        <v>6.0367103214934605</v>
      </c>
      <c r="Q13" s="166">
        <v>6.60162126879553</v>
      </c>
      <c r="R13" s="166">
        <v>7.2659560193846024</v>
      </c>
      <c r="S13" s="167">
        <v>7.80547625920664</v>
      </c>
      <c r="T13" s="193">
        <v>8.302255611971317</v>
      </c>
      <c r="U13" s="166">
        <v>8.442586112752668</v>
      </c>
      <c r="V13" s="166">
        <v>8.415394292836705</v>
      </c>
      <c r="W13" s="167">
        <v>8.287071610054</v>
      </c>
      <c r="X13" s="166">
        <v>8.04822796377256</v>
      </c>
      <c r="Y13" s="166">
        <v>7.785759930847913</v>
      </c>
      <c r="Z13" s="166">
        <v>7.5350736614205935</v>
      </c>
      <c r="AA13" s="173">
        <v>7.280648513587856</v>
      </c>
    </row>
    <row r="14" spans="2:27" ht="3.75" customHeight="1">
      <c r="B14" s="3"/>
      <c r="C14" s="87"/>
      <c r="D14" s="87"/>
      <c r="E14" s="87"/>
      <c r="F14" s="114"/>
      <c r="G14" s="56"/>
      <c r="H14" s="175"/>
      <c r="I14" s="87"/>
      <c r="J14" s="87"/>
      <c r="K14" s="114"/>
      <c r="L14" s="87"/>
      <c r="M14" s="87"/>
      <c r="N14" s="87"/>
      <c r="O14" s="114"/>
      <c r="P14" s="192"/>
      <c r="Q14" s="87"/>
      <c r="R14" s="87"/>
      <c r="S14" s="114"/>
      <c r="T14" s="192"/>
      <c r="U14" s="87"/>
      <c r="V14" s="87"/>
      <c r="W14" s="114"/>
      <c r="X14" s="87"/>
      <c r="Y14" s="87"/>
      <c r="Z14" s="87"/>
      <c r="AA14" s="4"/>
    </row>
    <row r="15" spans="2:27" ht="13.5">
      <c r="B15" s="9" t="s">
        <v>24</v>
      </c>
      <c r="C15" s="87"/>
      <c r="D15" s="87"/>
      <c r="E15" s="87"/>
      <c r="F15" s="114"/>
      <c r="G15" s="56"/>
      <c r="H15" s="175"/>
      <c r="I15" s="87"/>
      <c r="J15" s="87"/>
      <c r="K15" s="114"/>
      <c r="L15" s="87"/>
      <c r="M15" s="87"/>
      <c r="N15" s="87"/>
      <c r="O15" s="114"/>
      <c r="P15" s="192"/>
      <c r="Q15" s="87"/>
      <c r="R15" s="87"/>
      <c r="S15" s="114"/>
      <c r="T15" s="192"/>
      <c r="U15" s="87"/>
      <c r="V15" s="87"/>
      <c r="W15" s="114"/>
      <c r="X15" s="87"/>
      <c r="Y15" s="87"/>
      <c r="Z15" s="87"/>
      <c r="AA15" s="4"/>
    </row>
    <row r="16" spans="2:27" ht="13.5">
      <c r="B16" s="3"/>
      <c r="C16" s="87" t="s">
        <v>85</v>
      </c>
      <c r="D16" s="87"/>
      <c r="E16" s="87"/>
      <c r="F16" s="114"/>
      <c r="G16" s="56" t="s">
        <v>88</v>
      </c>
      <c r="H16" s="194">
        <v>19085.09871620653</v>
      </c>
      <c r="I16" s="157">
        <v>19226.359421420762</v>
      </c>
      <c r="J16" s="157">
        <v>20327.90350922652</v>
      </c>
      <c r="K16" s="158">
        <v>21198.330763633185</v>
      </c>
      <c r="L16" s="157">
        <v>4663.701834164499</v>
      </c>
      <c r="M16" s="157">
        <v>4758.2845294610115</v>
      </c>
      <c r="N16" s="157">
        <v>4795.412921001024</v>
      </c>
      <c r="O16" s="158">
        <v>4867.87000529627</v>
      </c>
      <c r="P16" s="195">
        <v>4946.900878701347</v>
      </c>
      <c r="Q16" s="157">
        <v>4553.600408979852</v>
      </c>
      <c r="R16" s="157">
        <v>4795.7797226174425</v>
      </c>
      <c r="S16" s="158">
        <v>4930.28273323859</v>
      </c>
      <c r="T16" s="195">
        <v>5003.623720953112</v>
      </c>
      <c r="U16" s="157">
        <v>5052.031020156626</v>
      </c>
      <c r="V16" s="157">
        <v>5109.632398599018</v>
      </c>
      <c r="W16" s="158">
        <v>5162.052978899587</v>
      </c>
      <c r="X16" s="157">
        <v>5220.446404634307</v>
      </c>
      <c r="Y16" s="157">
        <v>5276.333005259031</v>
      </c>
      <c r="Z16" s="157">
        <v>5328.199753248676</v>
      </c>
      <c r="AA16" s="159">
        <v>5372.694320582929</v>
      </c>
    </row>
    <row r="17" spans="1:113" s="201" customFormat="1" ht="15.75">
      <c r="A17" s="69"/>
      <c r="B17" s="196"/>
      <c r="C17" s="53" t="s">
        <v>168</v>
      </c>
      <c r="D17" s="53"/>
      <c r="E17" s="53"/>
      <c r="F17" s="54"/>
      <c r="G17" s="55" t="s">
        <v>88</v>
      </c>
      <c r="H17" s="197">
        <v>1092.25</v>
      </c>
      <c r="I17" s="198">
        <v>1106.5802546425111</v>
      </c>
      <c r="J17" s="198">
        <v>1160.7184433087277</v>
      </c>
      <c r="K17" s="199">
        <v>1209.5686538247107</v>
      </c>
      <c r="L17" s="157">
        <v>1063.102059572</v>
      </c>
      <c r="M17" s="157">
        <v>1091.799683296</v>
      </c>
      <c r="N17" s="157">
        <v>1100.168805054</v>
      </c>
      <c r="O17" s="158">
        <v>1113.929452078</v>
      </c>
      <c r="P17" s="157">
        <v>1130.583195826</v>
      </c>
      <c r="Q17" s="157">
        <v>1077.58145747</v>
      </c>
      <c r="R17" s="157">
        <v>1091.6144631489594</v>
      </c>
      <c r="S17" s="158">
        <v>1126.541902125084</v>
      </c>
      <c r="T17" s="157">
        <v>1142.8545598980083</v>
      </c>
      <c r="U17" s="157">
        <v>1153.9110472984141</v>
      </c>
      <c r="V17" s="157">
        <v>1167.0675118290358</v>
      </c>
      <c r="W17" s="158">
        <v>1179.040654209453</v>
      </c>
      <c r="X17" s="157">
        <v>1191.5436540459366</v>
      </c>
      <c r="Y17" s="157">
        <v>1204.2995218700905</v>
      </c>
      <c r="Z17" s="157">
        <v>1216.1378762238849</v>
      </c>
      <c r="AA17" s="159">
        <v>1226.293563158931</v>
      </c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</row>
    <row r="18" spans="2:27" ht="13.5">
      <c r="B18" s="3"/>
      <c r="C18" s="87"/>
      <c r="D18" s="113" t="s">
        <v>50</v>
      </c>
      <c r="E18" s="87"/>
      <c r="F18" s="114"/>
      <c r="G18" s="56" t="s">
        <v>88</v>
      </c>
      <c r="H18" s="197">
        <v>1060.6531698999456</v>
      </c>
      <c r="I18" s="202">
        <v>1054.366326336119</v>
      </c>
      <c r="J18" s="202">
        <v>1102.4677403650949</v>
      </c>
      <c r="K18" s="203">
        <v>1149.2892264918669</v>
      </c>
      <c r="L18" s="251"/>
      <c r="M18" s="251"/>
      <c r="N18" s="251"/>
      <c r="O18" s="252"/>
      <c r="P18" s="253"/>
      <c r="Q18" s="251"/>
      <c r="R18" s="251"/>
      <c r="S18" s="252"/>
      <c r="T18" s="253"/>
      <c r="U18" s="251"/>
      <c r="V18" s="251"/>
      <c r="W18" s="252"/>
      <c r="X18" s="251"/>
      <c r="Y18" s="251"/>
      <c r="Z18" s="251"/>
      <c r="AA18" s="254"/>
    </row>
    <row r="19" spans="2:27" ht="15.75">
      <c r="B19" s="3"/>
      <c r="C19" s="87"/>
      <c r="D19" s="113" t="s">
        <v>169</v>
      </c>
      <c r="E19" s="87"/>
      <c r="F19" s="114"/>
      <c r="G19" s="56" t="s">
        <v>88</v>
      </c>
      <c r="H19" s="197">
        <v>1215.8678396429607</v>
      </c>
      <c r="I19" s="202">
        <v>1305.8416978126156</v>
      </c>
      <c r="J19" s="202">
        <v>1381.664661308529</v>
      </c>
      <c r="K19" s="203">
        <v>1438.0765625173024</v>
      </c>
      <c r="L19" s="251"/>
      <c r="M19" s="251"/>
      <c r="N19" s="251"/>
      <c r="O19" s="252"/>
      <c r="P19" s="253"/>
      <c r="Q19" s="251"/>
      <c r="R19" s="251"/>
      <c r="S19" s="252"/>
      <c r="T19" s="253"/>
      <c r="U19" s="251"/>
      <c r="V19" s="251"/>
      <c r="W19" s="252"/>
      <c r="X19" s="251"/>
      <c r="Y19" s="251"/>
      <c r="Z19" s="251"/>
      <c r="AA19" s="254"/>
    </row>
    <row r="20" spans="2:27" ht="13.5">
      <c r="B20" s="3"/>
      <c r="C20" s="87" t="s">
        <v>49</v>
      </c>
      <c r="D20" s="87"/>
      <c r="E20" s="87"/>
      <c r="F20" s="114"/>
      <c r="G20" s="56" t="s">
        <v>88</v>
      </c>
      <c r="H20" s="204">
        <v>942.3409643194209</v>
      </c>
      <c r="I20" s="205">
        <v>937.1200780211346</v>
      </c>
      <c r="J20" s="205">
        <v>975.0174794869645</v>
      </c>
      <c r="K20" s="206">
        <v>1001.500792266997</v>
      </c>
      <c r="L20" s="251"/>
      <c r="M20" s="251"/>
      <c r="N20" s="251"/>
      <c r="O20" s="252"/>
      <c r="P20" s="253"/>
      <c r="Q20" s="251"/>
      <c r="R20" s="251"/>
      <c r="S20" s="252"/>
      <c r="T20" s="253"/>
      <c r="U20" s="251"/>
      <c r="V20" s="251"/>
      <c r="W20" s="252"/>
      <c r="X20" s="251"/>
      <c r="Y20" s="251"/>
      <c r="Z20" s="251"/>
      <c r="AA20" s="254"/>
    </row>
    <row r="21" spans="2:27" ht="15.75">
      <c r="B21" s="3"/>
      <c r="C21" s="87" t="s">
        <v>170</v>
      </c>
      <c r="D21" s="87"/>
      <c r="E21" s="87"/>
      <c r="F21" s="114"/>
      <c r="G21" s="56" t="s">
        <v>107</v>
      </c>
      <c r="H21" s="160">
        <v>36445.877731122884</v>
      </c>
      <c r="I21" s="157">
        <v>34202.08758871264</v>
      </c>
      <c r="J21" s="157">
        <v>36591.35145423016</v>
      </c>
      <c r="K21" s="158">
        <v>37717.488274761345</v>
      </c>
      <c r="L21" s="157">
        <v>9069.63615678456</v>
      </c>
      <c r="M21" s="157">
        <v>9066.738561562595</v>
      </c>
      <c r="N21" s="157">
        <v>9111.116390557</v>
      </c>
      <c r="O21" s="158">
        <v>9198.599945756177</v>
      </c>
      <c r="P21" s="195">
        <v>8791.172921582087</v>
      </c>
      <c r="Q21" s="157">
        <v>8150.096167957428</v>
      </c>
      <c r="R21" s="157">
        <v>8494.338071215223</v>
      </c>
      <c r="S21" s="158">
        <v>8765.785508584286</v>
      </c>
      <c r="T21" s="195">
        <v>8961.090453641224</v>
      </c>
      <c r="U21" s="157">
        <v>9102.963336962292</v>
      </c>
      <c r="V21" s="157">
        <v>9222.061959164435</v>
      </c>
      <c r="W21" s="158">
        <v>9304.333451652758</v>
      </c>
      <c r="X21" s="157">
        <v>9362.600211844772</v>
      </c>
      <c r="Y21" s="157">
        <v>9412.619433931319</v>
      </c>
      <c r="Z21" s="157">
        <v>9453.89918508334</v>
      </c>
      <c r="AA21" s="159">
        <v>9487.82931491623</v>
      </c>
    </row>
    <row r="22" spans="2:27" ht="13.5">
      <c r="B22" s="3"/>
      <c r="C22" s="87" t="s">
        <v>81</v>
      </c>
      <c r="D22" s="87"/>
      <c r="E22" s="87"/>
      <c r="F22" s="114"/>
      <c r="G22" s="56" t="s">
        <v>108</v>
      </c>
      <c r="H22" s="165">
        <v>43.024616574950215</v>
      </c>
      <c r="I22" s="166">
        <v>45.79741991761563</v>
      </c>
      <c r="J22" s="166">
        <v>45.49628127351588</v>
      </c>
      <c r="K22" s="167">
        <v>45.31666131232852</v>
      </c>
      <c r="L22" s="166">
        <v>42.65770954316932</v>
      </c>
      <c r="M22" s="166">
        <v>43.28551601392069</v>
      </c>
      <c r="N22" s="166">
        <v>43.15674834206278</v>
      </c>
      <c r="O22" s="167">
        <v>42.99849240064807</v>
      </c>
      <c r="P22" s="193">
        <v>45.29842230435512</v>
      </c>
      <c r="Q22" s="166">
        <v>45.25866394259745</v>
      </c>
      <c r="R22" s="166">
        <v>46.17964129685724</v>
      </c>
      <c r="S22" s="167">
        <v>46.452952126652704</v>
      </c>
      <c r="T22" s="193">
        <v>46.00896768393968</v>
      </c>
      <c r="U22" s="166">
        <v>45.59840450742071</v>
      </c>
      <c r="V22" s="166">
        <v>45.26619825718749</v>
      </c>
      <c r="W22" s="167">
        <v>45.111554645515625</v>
      </c>
      <c r="X22" s="166">
        <v>45.19165106503064</v>
      </c>
      <c r="Y22" s="166">
        <v>45.275251325910624</v>
      </c>
      <c r="Z22" s="166">
        <v>45.36026696598106</v>
      </c>
      <c r="AA22" s="173">
        <v>45.43947589239176</v>
      </c>
    </row>
    <row r="23" spans="2:27" ht="3.75" customHeight="1">
      <c r="B23" s="3"/>
      <c r="C23" s="87"/>
      <c r="D23" s="87"/>
      <c r="E23" s="87"/>
      <c r="F23" s="114"/>
      <c r="G23" s="56"/>
      <c r="H23" s="175"/>
      <c r="I23" s="87"/>
      <c r="J23" s="87"/>
      <c r="K23" s="114"/>
      <c r="L23" s="87"/>
      <c r="M23" s="87"/>
      <c r="N23" s="87"/>
      <c r="O23" s="114"/>
      <c r="P23" s="192"/>
      <c r="Q23" s="87"/>
      <c r="R23" s="87"/>
      <c r="S23" s="114"/>
      <c r="T23" s="192"/>
      <c r="U23" s="87"/>
      <c r="V23" s="87"/>
      <c r="W23" s="114"/>
      <c r="X23" s="87"/>
      <c r="Y23" s="87"/>
      <c r="Z23" s="87"/>
      <c r="AA23" s="4"/>
    </row>
    <row r="24" spans="2:27" ht="13.5">
      <c r="B24" s="9" t="s">
        <v>26</v>
      </c>
      <c r="C24" s="87"/>
      <c r="D24" s="87"/>
      <c r="E24" s="87"/>
      <c r="F24" s="114"/>
      <c r="G24" s="56"/>
      <c r="H24" s="175"/>
      <c r="I24" s="87"/>
      <c r="J24" s="87"/>
      <c r="K24" s="114"/>
      <c r="L24" s="87"/>
      <c r="M24" s="87"/>
      <c r="N24" s="87"/>
      <c r="O24" s="114"/>
      <c r="P24" s="192"/>
      <c r="Q24" s="87"/>
      <c r="R24" s="87"/>
      <c r="S24" s="114"/>
      <c r="T24" s="192"/>
      <c r="U24" s="87"/>
      <c r="V24" s="87"/>
      <c r="W24" s="114"/>
      <c r="X24" s="87"/>
      <c r="Y24" s="87"/>
      <c r="Z24" s="87"/>
      <c r="AA24" s="4"/>
    </row>
    <row r="25" spans="2:27" ht="13.5">
      <c r="B25" s="3"/>
      <c r="C25" s="87" t="s">
        <v>86</v>
      </c>
      <c r="D25" s="87"/>
      <c r="E25" s="87"/>
      <c r="F25" s="114"/>
      <c r="G25" s="56" t="s">
        <v>103</v>
      </c>
      <c r="H25" s="135">
        <v>3718.0600606951266</v>
      </c>
      <c r="I25" s="136">
        <v>3688.9776644290437</v>
      </c>
      <c r="J25" s="136">
        <v>3661.2392824446238</v>
      </c>
      <c r="K25" s="187">
        <v>3633.5543514293836</v>
      </c>
      <c r="L25" s="136">
        <v>3729.8421120340217</v>
      </c>
      <c r="M25" s="136">
        <v>3721.697636542797</v>
      </c>
      <c r="N25" s="136">
        <v>3713.7371960560567</v>
      </c>
      <c r="O25" s="187">
        <v>3706.9632981476307</v>
      </c>
      <c r="P25" s="188">
        <v>3699.5710399067398</v>
      </c>
      <c r="Q25" s="136">
        <v>3692.3810594899883</v>
      </c>
      <c r="R25" s="136">
        <v>3685.373502775143</v>
      </c>
      <c r="S25" s="187">
        <v>3678.585055544304</v>
      </c>
      <c r="T25" s="188">
        <v>3671.637515920656</v>
      </c>
      <c r="U25" s="136">
        <v>3664.661474065966</v>
      </c>
      <c r="V25" s="136">
        <v>3657.807314539298</v>
      </c>
      <c r="W25" s="187">
        <v>3650.8508252525753</v>
      </c>
      <c r="X25" s="136">
        <v>3643.8544183839003</v>
      </c>
      <c r="Y25" s="136">
        <v>3636.8734763125103</v>
      </c>
      <c r="Z25" s="136">
        <v>3630.057672789778</v>
      </c>
      <c r="AA25" s="137">
        <v>3623.4318382313463</v>
      </c>
    </row>
    <row r="26" spans="2:27" ht="13.5">
      <c r="B26" s="3"/>
      <c r="C26" s="87" t="s">
        <v>27</v>
      </c>
      <c r="D26" s="87"/>
      <c r="E26" s="87"/>
      <c r="F26" s="114"/>
      <c r="G26" s="56" t="s">
        <v>103</v>
      </c>
      <c r="H26" s="135">
        <v>2741.38</v>
      </c>
      <c r="I26" s="136">
        <v>2706.723038632995</v>
      </c>
      <c r="J26" s="136">
        <v>2702.3817047199173</v>
      </c>
      <c r="K26" s="187">
        <v>2697.020683769482</v>
      </c>
      <c r="L26" s="136">
        <v>2753.194700984725</v>
      </c>
      <c r="M26" s="136">
        <v>2738.93506604722</v>
      </c>
      <c r="N26" s="136">
        <v>2738.8389642062307</v>
      </c>
      <c r="O26" s="187">
        <v>2734.551268761824</v>
      </c>
      <c r="P26" s="188">
        <v>2719.270597624747</v>
      </c>
      <c r="Q26" s="136">
        <v>2702.580979104816</v>
      </c>
      <c r="R26" s="136">
        <v>2702.4284089354474</v>
      </c>
      <c r="S26" s="187">
        <v>2702.612168866971</v>
      </c>
      <c r="T26" s="188">
        <v>2702.014011944468</v>
      </c>
      <c r="U26" s="136">
        <v>2701.703884840681</v>
      </c>
      <c r="V26" s="136">
        <v>2702.483253234535</v>
      </c>
      <c r="W26" s="187">
        <v>2703.325668859985</v>
      </c>
      <c r="X26" s="136">
        <v>2700.683144051003</v>
      </c>
      <c r="Y26" s="136">
        <v>2698.199343532764</v>
      </c>
      <c r="Z26" s="136">
        <v>2695.7777595291836</v>
      </c>
      <c r="AA26" s="137">
        <v>2693.422487964975</v>
      </c>
    </row>
    <row r="27" spans="2:27" ht="15.75">
      <c r="B27" s="3"/>
      <c r="C27" s="87" t="s">
        <v>171</v>
      </c>
      <c r="D27" s="87"/>
      <c r="E27" s="87"/>
      <c r="F27" s="114"/>
      <c r="G27" s="56" t="s">
        <v>11</v>
      </c>
      <c r="H27" s="165">
        <v>73.73146045955576</v>
      </c>
      <c r="I27" s="166">
        <v>73.37326152403712</v>
      </c>
      <c r="J27" s="166">
        <v>73.81093347537659</v>
      </c>
      <c r="K27" s="167">
        <v>74.22558164267399</v>
      </c>
      <c r="L27" s="166">
        <v>73.81531491914295</v>
      </c>
      <c r="M27" s="166">
        <v>73.5937019481116</v>
      </c>
      <c r="N27" s="166">
        <v>73.74886319675082</v>
      </c>
      <c r="O27" s="167">
        <v>73.7679617742177</v>
      </c>
      <c r="P27" s="193">
        <v>73.50232143922543</v>
      </c>
      <c r="Q27" s="166">
        <v>73.19344714324018</v>
      </c>
      <c r="R27" s="166">
        <v>73.3284810047198</v>
      </c>
      <c r="S27" s="167">
        <v>73.46879650896308</v>
      </c>
      <c r="T27" s="193">
        <v>73.59152422395225</v>
      </c>
      <c r="U27" s="166">
        <v>73.72315025439778</v>
      </c>
      <c r="V27" s="166">
        <v>73.88260290509353</v>
      </c>
      <c r="W27" s="167">
        <v>74.0464565180628</v>
      </c>
      <c r="X27" s="166">
        <v>74.11610986502566</v>
      </c>
      <c r="Y27" s="166">
        <v>74.19008005383006</v>
      </c>
      <c r="Z27" s="166">
        <v>74.26267025276819</v>
      </c>
      <c r="AA27" s="173">
        <v>74.333466399072</v>
      </c>
    </row>
    <row r="28" spans="2:27" ht="16.5" thickBot="1">
      <c r="B28" s="81"/>
      <c r="C28" s="116" t="s">
        <v>172</v>
      </c>
      <c r="D28" s="116"/>
      <c r="E28" s="116"/>
      <c r="F28" s="117"/>
      <c r="G28" s="118" t="s">
        <v>11</v>
      </c>
      <c r="H28" s="179">
        <v>6.762478249999999</v>
      </c>
      <c r="I28" s="180">
        <v>7.00728325</v>
      </c>
      <c r="J28" s="180">
        <v>7.60775925</v>
      </c>
      <c r="K28" s="181">
        <v>7.710502999999999</v>
      </c>
      <c r="L28" s="180">
        <v>6.89121</v>
      </c>
      <c r="M28" s="180">
        <v>6.777329999999999</v>
      </c>
      <c r="N28" s="180">
        <v>6.701428</v>
      </c>
      <c r="O28" s="181">
        <v>6.679945</v>
      </c>
      <c r="P28" s="207">
        <v>6.808381</v>
      </c>
      <c r="Q28" s="180">
        <v>6.878645</v>
      </c>
      <c r="R28" s="180">
        <v>7.0796600000000005</v>
      </c>
      <c r="S28" s="181">
        <v>7.262447</v>
      </c>
      <c r="T28" s="207">
        <v>7.429181999999999</v>
      </c>
      <c r="U28" s="180">
        <v>7.573958</v>
      </c>
      <c r="V28" s="180">
        <v>7.68326</v>
      </c>
      <c r="W28" s="181">
        <v>7.744637</v>
      </c>
      <c r="X28" s="180">
        <v>7.7647889999999995</v>
      </c>
      <c r="Y28" s="180">
        <v>7.747566</v>
      </c>
      <c r="Z28" s="180">
        <v>7.6998999999999995</v>
      </c>
      <c r="AA28" s="208">
        <v>7.629757</v>
      </c>
    </row>
    <row r="29" ht="14.25" thickBot="1"/>
    <row r="30" spans="2:27" ht="30" customHeight="1">
      <c r="B30" s="91" t="str">
        <f>"Strednodobá predikcia "&amp;Súhrn!$H$3&amp;" - trh práce [zmena oproti predchádzajúcemu obdobiu]"</f>
        <v>Strednodobá predikcia P3Q-2020 - trh práce [zmena oproti predchádzajúcemu obdobiu]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3"/>
    </row>
    <row r="31" spans="2:27" ht="13.5">
      <c r="B31" s="285" t="s">
        <v>29</v>
      </c>
      <c r="C31" s="286"/>
      <c r="D31" s="286"/>
      <c r="E31" s="286"/>
      <c r="F31" s="287"/>
      <c r="G31" s="288" t="s">
        <v>69</v>
      </c>
      <c r="H31" s="140" t="str">
        <f>H$3</f>
        <v>Skutočnosť</v>
      </c>
      <c r="I31" s="272">
        <f>I$3</f>
        <v>2020</v>
      </c>
      <c r="J31" s="272">
        <f>J$3</f>
        <v>2021</v>
      </c>
      <c r="K31" s="275">
        <f>K$3</f>
        <v>2022</v>
      </c>
      <c r="L31" s="292">
        <f>L$3</f>
        <v>2019</v>
      </c>
      <c r="M31" s="290"/>
      <c r="N31" s="290"/>
      <c r="O31" s="290"/>
      <c r="P31" s="292">
        <f>P$3</f>
        <v>2020</v>
      </c>
      <c r="Q31" s="290"/>
      <c r="R31" s="290"/>
      <c r="S31" s="290"/>
      <c r="T31" s="292">
        <f>T$3</f>
        <v>2021</v>
      </c>
      <c r="U31" s="290"/>
      <c r="V31" s="290"/>
      <c r="W31" s="290"/>
      <c r="X31" s="292">
        <f>X$3</f>
        <v>2022</v>
      </c>
      <c r="Y31" s="290"/>
      <c r="Z31" s="290"/>
      <c r="AA31" s="291"/>
    </row>
    <row r="32" spans="2:27" ht="13.5">
      <c r="B32" s="280"/>
      <c r="C32" s="281"/>
      <c r="D32" s="281"/>
      <c r="E32" s="281"/>
      <c r="F32" s="282"/>
      <c r="G32" s="284"/>
      <c r="H32" s="141">
        <f>$H$4</f>
        <v>2019</v>
      </c>
      <c r="I32" s="271"/>
      <c r="J32" s="271"/>
      <c r="K32" s="276"/>
      <c r="L32" s="142" t="s">
        <v>3</v>
      </c>
      <c r="M32" s="142" t="s">
        <v>4</v>
      </c>
      <c r="N32" s="142" t="s">
        <v>5</v>
      </c>
      <c r="O32" s="143" t="s">
        <v>6</v>
      </c>
      <c r="P32" s="144" t="s">
        <v>3</v>
      </c>
      <c r="Q32" s="142" t="s">
        <v>4</v>
      </c>
      <c r="R32" s="142" t="s">
        <v>5</v>
      </c>
      <c r="S32" s="143" t="s">
        <v>6</v>
      </c>
      <c r="T32" s="144" t="s">
        <v>3</v>
      </c>
      <c r="U32" s="142" t="s">
        <v>4</v>
      </c>
      <c r="V32" s="142" t="s">
        <v>5</v>
      </c>
      <c r="W32" s="143" t="s">
        <v>6</v>
      </c>
      <c r="X32" s="142" t="s">
        <v>3</v>
      </c>
      <c r="Y32" s="142" t="s">
        <v>4</v>
      </c>
      <c r="Z32" s="142" t="s">
        <v>5</v>
      </c>
      <c r="AA32" s="209" t="s">
        <v>6</v>
      </c>
    </row>
    <row r="33" spans="2:27" ht="3.75" customHeight="1">
      <c r="B33" s="9"/>
      <c r="C33" s="10"/>
      <c r="D33" s="10"/>
      <c r="E33" s="10"/>
      <c r="F33" s="146"/>
      <c r="G33" s="147"/>
      <c r="H33" s="101"/>
      <c r="I33" s="102"/>
      <c r="J33" s="102"/>
      <c r="K33" s="148"/>
      <c r="L33" s="149"/>
      <c r="M33" s="149"/>
      <c r="N33" s="149"/>
      <c r="O33" s="150"/>
      <c r="P33" s="186"/>
      <c r="Q33" s="149"/>
      <c r="R33" s="149"/>
      <c r="S33" s="150"/>
      <c r="T33" s="186"/>
      <c r="U33" s="149"/>
      <c r="V33" s="149"/>
      <c r="W33" s="150"/>
      <c r="X33" s="149"/>
      <c r="Y33" s="149"/>
      <c r="Z33" s="149"/>
      <c r="AA33" s="151"/>
    </row>
    <row r="34" spans="2:27" ht="13.5">
      <c r="B34" s="9" t="s">
        <v>25</v>
      </c>
      <c r="C34" s="10"/>
      <c r="D34" s="10"/>
      <c r="E34" s="10"/>
      <c r="F34" s="99"/>
      <c r="G34" s="100"/>
      <c r="H34" s="101"/>
      <c r="I34" s="102"/>
      <c r="J34" s="102"/>
      <c r="K34" s="148"/>
      <c r="L34" s="149"/>
      <c r="M34" s="149"/>
      <c r="N34" s="149"/>
      <c r="O34" s="150"/>
      <c r="P34" s="186"/>
      <c r="Q34" s="149"/>
      <c r="R34" s="149"/>
      <c r="S34" s="150"/>
      <c r="T34" s="186"/>
      <c r="U34" s="149"/>
      <c r="V34" s="149"/>
      <c r="W34" s="150"/>
      <c r="X34" s="149"/>
      <c r="Y34" s="149"/>
      <c r="Z34" s="149"/>
      <c r="AA34" s="151"/>
    </row>
    <row r="35" spans="2:27" ht="13.5">
      <c r="B35" s="9"/>
      <c r="C35" s="107" t="s">
        <v>10</v>
      </c>
      <c r="D35" s="10"/>
      <c r="E35" s="10"/>
      <c r="F35" s="99"/>
      <c r="G35" s="56" t="s">
        <v>42</v>
      </c>
      <c r="H35" s="28">
        <v>1.247096343290849</v>
      </c>
      <c r="I35" s="29">
        <v>-2.1697158003647132</v>
      </c>
      <c r="J35" s="29">
        <v>-1.2803103095859</v>
      </c>
      <c r="K35" s="172">
        <v>1.0583951738750557</v>
      </c>
      <c r="L35" s="166">
        <v>0.41766776095919056</v>
      </c>
      <c r="M35" s="166">
        <v>0.40836669268360026</v>
      </c>
      <c r="N35" s="166">
        <v>-0.08925702888920739</v>
      </c>
      <c r="O35" s="167">
        <v>-0.3515189899728455</v>
      </c>
      <c r="P35" s="193">
        <v>-0.7600371695517225</v>
      </c>
      <c r="Q35" s="166">
        <v>-1.0891726071523067</v>
      </c>
      <c r="R35" s="166">
        <v>-0.5602359788586426</v>
      </c>
      <c r="S35" s="167">
        <v>-0.4969812132834335</v>
      </c>
      <c r="T35" s="193">
        <v>-0.5147826440440895</v>
      </c>
      <c r="U35" s="166">
        <v>-0.024659718382764595</v>
      </c>
      <c r="V35" s="166">
        <v>0.19996912044251758</v>
      </c>
      <c r="W35" s="167">
        <v>0.3105363137146213</v>
      </c>
      <c r="X35" s="166">
        <v>0.3198457728523607</v>
      </c>
      <c r="Y35" s="166">
        <v>0.3044406270551008</v>
      </c>
      <c r="Z35" s="166">
        <v>0.24173517438761394</v>
      </c>
      <c r="AA35" s="173">
        <v>0.23356246185626617</v>
      </c>
    </row>
    <row r="36" spans="2:27" ht="3.75" customHeight="1">
      <c r="B36" s="3"/>
      <c r="C36" s="87"/>
      <c r="D36" s="113"/>
      <c r="E36" s="87"/>
      <c r="F36" s="114"/>
      <c r="G36" s="56"/>
      <c r="H36" s="175"/>
      <c r="I36" s="87"/>
      <c r="J36" s="87"/>
      <c r="K36" s="114"/>
      <c r="L36" s="87"/>
      <c r="M36" s="87"/>
      <c r="N36" s="87"/>
      <c r="O36" s="114"/>
      <c r="P36" s="192"/>
      <c r="Q36" s="87"/>
      <c r="R36" s="87"/>
      <c r="S36" s="114"/>
      <c r="T36" s="192"/>
      <c r="U36" s="87"/>
      <c r="V36" s="87"/>
      <c r="W36" s="114"/>
      <c r="X36" s="87"/>
      <c r="Y36" s="87"/>
      <c r="Z36" s="87"/>
      <c r="AA36" s="4"/>
    </row>
    <row r="37" spans="2:27" ht="13.5">
      <c r="B37" s="3"/>
      <c r="C37" s="87"/>
      <c r="D37" s="113" t="s">
        <v>46</v>
      </c>
      <c r="E37" s="87"/>
      <c r="F37" s="114"/>
      <c r="G37" s="56" t="s">
        <v>42</v>
      </c>
      <c r="H37" s="165">
        <v>1.2187823571262726</v>
      </c>
      <c r="I37" s="166">
        <v>-2.114861999269408</v>
      </c>
      <c r="J37" s="166">
        <v>-1.2120950288485233</v>
      </c>
      <c r="K37" s="167">
        <v>1.0964263257677658</v>
      </c>
      <c r="L37" s="247"/>
      <c r="M37" s="247"/>
      <c r="N37" s="247"/>
      <c r="O37" s="248"/>
      <c r="P37" s="249"/>
      <c r="Q37" s="247"/>
      <c r="R37" s="247"/>
      <c r="S37" s="248"/>
      <c r="T37" s="249"/>
      <c r="U37" s="247"/>
      <c r="V37" s="247"/>
      <c r="W37" s="248"/>
      <c r="X37" s="247"/>
      <c r="Y37" s="247"/>
      <c r="Z37" s="247"/>
      <c r="AA37" s="250"/>
    </row>
    <row r="38" spans="2:27" ht="13.5">
      <c r="B38" s="3"/>
      <c r="C38" s="87"/>
      <c r="D38" s="113" t="s">
        <v>47</v>
      </c>
      <c r="E38" s="87"/>
      <c r="F38" s="114"/>
      <c r="G38" s="56" t="s">
        <v>42</v>
      </c>
      <c r="H38" s="165">
        <v>1.431265011574908</v>
      </c>
      <c r="I38" s="166">
        <v>-2.5257655840741933</v>
      </c>
      <c r="J38" s="166">
        <v>-1.7249544712917242</v>
      </c>
      <c r="K38" s="167">
        <v>0.8092049933676293</v>
      </c>
      <c r="L38" s="247"/>
      <c r="M38" s="247"/>
      <c r="N38" s="247"/>
      <c r="O38" s="248"/>
      <c r="P38" s="249"/>
      <c r="Q38" s="247"/>
      <c r="R38" s="247"/>
      <c r="S38" s="248"/>
      <c r="T38" s="249"/>
      <c r="U38" s="247"/>
      <c r="V38" s="247"/>
      <c r="W38" s="248"/>
      <c r="X38" s="247"/>
      <c r="Y38" s="247"/>
      <c r="Z38" s="247"/>
      <c r="AA38" s="250"/>
    </row>
    <row r="39" spans="2:27" ht="3.75" customHeight="1">
      <c r="B39" s="3"/>
      <c r="C39" s="87"/>
      <c r="D39" s="87"/>
      <c r="E39" s="87"/>
      <c r="F39" s="114"/>
      <c r="G39" s="56"/>
      <c r="H39" s="175"/>
      <c r="I39" s="87"/>
      <c r="J39" s="87"/>
      <c r="K39" s="114"/>
      <c r="L39" s="87"/>
      <c r="M39" s="87"/>
      <c r="N39" s="87"/>
      <c r="O39" s="114"/>
      <c r="P39" s="192"/>
      <c r="Q39" s="87"/>
      <c r="R39" s="87"/>
      <c r="S39" s="114"/>
      <c r="T39" s="192"/>
      <c r="U39" s="87"/>
      <c r="V39" s="87"/>
      <c r="W39" s="114"/>
      <c r="X39" s="87"/>
      <c r="Y39" s="87"/>
      <c r="Z39" s="87"/>
      <c r="AA39" s="4"/>
    </row>
    <row r="40" spans="2:27" ht="13.5">
      <c r="B40" s="3"/>
      <c r="C40" s="87" t="s">
        <v>48</v>
      </c>
      <c r="D40" s="87"/>
      <c r="E40" s="87"/>
      <c r="F40" s="114"/>
      <c r="G40" s="56" t="s">
        <v>42</v>
      </c>
      <c r="H40" s="165">
        <v>-12.120929351565309</v>
      </c>
      <c r="I40" s="166">
        <v>18.843897705796394</v>
      </c>
      <c r="J40" s="166">
        <v>20.536054095320438</v>
      </c>
      <c r="K40" s="167">
        <v>-8.542463788699024</v>
      </c>
      <c r="L40" s="166">
        <v>-3.0389083676014224</v>
      </c>
      <c r="M40" s="166">
        <v>-2.630693644300891</v>
      </c>
      <c r="N40" s="166">
        <v>0.30558372039710946</v>
      </c>
      <c r="O40" s="167">
        <v>-1.0688481254187394</v>
      </c>
      <c r="P40" s="193">
        <v>5.455006411083147</v>
      </c>
      <c r="Q40" s="166">
        <v>8.686738929868227</v>
      </c>
      <c r="R40" s="166">
        <v>10.056992591219213</v>
      </c>
      <c r="S40" s="167">
        <v>7.432621333611138</v>
      </c>
      <c r="T40" s="193">
        <v>6.3409564728673615</v>
      </c>
      <c r="U40" s="166">
        <v>1.6785979462431158</v>
      </c>
      <c r="V40" s="166">
        <v>-0.29332489200187695</v>
      </c>
      <c r="W40" s="167">
        <v>-1.4941598690547409</v>
      </c>
      <c r="X40" s="166">
        <v>-2.9770571811188518</v>
      </c>
      <c r="Y40" s="166">
        <v>-3.3501603871031307</v>
      </c>
      <c r="Z40" s="166">
        <v>-3.3066632024695224</v>
      </c>
      <c r="AA40" s="173">
        <v>-3.4609637885598943</v>
      </c>
    </row>
    <row r="41" spans="2:27" ht="13.5">
      <c r="B41" s="3"/>
      <c r="C41" s="87" t="s">
        <v>8</v>
      </c>
      <c r="D41" s="87"/>
      <c r="E41" s="87"/>
      <c r="F41" s="114"/>
      <c r="G41" s="56" t="s">
        <v>109</v>
      </c>
      <c r="H41" s="165">
        <v>-0.7824452330710052</v>
      </c>
      <c r="I41" s="166">
        <v>1.173401106620152</v>
      </c>
      <c r="J41" s="166">
        <v>1.4343859396836134</v>
      </c>
      <c r="K41" s="167">
        <v>-0.6993993894964412</v>
      </c>
      <c r="L41" s="166">
        <v>-0.1967528265636051</v>
      </c>
      <c r="M41" s="166">
        <v>-0.12427231434169045</v>
      </c>
      <c r="N41" s="166">
        <v>0.01770309848430074</v>
      </c>
      <c r="O41" s="167">
        <v>-0.05249312878647522</v>
      </c>
      <c r="P41" s="193">
        <v>0.3442568368266827</v>
      </c>
      <c r="Q41" s="166">
        <v>0.5649109473020691</v>
      </c>
      <c r="R41" s="166">
        <v>0.6643347505890727</v>
      </c>
      <c r="S41" s="167">
        <v>0.5395202398220376</v>
      </c>
      <c r="T41" s="193">
        <v>0.49677935276467716</v>
      </c>
      <c r="U41" s="166">
        <v>0.14033050078135212</v>
      </c>
      <c r="V41" s="166">
        <v>-0.027191819915962923</v>
      </c>
      <c r="W41" s="167">
        <v>-0.12832268278270692</v>
      </c>
      <c r="X41" s="166">
        <v>-0.23884364628143917</v>
      </c>
      <c r="Y41" s="166">
        <v>-0.26246803292464677</v>
      </c>
      <c r="Z41" s="166">
        <v>-0.2506862694273193</v>
      </c>
      <c r="AA41" s="173">
        <v>-0.2544251478327375</v>
      </c>
    </row>
    <row r="42" spans="2:27" ht="3.75" customHeight="1">
      <c r="B42" s="3"/>
      <c r="C42" s="87"/>
      <c r="D42" s="87"/>
      <c r="E42" s="87"/>
      <c r="F42" s="114"/>
      <c r="G42" s="56"/>
      <c r="H42" s="175"/>
      <c r="I42" s="87"/>
      <c r="J42" s="87"/>
      <c r="K42" s="114"/>
      <c r="L42" s="87"/>
      <c r="M42" s="87"/>
      <c r="N42" s="87"/>
      <c r="O42" s="114"/>
      <c r="P42" s="192"/>
      <c r="Q42" s="87"/>
      <c r="R42" s="87"/>
      <c r="S42" s="114"/>
      <c r="T42" s="192"/>
      <c r="U42" s="87"/>
      <c r="V42" s="87"/>
      <c r="W42" s="114"/>
      <c r="X42" s="87"/>
      <c r="Y42" s="87"/>
      <c r="Z42" s="87"/>
      <c r="AA42" s="4"/>
    </row>
    <row r="43" spans="2:27" ht="13.5">
      <c r="B43" s="9" t="s">
        <v>24</v>
      </c>
      <c r="C43" s="87"/>
      <c r="D43" s="87"/>
      <c r="E43" s="87"/>
      <c r="F43" s="114"/>
      <c r="G43" s="56"/>
      <c r="H43" s="175"/>
      <c r="I43" s="87"/>
      <c r="J43" s="87"/>
      <c r="K43" s="114"/>
      <c r="L43" s="87"/>
      <c r="M43" s="87"/>
      <c r="N43" s="87"/>
      <c r="O43" s="114"/>
      <c r="P43" s="192"/>
      <c r="Q43" s="87"/>
      <c r="R43" s="87"/>
      <c r="S43" s="114"/>
      <c r="T43" s="192"/>
      <c r="U43" s="87"/>
      <c r="V43" s="87"/>
      <c r="W43" s="114"/>
      <c r="X43" s="87"/>
      <c r="Y43" s="87"/>
      <c r="Z43" s="87"/>
      <c r="AA43" s="4"/>
    </row>
    <row r="44" spans="2:27" ht="13.5">
      <c r="B44" s="3"/>
      <c r="C44" s="87" t="s">
        <v>85</v>
      </c>
      <c r="D44" s="87"/>
      <c r="E44" s="87"/>
      <c r="F44" s="114"/>
      <c r="G44" s="56" t="s">
        <v>42</v>
      </c>
      <c r="H44" s="165">
        <v>7.096875200052693</v>
      </c>
      <c r="I44" s="166">
        <v>0.7401622978993458</v>
      </c>
      <c r="J44" s="166">
        <v>5.729343052738784</v>
      </c>
      <c r="K44" s="167">
        <v>4.281933225487776</v>
      </c>
      <c r="L44" s="166">
        <v>2.1720301844345045</v>
      </c>
      <c r="M44" s="166">
        <v>2.0280605120086364</v>
      </c>
      <c r="N44" s="166">
        <v>0.7802894364582755</v>
      </c>
      <c r="O44" s="167">
        <v>1.510966531743847</v>
      </c>
      <c r="P44" s="193">
        <v>1.6235206223479821</v>
      </c>
      <c r="Q44" s="166">
        <v>-7.950441687943098</v>
      </c>
      <c r="R44" s="166">
        <v>5.318413823927216</v>
      </c>
      <c r="S44" s="167">
        <v>2.8046119380090744</v>
      </c>
      <c r="T44" s="193">
        <v>1.4875614986556087</v>
      </c>
      <c r="U44" s="166">
        <v>0.9674448340470718</v>
      </c>
      <c r="V44" s="166">
        <v>1.1401628021002495</v>
      </c>
      <c r="W44" s="167">
        <v>1.025916860769513</v>
      </c>
      <c r="X44" s="166">
        <v>1.131205471416294</v>
      </c>
      <c r="Y44" s="166">
        <v>1.0705329830627477</v>
      </c>
      <c r="Z44" s="166">
        <v>0.9830074776923254</v>
      </c>
      <c r="AA44" s="173">
        <v>0.8350769377053666</v>
      </c>
    </row>
    <row r="45" spans="2:27" ht="15.75">
      <c r="B45" s="3"/>
      <c r="C45" s="53" t="s">
        <v>168</v>
      </c>
      <c r="D45" s="53"/>
      <c r="E45" s="53"/>
      <c r="F45" s="54"/>
      <c r="G45" s="55" t="s">
        <v>42</v>
      </c>
      <c r="H45" s="210">
        <v>7.823297137216187</v>
      </c>
      <c r="I45" s="211">
        <v>1.3119940162518873</v>
      </c>
      <c r="J45" s="211">
        <v>4.892387012969635</v>
      </c>
      <c r="K45" s="212">
        <v>4.208618446410767</v>
      </c>
      <c r="L45" s="166">
        <v>2.3623541359630593</v>
      </c>
      <c r="M45" s="166">
        <v>2.6994232082998337</v>
      </c>
      <c r="N45" s="166">
        <v>0.7665437063266438</v>
      </c>
      <c r="O45" s="167">
        <v>1.2507759682683002</v>
      </c>
      <c r="P45" s="193">
        <v>1.4950447460503966</v>
      </c>
      <c r="Q45" s="166">
        <v>-4.687999835100783</v>
      </c>
      <c r="R45" s="166">
        <v>1.3022686667146957</v>
      </c>
      <c r="S45" s="167">
        <v>3.199613064430281</v>
      </c>
      <c r="T45" s="193">
        <v>1.4480293846285122</v>
      </c>
      <c r="U45" s="166">
        <v>0.9674448340471571</v>
      </c>
      <c r="V45" s="166">
        <v>1.1401628021002352</v>
      </c>
      <c r="W45" s="167">
        <v>1.0259168607694988</v>
      </c>
      <c r="X45" s="166">
        <v>1.0604383989513195</v>
      </c>
      <c r="Y45" s="166">
        <v>1.070532983062833</v>
      </c>
      <c r="Z45" s="166">
        <v>0.9830074776921975</v>
      </c>
      <c r="AA45" s="173">
        <v>0.8350769377054093</v>
      </c>
    </row>
    <row r="46" spans="2:27" ht="13.5">
      <c r="B46" s="3"/>
      <c r="C46" s="87"/>
      <c r="D46" s="113" t="s">
        <v>50</v>
      </c>
      <c r="E46" s="87"/>
      <c r="F46" s="114"/>
      <c r="G46" s="56" t="s">
        <v>42</v>
      </c>
      <c r="H46" s="213">
        <v>6.278182200011443</v>
      </c>
      <c r="I46" s="214">
        <v>-0.592733208388907</v>
      </c>
      <c r="J46" s="214">
        <v>4.562115920007258</v>
      </c>
      <c r="K46" s="215">
        <v>4.246971082461485</v>
      </c>
      <c r="L46" s="247"/>
      <c r="M46" s="247"/>
      <c r="N46" s="247"/>
      <c r="O46" s="248"/>
      <c r="P46" s="249"/>
      <c r="Q46" s="247"/>
      <c r="R46" s="247"/>
      <c r="S46" s="248"/>
      <c r="T46" s="249"/>
      <c r="U46" s="247"/>
      <c r="V46" s="247"/>
      <c r="W46" s="248"/>
      <c r="X46" s="247"/>
      <c r="Y46" s="247"/>
      <c r="Z46" s="247"/>
      <c r="AA46" s="250"/>
    </row>
    <row r="47" spans="2:27" ht="15.75">
      <c r="B47" s="3"/>
      <c r="C47" s="87"/>
      <c r="D47" s="113" t="s">
        <v>173</v>
      </c>
      <c r="E47" s="87"/>
      <c r="F47" s="114"/>
      <c r="G47" s="56" t="s">
        <v>42</v>
      </c>
      <c r="H47" s="213">
        <v>13.382636096214256</v>
      </c>
      <c r="I47" s="214">
        <v>7.399970229994395</v>
      </c>
      <c r="J47" s="214">
        <v>5.806443738389007</v>
      </c>
      <c r="K47" s="215">
        <v>4.082893830066368</v>
      </c>
      <c r="L47" s="247"/>
      <c r="M47" s="247"/>
      <c r="N47" s="247"/>
      <c r="O47" s="248"/>
      <c r="P47" s="249"/>
      <c r="Q47" s="247"/>
      <c r="R47" s="247"/>
      <c r="S47" s="248"/>
      <c r="T47" s="249"/>
      <c r="U47" s="247"/>
      <c r="V47" s="247"/>
      <c r="W47" s="248"/>
      <c r="X47" s="247"/>
      <c r="Y47" s="247"/>
      <c r="Z47" s="247"/>
      <c r="AA47" s="250"/>
    </row>
    <row r="48" spans="2:27" ht="13.5">
      <c r="B48" s="3"/>
      <c r="C48" s="87" t="s">
        <v>49</v>
      </c>
      <c r="D48" s="87"/>
      <c r="E48" s="87"/>
      <c r="F48" s="114"/>
      <c r="G48" s="56" t="s">
        <v>42</v>
      </c>
      <c r="H48" s="216">
        <v>5.009226132894511</v>
      </c>
      <c r="I48" s="217">
        <v>-0.5540336774022023</v>
      </c>
      <c r="J48" s="217">
        <v>4.044028332618339</v>
      </c>
      <c r="K48" s="218">
        <v>2.7161885132528596</v>
      </c>
      <c r="L48" s="247"/>
      <c r="M48" s="247"/>
      <c r="N48" s="247"/>
      <c r="O48" s="248"/>
      <c r="P48" s="249"/>
      <c r="Q48" s="247"/>
      <c r="R48" s="247"/>
      <c r="S48" s="248"/>
      <c r="T48" s="249"/>
      <c r="U48" s="247"/>
      <c r="V48" s="247"/>
      <c r="W48" s="248"/>
      <c r="X48" s="247"/>
      <c r="Y48" s="247"/>
      <c r="Z48" s="247"/>
      <c r="AA48" s="250"/>
    </row>
    <row r="49" spans="2:27" ht="15.75">
      <c r="B49" s="3"/>
      <c r="C49" s="87" t="s">
        <v>170</v>
      </c>
      <c r="D49" s="87"/>
      <c r="E49" s="87"/>
      <c r="F49" s="114"/>
      <c r="G49" s="56" t="s">
        <v>42</v>
      </c>
      <c r="H49" s="165">
        <v>1.1372894202849722</v>
      </c>
      <c r="I49" s="166">
        <v>-6.156499121693997</v>
      </c>
      <c r="J49" s="166">
        <v>6.985725240660528</v>
      </c>
      <c r="K49" s="167">
        <v>3.077603793726496</v>
      </c>
      <c r="L49" s="166">
        <v>0.2156637738218734</v>
      </c>
      <c r="M49" s="166">
        <v>-0.03194830720741493</v>
      </c>
      <c r="N49" s="166">
        <v>0.4894574680088084</v>
      </c>
      <c r="O49" s="167">
        <v>0.960184805561795</v>
      </c>
      <c r="P49" s="193">
        <v>-4.429228649758372</v>
      </c>
      <c r="Q49" s="166">
        <v>-7.29227782621399</v>
      </c>
      <c r="R49" s="166">
        <v>4.223777194325649</v>
      </c>
      <c r="S49" s="167">
        <v>3.195627900529601</v>
      </c>
      <c r="T49" s="193">
        <v>2.228037006674157</v>
      </c>
      <c r="U49" s="166">
        <v>1.5832100351516942</v>
      </c>
      <c r="V49" s="166">
        <v>1.3083500151928291</v>
      </c>
      <c r="W49" s="167">
        <v>0.8921160240803232</v>
      </c>
      <c r="X49" s="166">
        <v>0.6262325022504882</v>
      </c>
      <c r="Y49" s="166">
        <v>0.5342449848842818</v>
      </c>
      <c r="Z49" s="166">
        <v>0.4385575284517813</v>
      </c>
      <c r="AA49" s="173">
        <v>0.35890090605603575</v>
      </c>
    </row>
    <row r="50" spans="2:27" ht="3.75" customHeight="1">
      <c r="B50" s="3"/>
      <c r="C50" s="87"/>
      <c r="D50" s="87"/>
      <c r="E50" s="87"/>
      <c r="F50" s="114"/>
      <c r="G50" s="56"/>
      <c r="H50" s="175"/>
      <c r="I50" s="87"/>
      <c r="J50" s="87"/>
      <c r="K50" s="114"/>
      <c r="L50" s="87"/>
      <c r="M50" s="87"/>
      <c r="N50" s="87"/>
      <c r="O50" s="114"/>
      <c r="P50" s="192"/>
      <c r="Q50" s="87"/>
      <c r="R50" s="87"/>
      <c r="S50" s="114"/>
      <c r="T50" s="192"/>
      <c r="U50" s="87"/>
      <c r="V50" s="87"/>
      <c r="W50" s="114"/>
      <c r="X50" s="87"/>
      <c r="Y50" s="87"/>
      <c r="Z50" s="87"/>
      <c r="AA50" s="4"/>
    </row>
    <row r="51" spans="2:27" ht="13.5">
      <c r="B51" s="9" t="s">
        <v>26</v>
      </c>
      <c r="C51" s="87"/>
      <c r="D51" s="87"/>
      <c r="E51" s="87"/>
      <c r="F51" s="114"/>
      <c r="G51" s="56"/>
      <c r="H51" s="175"/>
      <c r="I51" s="87"/>
      <c r="J51" s="87"/>
      <c r="K51" s="114"/>
      <c r="L51" s="87"/>
      <c r="M51" s="87"/>
      <c r="N51" s="87"/>
      <c r="O51" s="114"/>
      <c r="P51" s="192"/>
      <c r="Q51" s="87"/>
      <c r="R51" s="87"/>
      <c r="S51" s="114"/>
      <c r="T51" s="192"/>
      <c r="U51" s="87"/>
      <c r="V51" s="87"/>
      <c r="W51" s="114"/>
      <c r="X51" s="87"/>
      <c r="Y51" s="87"/>
      <c r="Z51" s="87"/>
      <c r="AA51" s="4"/>
    </row>
    <row r="52" spans="2:27" ht="13.5">
      <c r="B52" s="3"/>
      <c r="C52" s="87" t="s">
        <v>86</v>
      </c>
      <c r="D52" s="87"/>
      <c r="E52" s="87"/>
      <c r="F52" s="114"/>
      <c r="G52" s="56" t="s">
        <v>42</v>
      </c>
      <c r="H52" s="165">
        <v>-0.8137385175198375</v>
      </c>
      <c r="I52" s="166">
        <v>-0.7821927508251605</v>
      </c>
      <c r="J52" s="166">
        <v>-0.7519259943449157</v>
      </c>
      <c r="K52" s="167">
        <v>-0.7561628421280062</v>
      </c>
      <c r="L52" s="166">
        <v>-0.2110842192318927</v>
      </c>
      <c r="M52" s="166">
        <v>-0.21835979236082892</v>
      </c>
      <c r="N52" s="166">
        <v>-0.2138927248838911</v>
      </c>
      <c r="O52" s="167">
        <v>-0.18240111108616475</v>
      </c>
      <c r="P52" s="193">
        <v>-0.19941546884439276</v>
      </c>
      <c r="Q52" s="166">
        <v>-0.19434632661987905</v>
      </c>
      <c r="R52" s="166">
        <v>-0.18978422329500688</v>
      </c>
      <c r="S52" s="167">
        <v>-0.18419970800049157</v>
      </c>
      <c r="T52" s="193">
        <v>-0.18886445518437256</v>
      </c>
      <c r="U52" s="166">
        <v>-0.18999810913906856</v>
      </c>
      <c r="V52" s="166">
        <v>-0.1870339068198632</v>
      </c>
      <c r="W52" s="167">
        <v>-0.1901819502375588</v>
      </c>
      <c r="X52" s="166">
        <v>-0.19163770867551477</v>
      </c>
      <c r="Y52" s="166">
        <v>-0.19158125626999833</v>
      </c>
      <c r="Z52" s="166">
        <v>-0.1874083211067017</v>
      </c>
      <c r="AA52" s="173">
        <v>-0.1825269776868197</v>
      </c>
    </row>
    <row r="53" spans="2:27" ht="14.25" thickBot="1">
      <c r="B53" s="81"/>
      <c r="C53" s="116" t="s">
        <v>27</v>
      </c>
      <c r="D53" s="116"/>
      <c r="E53" s="116"/>
      <c r="F53" s="117"/>
      <c r="G53" s="118" t="s">
        <v>42</v>
      </c>
      <c r="H53" s="179">
        <v>-0.17678749269464333</v>
      </c>
      <c r="I53" s="180">
        <v>-1.264215882767246</v>
      </c>
      <c r="J53" s="180">
        <v>-0.1603907696175071</v>
      </c>
      <c r="K53" s="181">
        <v>-0.1983813367694296</v>
      </c>
      <c r="L53" s="180">
        <v>0.2213355421573482</v>
      </c>
      <c r="M53" s="180">
        <v>-0.5179304947959054</v>
      </c>
      <c r="N53" s="180">
        <v>-0.00350873016965636</v>
      </c>
      <c r="O53" s="181">
        <v>-0.1565515716857675</v>
      </c>
      <c r="P53" s="207">
        <v>-0.5587999505306698</v>
      </c>
      <c r="Q53" s="180">
        <v>-0.6137535019320524</v>
      </c>
      <c r="R53" s="180">
        <v>-0.005645350520410375</v>
      </c>
      <c r="S53" s="181">
        <v>0.006799807569947802</v>
      </c>
      <c r="T53" s="207">
        <v>-0.022132547518040724</v>
      </c>
      <c r="U53" s="180">
        <v>-0.011477627518445388</v>
      </c>
      <c r="V53" s="180">
        <v>0.028847291452891</v>
      </c>
      <c r="W53" s="181">
        <v>0.031171909185445656</v>
      </c>
      <c r="X53" s="180">
        <v>-0.09775088659948494</v>
      </c>
      <c r="Y53" s="180">
        <v>-0.09196934204261709</v>
      </c>
      <c r="Z53" s="180">
        <v>-0.0897481503501325</v>
      </c>
      <c r="AA53" s="208">
        <v>-0.08736890702073197</v>
      </c>
    </row>
    <row r="54" ht="14.25" thickBot="1"/>
    <row r="55" spans="2:27" ht="30" customHeight="1">
      <c r="B55" s="91" t="str">
        <f>"Strednodobá predikcia "&amp;Súhrn!$H$3&amp;" - trh práce [zmena oproti rovnakému obdobiu predchádzajúceho roka]"</f>
        <v>Strednodobá predikcia P3Q-2020 - trh práce [zmena oproti rovnakému obdobiu predchádzajúceho roka]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219"/>
      <c r="Y55" s="219"/>
      <c r="Z55" s="219"/>
      <c r="AA55" s="220"/>
    </row>
    <row r="56" spans="2:27" ht="13.5">
      <c r="B56" s="285" t="s">
        <v>29</v>
      </c>
      <c r="C56" s="286"/>
      <c r="D56" s="286"/>
      <c r="E56" s="286"/>
      <c r="F56" s="287"/>
      <c r="G56" s="288" t="s">
        <v>69</v>
      </c>
      <c r="H56" s="140" t="str">
        <f>H$3</f>
        <v>Skutočnosť</v>
      </c>
      <c r="I56" s="272">
        <f>I$3</f>
        <v>2020</v>
      </c>
      <c r="J56" s="272">
        <f>J$3</f>
        <v>2021</v>
      </c>
      <c r="K56" s="275">
        <f>K$3</f>
        <v>2022</v>
      </c>
      <c r="L56" s="292">
        <f>L$3</f>
        <v>2019</v>
      </c>
      <c r="M56" s="290"/>
      <c r="N56" s="290"/>
      <c r="O56" s="290"/>
      <c r="P56" s="292">
        <f>P$3</f>
        <v>2020</v>
      </c>
      <c r="Q56" s="290"/>
      <c r="R56" s="290"/>
      <c r="S56" s="290"/>
      <c r="T56" s="292">
        <f>T$3</f>
        <v>2021</v>
      </c>
      <c r="U56" s="290"/>
      <c r="V56" s="290"/>
      <c r="W56" s="290"/>
      <c r="X56" s="292">
        <f>X$3</f>
        <v>2022</v>
      </c>
      <c r="Y56" s="290"/>
      <c r="Z56" s="290"/>
      <c r="AA56" s="291"/>
    </row>
    <row r="57" spans="2:27" ht="13.5">
      <c r="B57" s="280"/>
      <c r="C57" s="281"/>
      <c r="D57" s="281"/>
      <c r="E57" s="281"/>
      <c r="F57" s="282"/>
      <c r="G57" s="284"/>
      <c r="H57" s="141">
        <f>$H$4</f>
        <v>2019</v>
      </c>
      <c r="I57" s="271"/>
      <c r="J57" s="271"/>
      <c r="K57" s="276"/>
      <c r="L57" s="142" t="s">
        <v>3</v>
      </c>
      <c r="M57" s="142" t="s">
        <v>4</v>
      </c>
      <c r="N57" s="142" t="s">
        <v>5</v>
      </c>
      <c r="O57" s="143" t="s">
        <v>6</v>
      </c>
      <c r="P57" s="144" t="s">
        <v>3</v>
      </c>
      <c r="Q57" s="142" t="s">
        <v>4</v>
      </c>
      <c r="R57" s="142" t="s">
        <v>5</v>
      </c>
      <c r="S57" s="143" t="s">
        <v>6</v>
      </c>
      <c r="T57" s="144" t="s">
        <v>3</v>
      </c>
      <c r="U57" s="142" t="s">
        <v>4</v>
      </c>
      <c r="V57" s="142" t="s">
        <v>5</v>
      </c>
      <c r="W57" s="143" t="s">
        <v>6</v>
      </c>
      <c r="X57" s="142" t="s">
        <v>3</v>
      </c>
      <c r="Y57" s="142" t="s">
        <v>4</v>
      </c>
      <c r="Z57" s="142" t="s">
        <v>5</v>
      </c>
      <c r="AA57" s="145" t="s">
        <v>6</v>
      </c>
    </row>
    <row r="58" spans="2:27" ht="3.75" customHeight="1">
      <c r="B58" s="3"/>
      <c r="C58" s="87"/>
      <c r="D58" s="87"/>
      <c r="E58" s="87"/>
      <c r="F58" s="114"/>
      <c r="G58" s="56"/>
      <c r="H58" s="175"/>
      <c r="I58" s="87"/>
      <c r="J58" s="87"/>
      <c r="K58" s="114"/>
      <c r="L58" s="87"/>
      <c r="M58" s="87"/>
      <c r="N58" s="87"/>
      <c r="O58" s="114"/>
      <c r="P58" s="192"/>
      <c r="Q58" s="87"/>
      <c r="R58" s="87"/>
      <c r="S58" s="114"/>
      <c r="T58" s="192"/>
      <c r="U58" s="87"/>
      <c r="V58" s="87"/>
      <c r="W58" s="114"/>
      <c r="X58" s="87"/>
      <c r="Y58" s="87"/>
      <c r="Z58" s="87"/>
      <c r="AA58" s="4"/>
    </row>
    <row r="59" spans="2:27" ht="13.5">
      <c r="B59" s="9" t="s">
        <v>24</v>
      </c>
      <c r="C59" s="87"/>
      <c r="D59" s="87"/>
      <c r="E59" s="87"/>
      <c r="F59" s="114"/>
      <c r="G59" s="56"/>
      <c r="H59" s="175"/>
      <c r="I59" s="87"/>
      <c r="J59" s="87"/>
      <c r="K59" s="114"/>
      <c r="L59" s="87"/>
      <c r="M59" s="87"/>
      <c r="N59" s="87"/>
      <c r="O59" s="114"/>
      <c r="P59" s="192"/>
      <c r="Q59" s="87"/>
      <c r="R59" s="87"/>
      <c r="S59" s="114"/>
      <c r="T59" s="192"/>
      <c r="U59" s="87"/>
      <c r="V59" s="87"/>
      <c r="W59" s="114"/>
      <c r="X59" s="87"/>
      <c r="Y59" s="87"/>
      <c r="Z59" s="87"/>
      <c r="AA59" s="4"/>
    </row>
    <row r="60" spans="2:27" ht="13.5">
      <c r="B60" s="3"/>
      <c r="C60" s="87" t="s">
        <v>85</v>
      </c>
      <c r="D60" s="87"/>
      <c r="E60" s="87"/>
      <c r="F60" s="114"/>
      <c r="G60" s="56" t="s">
        <v>42</v>
      </c>
      <c r="H60" s="165">
        <v>7.096875200052693</v>
      </c>
      <c r="I60" s="166">
        <v>0.7401622978993458</v>
      </c>
      <c r="J60" s="166">
        <v>5.729343052738784</v>
      </c>
      <c r="K60" s="167">
        <v>4.281933225487776</v>
      </c>
      <c r="L60" s="166">
        <v>6.784003902503116</v>
      </c>
      <c r="M60" s="166">
        <v>8.150553659648054</v>
      </c>
      <c r="N60" s="166">
        <v>6.868156603607218</v>
      </c>
      <c r="O60" s="167">
        <v>6.644931172821387</v>
      </c>
      <c r="P60" s="193">
        <v>6.072408884767029</v>
      </c>
      <c r="Q60" s="166">
        <v>-4.301636844410083</v>
      </c>
      <c r="R60" s="166">
        <v>0.007649010053171423</v>
      </c>
      <c r="S60" s="167">
        <v>1.2821362911173537</v>
      </c>
      <c r="T60" s="193">
        <v>1.1466338954956967</v>
      </c>
      <c r="U60" s="166">
        <v>10.945857484417232</v>
      </c>
      <c r="V60" s="166">
        <v>6.544351370047522</v>
      </c>
      <c r="W60" s="167">
        <v>4.700952424056084</v>
      </c>
      <c r="X60" s="166">
        <v>4.333313130106717</v>
      </c>
      <c r="Y60" s="166">
        <v>4.4398378435817705</v>
      </c>
      <c r="Z60" s="166">
        <v>4.277555362095825</v>
      </c>
      <c r="AA60" s="173">
        <v>4.080573030620954</v>
      </c>
    </row>
    <row r="61" spans="2:27" ht="15.75">
      <c r="B61" s="3"/>
      <c r="C61" s="87" t="s">
        <v>168</v>
      </c>
      <c r="D61" s="87"/>
      <c r="E61" s="87"/>
      <c r="F61" s="114"/>
      <c r="G61" s="56" t="s">
        <v>42</v>
      </c>
      <c r="H61" s="165">
        <v>7.823297137216187</v>
      </c>
      <c r="I61" s="166">
        <v>1.3119940162518873</v>
      </c>
      <c r="J61" s="166">
        <v>4.892387012969635</v>
      </c>
      <c r="K61" s="167">
        <v>4.208618446410767</v>
      </c>
      <c r="L61" s="166">
        <v>7.212726237445082</v>
      </c>
      <c r="M61" s="166">
        <v>9.127177298275058</v>
      </c>
      <c r="N61" s="166">
        <v>7.715342195134241</v>
      </c>
      <c r="O61" s="167">
        <v>7.256344797218489</v>
      </c>
      <c r="P61" s="193">
        <v>6.347568951297845</v>
      </c>
      <c r="Q61" s="166">
        <v>-1.3022742215016052</v>
      </c>
      <c r="R61" s="166">
        <v>-0.7775481240463478</v>
      </c>
      <c r="S61" s="167">
        <v>1.1322485480167614</v>
      </c>
      <c r="T61" s="193">
        <v>1.0854012440051122</v>
      </c>
      <c r="U61" s="166">
        <v>7.083417156010128</v>
      </c>
      <c r="V61" s="166">
        <v>6.912060184913486</v>
      </c>
      <c r="W61" s="167">
        <v>4.660168608494388</v>
      </c>
      <c r="X61" s="166">
        <v>4.2603053666140625</v>
      </c>
      <c r="Y61" s="166">
        <v>4.3667555388821455</v>
      </c>
      <c r="Z61" s="166">
        <v>4.204586615383164</v>
      </c>
      <c r="AA61" s="173">
        <v>4.0077421232909956</v>
      </c>
    </row>
    <row r="62" spans="2:27" ht="16.5" thickBot="1">
      <c r="B62" s="81"/>
      <c r="C62" s="116" t="s">
        <v>170</v>
      </c>
      <c r="D62" s="116"/>
      <c r="E62" s="116"/>
      <c r="F62" s="117"/>
      <c r="G62" s="118" t="s">
        <v>42</v>
      </c>
      <c r="H62" s="179">
        <v>1.1372894202849722</v>
      </c>
      <c r="I62" s="180">
        <v>-6.156499121693997</v>
      </c>
      <c r="J62" s="180">
        <v>6.985725240660528</v>
      </c>
      <c r="K62" s="181">
        <v>3.077603793726496</v>
      </c>
      <c r="L62" s="180">
        <v>1.400016504166615</v>
      </c>
      <c r="M62" s="180">
        <v>0.7698272858366835</v>
      </c>
      <c r="N62" s="180">
        <v>0.7510368243232648</v>
      </c>
      <c r="O62" s="181">
        <v>1.6406593845785125</v>
      </c>
      <c r="P62" s="207">
        <v>-3.0702801125507904</v>
      </c>
      <c r="Q62" s="180">
        <v>-10.109946232387983</v>
      </c>
      <c r="R62" s="180">
        <v>-6.769514216512718</v>
      </c>
      <c r="S62" s="181">
        <v>-4.705220791470268</v>
      </c>
      <c r="T62" s="207">
        <v>1.9328198134061552</v>
      </c>
      <c r="U62" s="180">
        <v>11.691483749003055</v>
      </c>
      <c r="V62" s="180">
        <v>8.567164172747638</v>
      </c>
      <c r="W62" s="181">
        <v>6.143749953054112</v>
      </c>
      <c r="X62" s="180">
        <v>4.4805903955628565</v>
      </c>
      <c r="Y62" s="180">
        <v>3.4017065158515862</v>
      </c>
      <c r="Z62" s="180">
        <v>2.513941317521912</v>
      </c>
      <c r="AA62" s="208">
        <v>1.9721548482430649</v>
      </c>
    </row>
    <row r="63" ht="3.75" customHeight="1"/>
    <row r="64" ht="13.5">
      <c r="B64" s="73" t="s">
        <v>179</v>
      </c>
    </row>
    <row r="65" ht="13.5">
      <c r="B65" s="73" t="s">
        <v>202</v>
      </c>
    </row>
    <row r="66" ht="13.5">
      <c r="B66" s="73" t="s">
        <v>203</v>
      </c>
    </row>
    <row r="67" ht="13.5">
      <c r="B67" s="73" t="s">
        <v>187</v>
      </c>
    </row>
    <row r="68" ht="13.5">
      <c r="B68" s="73" t="s">
        <v>204</v>
      </c>
    </row>
    <row r="69" ht="13.5">
      <c r="B69" s="73" t="s">
        <v>205</v>
      </c>
    </row>
  </sheetData>
  <sheetProtection/>
  <mergeCells count="27">
    <mergeCell ref="L3:O3"/>
    <mergeCell ref="P3:S3"/>
    <mergeCell ref="T3:W3"/>
    <mergeCell ref="L56:O56"/>
    <mergeCell ref="L31:O31"/>
    <mergeCell ref="K56:K57"/>
    <mergeCell ref="K31:K32"/>
    <mergeCell ref="J31:J32"/>
    <mergeCell ref="J56:J57"/>
    <mergeCell ref="K3:K4"/>
    <mergeCell ref="X3:AA3"/>
    <mergeCell ref="X31:AA31"/>
    <mergeCell ref="X56:AA56"/>
    <mergeCell ref="P31:S31"/>
    <mergeCell ref="T56:W56"/>
    <mergeCell ref="T31:W31"/>
    <mergeCell ref="P56:S56"/>
    <mergeCell ref="B31:F32"/>
    <mergeCell ref="G31:G32"/>
    <mergeCell ref="G56:G57"/>
    <mergeCell ref="I56:I57"/>
    <mergeCell ref="J3:J4"/>
    <mergeCell ref="B3:F4"/>
    <mergeCell ref="G3:G4"/>
    <mergeCell ref="B56:F57"/>
    <mergeCell ref="I3:I4"/>
    <mergeCell ref="I31:I32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5"/>
  <sheetViews>
    <sheetView zoomScale="80" zoomScaleNormal="80" zoomScalePageLayoutView="0" workbookViewId="0" topLeftCell="A1">
      <selection activeCell="N47" sqref="N47"/>
    </sheetView>
  </sheetViews>
  <sheetFormatPr defaultColWidth="9.140625" defaultRowHeight="15"/>
  <cols>
    <col min="1" max="5" width="3.140625" style="73" customWidth="1"/>
    <col min="6" max="6" width="33.8515625" style="73" customWidth="1"/>
    <col min="7" max="7" width="22.00390625" style="73" customWidth="1"/>
    <col min="8" max="8" width="10.8515625" style="73" customWidth="1"/>
    <col min="9" max="27" width="9.140625" style="73" customWidth="1"/>
    <col min="28" max="16384" width="9.140625" style="73" customWidth="1"/>
  </cols>
  <sheetData>
    <row r="1" ht="22.5" customHeight="1" thickBot="1">
      <c r="B1" s="72" t="s">
        <v>117</v>
      </c>
    </row>
    <row r="2" spans="2:27" ht="30" customHeight="1">
      <c r="B2" s="91" t="str">
        <f>"Strednodobá predikcia "&amp;Súhrn!$H$3&amp;" - obchodná a platobná bilancia [objem]"</f>
        <v>Strednodobá predikcia P3Q-2020 - obchodná a platobná bilancia [objem]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3"/>
    </row>
    <row r="3" spans="2:27" ht="13.5">
      <c r="B3" s="285" t="s">
        <v>29</v>
      </c>
      <c r="C3" s="286"/>
      <c r="D3" s="286"/>
      <c r="E3" s="286"/>
      <c r="F3" s="287"/>
      <c r="G3" s="288" t="s">
        <v>69</v>
      </c>
      <c r="H3" s="140" t="s">
        <v>35</v>
      </c>
      <c r="I3" s="272">
        <v>2020</v>
      </c>
      <c r="J3" s="272">
        <v>2021</v>
      </c>
      <c r="K3" s="275">
        <v>2022</v>
      </c>
      <c r="L3" s="292">
        <v>2019</v>
      </c>
      <c r="M3" s="290"/>
      <c r="N3" s="290"/>
      <c r="O3" s="290"/>
      <c r="P3" s="292">
        <v>2020</v>
      </c>
      <c r="Q3" s="290"/>
      <c r="R3" s="290"/>
      <c r="S3" s="290"/>
      <c r="T3" s="292">
        <v>2021</v>
      </c>
      <c r="U3" s="290"/>
      <c r="V3" s="290"/>
      <c r="W3" s="290"/>
      <c r="X3" s="292">
        <v>2022</v>
      </c>
      <c r="Y3" s="290"/>
      <c r="Z3" s="290"/>
      <c r="AA3" s="291"/>
    </row>
    <row r="4" spans="2:27" ht="13.5">
      <c r="B4" s="280"/>
      <c r="C4" s="281"/>
      <c r="D4" s="281"/>
      <c r="E4" s="281"/>
      <c r="F4" s="282"/>
      <c r="G4" s="284"/>
      <c r="H4" s="141">
        <v>2019</v>
      </c>
      <c r="I4" s="271"/>
      <c r="J4" s="271"/>
      <c r="K4" s="276"/>
      <c r="L4" s="142" t="s">
        <v>3</v>
      </c>
      <c r="M4" s="142" t="s">
        <v>4</v>
      </c>
      <c r="N4" s="142" t="s">
        <v>5</v>
      </c>
      <c r="O4" s="143" t="s">
        <v>6</v>
      </c>
      <c r="P4" s="144" t="s">
        <v>3</v>
      </c>
      <c r="Q4" s="142" t="s">
        <v>4</v>
      </c>
      <c r="R4" s="142" t="s">
        <v>5</v>
      </c>
      <c r="S4" s="143" t="s">
        <v>6</v>
      </c>
      <c r="T4" s="144" t="s">
        <v>3</v>
      </c>
      <c r="U4" s="142" t="s">
        <v>4</v>
      </c>
      <c r="V4" s="142" t="s">
        <v>5</v>
      </c>
      <c r="W4" s="143" t="s">
        <v>6</v>
      </c>
      <c r="X4" s="142" t="s">
        <v>3</v>
      </c>
      <c r="Y4" s="142" t="s">
        <v>4</v>
      </c>
      <c r="Z4" s="142" t="s">
        <v>5</v>
      </c>
      <c r="AA4" s="145" t="s">
        <v>6</v>
      </c>
    </row>
    <row r="5" spans="2:27" ht="3.75" customHeight="1">
      <c r="B5" s="9"/>
      <c r="C5" s="10"/>
      <c r="D5" s="10"/>
      <c r="E5" s="10"/>
      <c r="F5" s="146"/>
      <c r="G5" s="147"/>
      <c r="H5" s="101"/>
      <c r="I5" s="102"/>
      <c r="J5" s="102"/>
      <c r="K5" s="148"/>
      <c r="L5" s="149"/>
      <c r="M5" s="149"/>
      <c r="N5" s="149"/>
      <c r="O5" s="150"/>
      <c r="P5" s="149"/>
      <c r="Q5" s="149"/>
      <c r="R5" s="149"/>
      <c r="S5" s="150"/>
      <c r="T5" s="149"/>
      <c r="U5" s="149"/>
      <c r="V5" s="149"/>
      <c r="W5" s="150"/>
      <c r="X5" s="149"/>
      <c r="Y5" s="149"/>
      <c r="Z5" s="149"/>
      <c r="AA5" s="151"/>
    </row>
    <row r="6" spans="2:27" ht="13.5">
      <c r="B6" s="9" t="s">
        <v>52</v>
      </c>
      <c r="C6" s="10"/>
      <c r="D6" s="10"/>
      <c r="E6" s="10"/>
      <c r="F6" s="99"/>
      <c r="G6" s="100"/>
      <c r="H6" s="104"/>
      <c r="I6" s="105"/>
      <c r="J6" s="105"/>
      <c r="K6" s="152"/>
      <c r="L6" s="153"/>
      <c r="M6" s="153"/>
      <c r="N6" s="153"/>
      <c r="O6" s="154"/>
      <c r="P6" s="153"/>
      <c r="Q6" s="153"/>
      <c r="R6" s="153"/>
      <c r="S6" s="154"/>
      <c r="T6" s="153"/>
      <c r="U6" s="153"/>
      <c r="V6" s="153"/>
      <c r="W6" s="154"/>
      <c r="X6" s="153"/>
      <c r="Y6" s="153"/>
      <c r="Z6" s="153"/>
      <c r="AA6" s="155"/>
    </row>
    <row r="7" spans="2:27" ht="13.5">
      <c r="B7" s="9"/>
      <c r="C7" s="107" t="s">
        <v>31</v>
      </c>
      <c r="D7" s="10"/>
      <c r="E7" s="10"/>
      <c r="F7" s="99"/>
      <c r="G7" s="56" t="s">
        <v>110</v>
      </c>
      <c r="H7" s="110">
        <v>85548.83099999999</v>
      </c>
      <c r="I7" s="111">
        <v>72024.02398066518</v>
      </c>
      <c r="J7" s="111">
        <v>78365.4693785022</v>
      </c>
      <c r="K7" s="156">
        <v>82790.0304297061</v>
      </c>
      <c r="L7" s="157">
        <v>22161.7229712977</v>
      </c>
      <c r="M7" s="157">
        <v>20980.441291452</v>
      </c>
      <c r="N7" s="157">
        <v>21066.7570772547</v>
      </c>
      <c r="O7" s="158">
        <v>21339.9096599956</v>
      </c>
      <c r="P7" s="157">
        <v>20646.6217271787</v>
      </c>
      <c r="Q7" s="157">
        <v>15368.1874003667</v>
      </c>
      <c r="R7" s="157">
        <v>17606.113697989582</v>
      </c>
      <c r="S7" s="158">
        <v>18403.101155130204</v>
      </c>
      <c r="T7" s="157">
        <v>18966.642097413755</v>
      </c>
      <c r="U7" s="157">
        <v>19396.236749373293</v>
      </c>
      <c r="V7" s="157">
        <v>19844.414756198</v>
      </c>
      <c r="W7" s="158">
        <v>20158.175775517146</v>
      </c>
      <c r="X7" s="157">
        <v>20399.245859620572</v>
      </c>
      <c r="Y7" s="157">
        <v>20625.532503597595</v>
      </c>
      <c r="Z7" s="157">
        <v>20811.326931140113</v>
      </c>
      <c r="AA7" s="159">
        <v>20953.92513534782</v>
      </c>
    </row>
    <row r="8" spans="2:27" ht="13.5">
      <c r="B8" s="3"/>
      <c r="C8" s="87"/>
      <c r="D8" s="113" t="s">
        <v>53</v>
      </c>
      <c r="E8" s="87"/>
      <c r="F8" s="114"/>
      <c r="G8" s="56" t="s">
        <v>110</v>
      </c>
      <c r="H8" s="110">
        <v>42143.78</v>
      </c>
      <c r="I8" s="111">
        <v>34333.32564896992</v>
      </c>
      <c r="J8" s="111">
        <v>36739.95058917387</v>
      </c>
      <c r="K8" s="156">
        <v>38912.615615626055</v>
      </c>
      <c r="L8" s="111">
        <v>11018.5401800379</v>
      </c>
      <c r="M8" s="111">
        <v>10464.4408851493</v>
      </c>
      <c r="N8" s="111">
        <v>10297.4514031457</v>
      </c>
      <c r="O8" s="156">
        <v>10363.3475316671</v>
      </c>
      <c r="P8" s="111">
        <v>10122.5761996634</v>
      </c>
      <c r="Q8" s="111">
        <v>7276.38910949929</v>
      </c>
      <c r="R8" s="111">
        <v>8293.089946166863</v>
      </c>
      <c r="S8" s="156">
        <v>8641.270393640365</v>
      </c>
      <c r="T8" s="111">
        <v>8878.755195116255</v>
      </c>
      <c r="U8" s="111">
        <v>9081.53955898714</v>
      </c>
      <c r="V8" s="111">
        <v>9310.187448177956</v>
      </c>
      <c r="W8" s="156">
        <v>9469.468386892526</v>
      </c>
      <c r="X8" s="111">
        <v>9588.876908146965</v>
      </c>
      <c r="Y8" s="111">
        <v>9704.686920582282</v>
      </c>
      <c r="Z8" s="111">
        <v>9789.07116457478</v>
      </c>
      <c r="AA8" s="112">
        <v>9829.980622322028</v>
      </c>
    </row>
    <row r="9" spans="2:27" ht="15" customHeight="1">
      <c r="B9" s="3"/>
      <c r="C9" s="87"/>
      <c r="D9" s="113" t="s">
        <v>54</v>
      </c>
      <c r="E9" s="87"/>
      <c r="F9" s="114"/>
      <c r="G9" s="56" t="s">
        <v>110</v>
      </c>
      <c r="H9" s="110">
        <v>43374.92600000001</v>
      </c>
      <c r="I9" s="111">
        <v>37690.69833169527</v>
      </c>
      <c r="J9" s="111">
        <v>41625.518789328315</v>
      </c>
      <c r="K9" s="156">
        <v>43877.414814080046</v>
      </c>
      <c r="L9" s="111">
        <v>11092.25054719161</v>
      </c>
      <c r="M9" s="111">
        <v>10472.14967293991</v>
      </c>
      <c r="N9" s="111">
        <v>10330.37623958259</v>
      </c>
      <c r="O9" s="156">
        <v>11480.1495402859</v>
      </c>
      <c r="P9" s="111">
        <v>10524.19102520648</v>
      </c>
      <c r="Q9" s="111">
        <v>8054.93222255574</v>
      </c>
      <c r="R9" s="111">
        <v>9349.744322443206</v>
      </c>
      <c r="S9" s="156">
        <v>9761.830761489837</v>
      </c>
      <c r="T9" s="111">
        <v>10087.8869022975</v>
      </c>
      <c r="U9" s="111">
        <v>10314.69719038615</v>
      </c>
      <c r="V9" s="111">
        <v>10534.227308020043</v>
      </c>
      <c r="W9" s="156">
        <v>10688.70738862462</v>
      </c>
      <c r="X9" s="111">
        <v>10810.368951473605</v>
      </c>
      <c r="Y9" s="111">
        <v>10920.845583015313</v>
      </c>
      <c r="Z9" s="111">
        <v>11022.255766565333</v>
      </c>
      <c r="AA9" s="112">
        <v>11123.944513025794</v>
      </c>
    </row>
    <row r="10" spans="2:27" ht="3.75" customHeight="1">
      <c r="B10" s="3"/>
      <c r="C10" s="87"/>
      <c r="D10" s="87"/>
      <c r="E10" s="87"/>
      <c r="F10" s="114"/>
      <c r="G10" s="56"/>
      <c r="H10" s="110"/>
      <c r="I10" s="111"/>
      <c r="J10" s="111"/>
      <c r="K10" s="156"/>
      <c r="L10" s="111"/>
      <c r="M10" s="111"/>
      <c r="N10" s="111"/>
      <c r="O10" s="156"/>
      <c r="P10" s="111"/>
      <c r="Q10" s="111"/>
      <c r="R10" s="111"/>
      <c r="S10" s="156"/>
      <c r="T10" s="111"/>
      <c r="U10" s="111"/>
      <c r="V10" s="111"/>
      <c r="W10" s="156"/>
      <c r="X10" s="111"/>
      <c r="Y10" s="111"/>
      <c r="Z10" s="111"/>
      <c r="AA10" s="112"/>
    </row>
    <row r="11" spans="2:27" ht="15" customHeight="1">
      <c r="B11" s="3"/>
      <c r="C11" s="87" t="s">
        <v>32</v>
      </c>
      <c r="D11" s="87"/>
      <c r="E11" s="87"/>
      <c r="F11" s="114"/>
      <c r="G11" s="56" t="s">
        <v>110</v>
      </c>
      <c r="H11" s="160">
        <v>83156.1879999999</v>
      </c>
      <c r="I11" s="157">
        <v>71285.08373316824</v>
      </c>
      <c r="J11" s="157">
        <v>77084.13918748817</v>
      </c>
      <c r="K11" s="158">
        <v>81612.10871354895</v>
      </c>
      <c r="L11" s="157">
        <v>20938.1775708674</v>
      </c>
      <c r="M11" s="157">
        <v>20551.7404246785</v>
      </c>
      <c r="N11" s="157">
        <v>20955.0079226398</v>
      </c>
      <c r="O11" s="158">
        <v>20711.2620818142</v>
      </c>
      <c r="P11" s="157">
        <v>20613.3630202679</v>
      </c>
      <c r="Q11" s="157">
        <v>15010.4526538083</v>
      </c>
      <c r="R11" s="157">
        <v>17453.724040689543</v>
      </c>
      <c r="S11" s="158">
        <v>18207.544018402503</v>
      </c>
      <c r="T11" s="157">
        <v>18680.06770098251</v>
      </c>
      <c r="U11" s="157">
        <v>19092.81173697444</v>
      </c>
      <c r="V11" s="157">
        <v>19502.73405812276</v>
      </c>
      <c r="W11" s="158">
        <v>19808.52569140846</v>
      </c>
      <c r="X11" s="157">
        <v>20072.661926763834</v>
      </c>
      <c r="Y11" s="157">
        <v>20318.850125035857</v>
      </c>
      <c r="Z11" s="157">
        <v>20521.645518651458</v>
      </c>
      <c r="AA11" s="159">
        <v>20698.951143097802</v>
      </c>
    </row>
    <row r="12" spans="2:27" ht="15" customHeight="1">
      <c r="B12" s="3"/>
      <c r="C12" s="87"/>
      <c r="D12" s="113" t="s">
        <v>55</v>
      </c>
      <c r="E12" s="87"/>
      <c r="F12" s="114"/>
      <c r="G12" s="56" t="s">
        <v>110</v>
      </c>
      <c r="H12" s="110">
        <v>23234.211</v>
      </c>
      <c r="I12" s="111">
        <v>19547.22814876987</v>
      </c>
      <c r="J12" s="111">
        <v>20954.707186603773</v>
      </c>
      <c r="K12" s="156">
        <v>22185.599515020273</v>
      </c>
      <c r="L12" s="111">
        <v>5934.99955618555</v>
      </c>
      <c r="M12" s="111">
        <v>5705.11366950823</v>
      </c>
      <c r="N12" s="111">
        <v>5793.65450677675</v>
      </c>
      <c r="O12" s="156">
        <v>5800.44326752947</v>
      </c>
      <c r="P12" s="111">
        <v>5798.31155874813</v>
      </c>
      <c r="Q12" s="111">
        <v>4066.158352239</v>
      </c>
      <c r="R12" s="111">
        <v>4733.182909908396</v>
      </c>
      <c r="S12" s="156">
        <v>4949.575327874345</v>
      </c>
      <c r="T12" s="111">
        <v>5078.027114604642</v>
      </c>
      <c r="U12" s="111">
        <v>5190.228282165086</v>
      </c>
      <c r="V12" s="111">
        <v>5301.66238909626</v>
      </c>
      <c r="W12" s="156">
        <v>5384.789400737784</v>
      </c>
      <c r="X12" s="111">
        <v>5456.592725359226</v>
      </c>
      <c r="Y12" s="111">
        <v>5523.5170195391265</v>
      </c>
      <c r="Z12" s="111">
        <v>5578.6453265657</v>
      </c>
      <c r="AA12" s="112">
        <v>5626.844443556218</v>
      </c>
    </row>
    <row r="13" spans="2:27" ht="15" customHeight="1">
      <c r="B13" s="3"/>
      <c r="C13" s="87"/>
      <c r="D13" s="113" t="s">
        <v>56</v>
      </c>
      <c r="E13" s="87"/>
      <c r="F13" s="114"/>
      <c r="G13" s="56" t="s">
        <v>110</v>
      </c>
      <c r="H13" s="110">
        <v>59918.06499999999</v>
      </c>
      <c r="I13" s="111">
        <v>51737.85558439838</v>
      </c>
      <c r="J13" s="111">
        <v>56129.43200088441</v>
      </c>
      <c r="K13" s="156">
        <v>59426.5091985287</v>
      </c>
      <c r="L13" s="111">
        <v>15066.49925833378</v>
      </c>
      <c r="M13" s="111">
        <v>14769.080573620551</v>
      </c>
      <c r="N13" s="111">
        <v>15095.80553992626</v>
      </c>
      <c r="O13" s="156">
        <v>14986.6796281194</v>
      </c>
      <c r="P13" s="111">
        <v>14889.215466756781</v>
      </c>
      <c r="Q13" s="111">
        <v>10893.075259343841</v>
      </c>
      <c r="R13" s="111">
        <v>12697.5961677696</v>
      </c>
      <c r="S13" s="156">
        <v>13257.96869052816</v>
      </c>
      <c r="T13" s="111">
        <v>13602.040586377869</v>
      </c>
      <c r="U13" s="111">
        <v>13902.583454809357</v>
      </c>
      <c r="V13" s="111">
        <v>14201.071669026505</v>
      </c>
      <c r="W13" s="156">
        <v>14423.73629067068</v>
      </c>
      <c r="X13" s="111">
        <v>14616.06920140461</v>
      </c>
      <c r="Y13" s="111">
        <v>14795.333105496735</v>
      </c>
      <c r="Z13" s="111">
        <v>14943.000192085761</v>
      </c>
      <c r="AA13" s="112">
        <v>15072.106699541588</v>
      </c>
    </row>
    <row r="14" spans="2:27" ht="3.75" customHeight="1">
      <c r="B14" s="3"/>
      <c r="C14" s="87"/>
      <c r="D14" s="87"/>
      <c r="E14" s="87"/>
      <c r="F14" s="114"/>
      <c r="G14" s="56"/>
      <c r="H14" s="110"/>
      <c r="I14" s="111"/>
      <c r="J14" s="111"/>
      <c r="K14" s="156"/>
      <c r="L14" s="111"/>
      <c r="M14" s="111"/>
      <c r="N14" s="111"/>
      <c r="O14" s="156"/>
      <c r="P14" s="111"/>
      <c r="Q14" s="111"/>
      <c r="R14" s="111"/>
      <c r="S14" s="156"/>
      <c r="T14" s="111"/>
      <c r="U14" s="111"/>
      <c r="V14" s="111"/>
      <c r="W14" s="156"/>
      <c r="X14" s="111"/>
      <c r="Y14" s="111"/>
      <c r="Z14" s="111"/>
      <c r="AA14" s="112"/>
    </row>
    <row r="15" spans="2:27" ht="15" customHeight="1">
      <c r="B15" s="3"/>
      <c r="C15" s="87" t="s">
        <v>33</v>
      </c>
      <c r="D15" s="87"/>
      <c r="E15" s="87"/>
      <c r="F15" s="114"/>
      <c r="G15" s="56" t="s">
        <v>110</v>
      </c>
      <c r="H15" s="160">
        <v>2392.6430000000983</v>
      </c>
      <c r="I15" s="157">
        <v>738.9402474969374</v>
      </c>
      <c r="J15" s="157">
        <v>1281.3301910140217</v>
      </c>
      <c r="K15" s="158">
        <v>1177.9217161571505</v>
      </c>
      <c r="L15" s="157">
        <v>1223.5454004302992</v>
      </c>
      <c r="M15" s="157">
        <v>428.700866773499</v>
      </c>
      <c r="N15" s="157">
        <v>111.74915461489945</v>
      </c>
      <c r="O15" s="158">
        <v>628.6475781814006</v>
      </c>
      <c r="P15" s="157">
        <v>33.25870691079763</v>
      </c>
      <c r="Q15" s="157">
        <v>357.73474655840073</v>
      </c>
      <c r="R15" s="157">
        <v>152.38965730003838</v>
      </c>
      <c r="S15" s="158">
        <v>195.5571367277007</v>
      </c>
      <c r="T15" s="157">
        <v>286.574396431246</v>
      </c>
      <c r="U15" s="157">
        <v>303.42501239885314</v>
      </c>
      <c r="V15" s="157">
        <v>341.68069807523716</v>
      </c>
      <c r="W15" s="158">
        <v>349.6500841086854</v>
      </c>
      <c r="X15" s="157">
        <v>326.5839328567381</v>
      </c>
      <c r="Y15" s="157">
        <v>306.682378561738</v>
      </c>
      <c r="Z15" s="157">
        <v>289.68141248865504</v>
      </c>
      <c r="AA15" s="159">
        <v>254.97399225001936</v>
      </c>
    </row>
    <row r="16" spans="2:27" ht="3.75" customHeight="1">
      <c r="B16" s="9"/>
      <c r="C16" s="87"/>
      <c r="D16" s="87"/>
      <c r="E16" s="87"/>
      <c r="F16" s="114"/>
      <c r="G16" s="56"/>
      <c r="H16" s="160"/>
      <c r="I16" s="157"/>
      <c r="J16" s="157"/>
      <c r="K16" s="158"/>
      <c r="L16" s="157"/>
      <c r="M16" s="157"/>
      <c r="N16" s="157"/>
      <c r="O16" s="158"/>
      <c r="P16" s="157"/>
      <c r="Q16" s="157"/>
      <c r="R16" s="157"/>
      <c r="S16" s="158"/>
      <c r="T16" s="157"/>
      <c r="U16" s="157"/>
      <c r="V16" s="157"/>
      <c r="W16" s="158"/>
      <c r="X16" s="157"/>
      <c r="Y16" s="157"/>
      <c r="Z16" s="157"/>
      <c r="AA16" s="159"/>
    </row>
    <row r="17" spans="2:27" ht="15" customHeight="1">
      <c r="B17" s="9" t="s">
        <v>57</v>
      </c>
      <c r="C17" s="10"/>
      <c r="D17" s="10"/>
      <c r="E17" s="10"/>
      <c r="F17" s="99"/>
      <c r="G17" s="56"/>
      <c r="H17" s="160"/>
      <c r="I17" s="157"/>
      <c r="J17" s="157"/>
      <c r="K17" s="158"/>
      <c r="L17" s="157"/>
      <c r="M17" s="157"/>
      <c r="N17" s="157"/>
      <c r="O17" s="158"/>
      <c r="P17" s="157"/>
      <c r="Q17" s="157"/>
      <c r="R17" s="157"/>
      <c r="S17" s="158"/>
      <c r="T17" s="157"/>
      <c r="U17" s="157"/>
      <c r="V17" s="157"/>
      <c r="W17" s="158"/>
      <c r="X17" s="157"/>
      <c r="Y17" s="157"/>
      <c r="Z17" s="157"/>
      <c r="AA17" s="159"/>
    </row>
    <row r="18" spans="2:27" ht="15" customHeight="1">
      <c r="B18" s="9"/>
      <c r="C18" s="107" t="s">
        <v>31</v>
      </c>
      <c r="D18" s="10"/>
      <c r="E18" s="10"/>
      <c r="F18" s="99"/>
      <c r="G18" s="56" t="s">
        <v>167</v>
      </c>
      <c r="H18" s="160">
        <v>86665.68854900001</v>
      </c>
      <c r="I18" s="157">
        <v>71081.09028133651</v>
      </c>
      <c r="J18" s="157">
        <v>76791.66438316107</v>
      </c>
      <c r="K18" s="158">
        <v>82548.0903624247</v>
      </c>
      <c r="L18" s="161"/>
      <c r="M18" s="161"/>
      <c r="N18" s="161"/>
      <c r="O18" s="162"/>
      <c r="P18" s="163"/>
      <c r="Q18" s="163"/>
      <c r="R18" s="163"/>
      <c r="S18" s="162"/>
      <c r="T18" s="163"/>
      <c r="U18" s="163"/>
      <c r="V18" s="163"/>
      <c r="W18" s="162"/>
      <c r="X18" s="163"/>
      <c r="Y18" s="163"/>
      <c r="Z18" s="163"/>
      <c r="AA18" s="164"/>
    </row>
    <row r="19" spans="2:27" ht="15" customHeight="1">
      <c r="B19" s="3"/>
      <c r="C19" s="87" t="s">
        <v>32</v>
      </c>
      <c r="D19" s="87"/>
      <c r="E19" s="87"/>
      <c r="F19" s="114"/>
      <c r="G19" s="56" t="s">
        <v>111</v>
      </c>
      <c r="H19" s="160">
        <v>86418.111871</v>
      </c>
      <c r="I19" s="157">
        <v>72902.49328847398</v>
      </c>
      <c r="J19" s="157">
        <v>78788.60037050357</v>
      </c>
      <c r="K19" s="158">
        <v>84524.4852059326</v>
      </c>
      <c r="L19" s="161"/>
      <c r="M19" s="161"/>
      <c r="N19" s="161"/>
      <c r="O19" s="162"/>
      <c r="P19" s="163"/>
      <c r="Q19" s="163"/>
      <c r="R19" s="163"/>
      <c r="S19" s="162"/>
      <c r="T19" s="163"/>
      <c r="U19" s="163"/>
      <c r="V19" s="163"/>
      <c r="W19" s="162"/>
      <c r="X19" s="163"/>
      <c r="Y19" s="163"/>
      <c r="Z19" s="163"/>
      <c r="AA19" s="164"/>
    </row>
    <row r="20" spans="2:27" ht="3.75" customHeight="1">
      <c r="B20" s="3"/>
      <c r="C20" s="87"/>
      <c r="D20" s="113"/>
      <c r="E20" s="87"/>
      <c r="F20" s="114"/>
      <c r="G20" s="56"/>
      <c r="H20" s="160"/>
      <c r="I20" s="157"/>
      <c r="J20" s="157"/>
      <c r="K20" s="158"/>
      <c r="L20" s="163"/>
      <c r="M20" s="163"/>
      <c r="N20" s="163"/>
      <c r="O20" s="162"/>
      <c r="P20" s="163"/>
      <c r="Q20" s="163"/>
      <c r="R20" s="163"/>
      <c r="S20" s="162"/>
      <c r="T20" s="163"/>
      <c r="U20" s="163"/>
      <c r="V20" s="163"/>
      <c r="W20" s="162"/>
      <c r="X20" s="163"/>
      <c r="Y20" s="163"/>
      <c r="Z20" s="163"/>
      <c r="AA20" s="164"/>
    </row>
    <row r="21" spans="2:27" ht="15" customHeight="1">
      <c r="B21" s="3"/>
      <c r="C21" s="107" t="s">
        <v>95</v>
      </c>
      <c r="D21" s="87"/>
      <c r="E21" s="87"/>
      <c r="F21" s="114"/>
      <c r="G21" s="56" t="s">
        <v>111</v>
      </c>
      <c r="H21" s="160">
        <v>247.57667800001218</v>
      </c>
      <c r="I21" s="157">
        <v>-1821.4030071374727</v>
      </c>
      <c r="J21" s="157">
        <v>-1996.9359873424983</v>
      </c>
      <c r="K21" s="158">
        <v>-1976.3948435078928</v>
      </c>
      <c r="L21" s="163"/>
      <c r="M21" s="163"/>
      <c r="N21" s="163"/>
      <c r="O21" s="162"/>
      <c r="P21" s="163"/>
      <c r="Q21" s="163"/>
      <c r="R21" s="163"/>
      <c r="S21" s="162"/>
      <c r="T21" s="163"/>
      <c r="U21" s="163"/>
      <c r="V21" s="163"/>
      <c r="W21" s="162"/>
      <c r="X21" s="163"/>
      <c r="Y21" s="163"/>
      <c r="Z21" s="163"/>
      <c r="AA21" s="164"/>
    </row>
    <row r="22" spans="2:27" ht="15" customHeight="1">
      <c r="B22" s="9"/>
      <c r="C22" s="107" t="s">
        <v>95</v>
      </c>
      <c r="D22" s="87"/>
      <c r="E22" s="87"/>
      <c r="F22" s="114"/>
      <c r="G22" s="56" t="s">
        <v>14</v>
      </c>
      <c r="H22" s="165">
        <v>0.262900512663957</v>
      </c>
      <c r="I22" s="166">
        <v>-2.087667254707448</v>
      </c>
      <c r="J22" s="166">
        <v>-2.176737766710532</v>
      </c>
      <c r="K22" s="167">
        <v>-2.0357895203827674</v>
      </c>
      <c r="L22" s="163"/>
      <c r="M22" s="163"/>
      <c r="N22" s="163"/>
      <c r="O22" s="162"/>
      <c r="P22" s="163"/>
      <c r="Q22" s="163"/>
      <c r="R22" s="163"/>
      <c r="S22" s="162"/>
      <c r="T22" s="163"/>
      <c r="U22" s="163"/>
      <c r="V22" s="163"/>
      <c r="W22" s="162"/>
      <c r="X22" s="163"/>
      <c r="Y22" s="163"/>
      <c r="Z22" s="163"/>
      <c r="AA22" s="164"/>
    </row>
    <row r="23" spans="2:27" ht="15" customHeight="1">
      <c r="B23" s="3"/>
      <c r="C23" s="107" t="s">
        <v>58</v>
      </c>
      <c r="D23" s="87"/>
      <c r="E23" s="87"/>
      <c r="F23" s="114"/>
      <c r="G23" s="56" t="s">
        <v>111</v>
      </c>
      <c r="H23" s="160">
        <v>-2547.2390589999845</v>
      </c>
      <c r="I23" s="157">
        <v>-3669.6143711429645</v>
      </c>
      <c r="J23" s="157">
        <v>-4404.426401784815</v>
      </c>
      <c r="K23" s="158">
        <v>-4969.766234056015</v>
      </c>
      <c r="L23" s="163"/>
      <c r="M23" s="163"/>
      <c r="N23" s="163"/>
      <c r="O23" s="162"/>
      <c r="P23" s="163"/>
      <c r="Q23" s="163"/>
      <c r="R23" s="163"/>
      <c r="S23" s="162"/>
      <c r="T23" s="163"/>
      <c r="U23" s="163"/>
      <c r="V23" s="163"/>
      <c r="W23" s="162"/>
      <c r="X23" s="163"/>
      <c r="Y23" s="163"/>
      <c r="Z23" s="163"/>
      <c r="AA23" s="164"/>
    </row>
    <row r="24" spans="2:27" ht="15" customHeight="1">
      <c r="B24" s="3"/>
      <c r="C24" s="107" t="s">
        <v>58</v>
      </c>
      <c r="D24" s="87"/>
      <c r="E24" s="87"/>
      <c r="F24" s="114"/>
      <c r="G24" s="56" t="s">
        <v>14</v>
      </c>
      <c r="H24" s="165">
        <v>-2.704901204340049</v>
      </c>
      <c r="I24" s="166">
        <v>-4.2060618819769005</v>
      </c>
      <c r="J24" s="166">
        <v>-4.800995800681977</v>
      </c>
      <c r="K24" s="167">
        <v>-5.119117797375998</v>
      </c>
      <c r="L24" s="163"/>
      <c r="M24" s="163"/>
      <c r="N24" s="163"/>
      <c r="O24" s="162"/>
      <c r="P24" s="163"/>
      <c r="Q24" s="163"/>
      <c r="R24" s="163"/>
      <c r="S24" s="162"/>
      <c r="T24" s="163"/>
      <c r="U24" s="163"/>
      <c r="V24" s="163"/>
      <c r="W24" s="162"/>
      <c r="X24" s="163"/>
      <c r="Y24" s="163"/>
      <c r="Z24" s="163"/>
      <c r="AA24" s="164"/>
    </row>
    <row r="25" spans="2:27" ht="15" customHeight="1" thickBot="1">
      <c r="B25" s="81"/>
      <c r="C25" s="138" t="s">
        <v>59</v>
      </c>
      <c r="D25" s="116"/>
      <c r="E25" s="116"/>
      <c r="F25" s="117"/>
      <c r="G25" s="118" t="s">
        <v>112</v>
      </c>
      <c r="H25" s="119">
        <v>94171.2420000001</v>
      </c>
      <c r="I25" s="120">
        <v>87245.84835205042</v>
      </c>
      <c r="J25" s="120">
        <v>91739.85116086063</v>
      </c>
      <c r="K25" s="168">
        <v>97082.47457410455</v>
      </c>
      <c r="L25" s="169"/>
      <c r="M25" s="169"/>
      <c r="N25" s="169"/>
      <c r="O25" s="170"/>
      <c r="P25" s="169"/>
      <c r="Q25" s="169"/>
      <c r="R25" s="169"/>
      <c r="S25" s="170"/>
      <c r="T25" s="169"/>
      <c r="U25" s="169"/>
      <c r="V25" s="169"/>
      <c r="W25" s="170"/>
      <c r="X25" s="169"/>
      <c r="Y25" s="169"/>
      <c r="Z25" s="169"/>
      <c r="AA25" s="171"/>
    </row>
    <row r="26" ht="14.25" thickBot="1"/>
    <row r="27" spans="2:27" ht="30" customHeight="1">
      <c r="B27" s="91" t="str">
        <f>"Strednodobá predikcia "&amp;Súhrn!$H$3&amp;" - obchodná a platobná bilancia [zmena oproti predchádzajúcemu obdobiu]"</f>
        <v>Strednodobá predikcia P3Q-2020 - obchodná a platobná bilancia [zmena oproti predchádzajúcemu obdobiu]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3"/>
    </row>
    <row r="28" spans="2:27" ht="13.5">
      <c r="B28" s="285" t="s">
        <v>29</v>
      </c>
      <c r="C28" s="286"/>
      <c r="D28" s="286"/>
      <c r="E28" s="286"/>
      <c r="F28" s="287"/>
      <c r="G28" s="288" t="s">
        <v>69</v>
      </c>
      <c r="H28" s="140" t="str">
        <f>H$3</f>
        <v>Skutočnosť</v>
      </c>
      <c r="I28" s="272">
        <f>I$3</f>
        <v>2020</v>
      </c>
      <c r="J28" s="272">
        <f>J$3</f>
        <v>2021</v>
      </c>
      <c r="K28" s="275">
        <f>K$3</f>
        <v>2022</v>
      </c>
      <c r="L28" s="292">
        <f>L$3</f>
        <v>2019</v>
      </c>
      <c r="M28" s="290"/>
      <c r="N28" s="290"/>
      <c r="O28" s="290"/>
      <c r="P28" s="292">
        <f>P$3</f>
        <v>2020</v>
      </c>
      <c r="Q28" s="290"/>
      <c r="R28" s="290"/>
      <c r="S28" s="290"/>
      <c r="T28" s="292">
        <f>T$3</f>
        <v>2021</v>
      </c>
      <c r="U28" s="290"/>
      <c r="V28" s="290"/>
      <c r="W28" s="290"/>
      <c r="X28" s="292">
        <f>X$3</f>
        <v>2022</v>
      </c>
      <c r="Y28" s="290"/>
      <c r="Z28" s="290"/>
      <c r="AA28" s="291"/>
    </row>
    <row r="29" spans="2:27" ht="13.5">
      <c r="B29" s="280"/>
      <c r="C29" s="281"/>
      <c r="D29" s="281"/>
      <c r="E29" s="281"/>
      <c r="F29" s="282"/>
      <c r="G29" s="284"/>
      <c r="H29" s="141">
        <f>$H$4</f>
        <v>2019</v>
      </c>
      <c r="I29" s="271"/>
      <c r="J29" s="271"/>
      <c r="K29" s="276"/>
      <c r="L29" s="142" t="s">
        <v>3</v>
      </c>
      <c r="M29" s="142" t="s">
        <v>4</v>
      </c>
      <c r="N29" s="142" t="s">
        <v>5</v>
      </c>
      <c r="O29" s="143" t="s">
        <v>6</v>
      </c>
      <c r="P29" s="144" t="s">
        <v>3</v>
      </c>
      <c r="Q29" s="142" t="s">
        <v>4</v>
      </c>
      <c r="R29" s="142" t="s">
        <v>5</v>
      </c>
      <c r="S29" s="143" t="s">
        <v>6</v>
      </c>
      <c r="T29" s="144" t="s">
        <v>3</v>
      </c>
      <c r="U29" s="142" t="s">
        <v>4</v>
      </c>
      <c r="V29" s="142" t="s">
        <v>5</v>
      </c>
      <c r="W29" s="143" t="s">
        <v>6</v>
      </c>
      <c r="X29" s="142" t="s">
        <v>3</v>
      </c>
      <c r="Y29" s="142" t="s">
        <v>4</v>
      </c>
      <c r="Z29" s="142" t="s">
        <v>5</v>
      </c>
      <c r="AA29" s="145" t="s">
        <v>6</v>
      </c>
    </row>
    <row r="30" spans="2:27" ht="3.75" customHeight="1">
      <c r="B30" s="9"/>
      <c r="C30" s="10"/>
      <c r="D30" s="10"/>
      <c r="E30" s="10"/>
      <c r="F30" s="146"/>
      <c r="G30" s="147"/>
      <c r="H30" s="101"/>
      <c r="I30" s="102"/>
      <c r="J30" s="102"/>
      <c r="K30" s="148"/>
      <c r="L30" s="149"/>
      <c r="M30" s="149"/>
      <c r="N30" s="149"/>
      <c r="O30" s="150"/>
      <c r="P30" s="149"/>
      <c r="Q30" s="149"/>
      <c r="R30" s="149"/>
      <c r="S30" s="150"/>
      <c r="T30" s="149"/>
      <c r="U30" s="149"/>
      <c r="V30" s="149"/>
      <c r="W30" s="150"/>
      <c r="X30" s="149"/>
      <c r="Y30" s="149"/>
      <c r="Z30" s="149"/>
      <c r="AA30" s="151"/>
    </row>
    <row r="31" spans="2:27" ht="13.5">
      <c r="B31" s="9" t="s">
        <v>52</v>
      </c>
      <c r="C31" s="10"/>
      <c r="D31" s="10"/>
      <c r="E31" s="10"/>
      <c r="F31" s="99"/>
      <c r="G31" s="100"/>
      <c r="H31" s="101"/>
      <c r="I31" s="102"/>
      <c r="J31" s="102"/>
      <c r="K31" s="148"/>
      <c r="L31" s="149"/>
      <c r="M31" s="149"/>
      <c r="N31" s="149"/>
      <c r="O31" s="150"/>
      <c r="P31" s="149"/>
      <c r="Q31" s="149"/>
      <c r="R31" s="149"/>
      <c r="S31" s="150"/>
      <c r="T31" s="149"/>
      <c r="U31" s="149"/>
      <c r="V31" s="149"/>
      <c r="W31" s="150"/>
      <c r="X31" s="149"/>
      <c r="Y31" s="149"/>
      <c r="Z31" s="149"/>
      <c r="AA31" s="151"/>
    </row>
    <row r="32" spans="2:27" ht="13.5">
      <c r="B32" s="9"/>
      <c r="C32" s="107" t="s">
        <v>31</v>
      </c>
      <c r="D32" s="10"/>
      <c r="E32" s="10"/>
      <c r="F32" s="99"/>
      <c r="G32" s="56" t="s">
        <v>42</v>
      </c>
      <c r="H32" s="28">
        <v>1.7234748609796782</v>
      </c>
      <c r="I32" s="29">
        <v>-15.809458599539255</v>
      </c>
      <c r="J32" s="29">
        <v>8.80462524495907</v>
      </c>
      <c r="K32" s="172">
        <v>5.646059528889481</v>
      </c>
      <c r="L32" s="166">
        <v>3.1987175066821294</v>
      </c>
      <c r="M32" s="166">
        <v>-5.3302790643832765</v>
      </c>
      <c r="N32" s="166">
        <v>0.41141072584525773</v>
      </c>
      <c r="O32" s="167">
        <v>1.296604796548479</v>
      </c>
      <c r="P32" s="166">
        <v>-3.248785697141713</v>
      </c>
      <c r="Q32" s="166">
        <v>-25.56560776169789</v>
      </c>
      <c r="R32" s="166">
        <v>14.56207058985683</v>
      </c>
      <c r="S32" s="167">
        <v>4.526765365781031</v>
      </c>
      <c r="T32" s="166">
        <v>3.062206404959383</v>
      </c>
      <c r="U32" s="166">
        <v>2.2650010990512612</v>
      </c>
      <c r="V32" s="166">
        <v>2.3106441348174798</v>
      </c>
      <c r="W32" s="167">
        <v>1.581104926367999</v>
      </c>
      <c r="X32" s="166">
        <v>1.1958923604397569</v>
      </c>
      <c r="Y32" s="166">
        <v>1.1092892626239035</v>
      </c>
      <c r="Z32" s="166">
        <v>0.9007982097437406</v>
      </c>
      <c r="AA32" s="173">
        <v>0.685195156846703</v>
      </c>
    </row>
    <row r="33" spans="2:27" ht="13.5">
      <c r="B33" s="3"/>
      <c r="C33" s="87"/>
      <c r="D33" s="113" t="s">
        <v>53</v>
      </c>
      <c r="E33" s="87"/>
      <c r="F33" s="114"/>
      <c r="G33" s="56" t="s">
        <v>42</v>
      </c>
      <c r="H33" s="28">
        <v>2.3960793059636103</v>
      </c>
      <c r="I33" s="29">
        <v>-18.53287567235327</v>
      </c>
      <c r="J33" s="29">
        <v>7.009588773338521</v>
      </c>
      <c r="K33" s="172">
        <v>5.913630779602627</v>
      </c>
      <c r="L33" s="128">
        <v>3.8369380150668775</v>
      </c>
      <c r="M33" s="128">
        <v>-5.028790437162016</v>
      </c>
      <c r="N33" s="128">
        <v>-1.5957802603728766</v>
      </c>
      <c r="O33" s="174">
        <v>0.639926579321056</v>
      </c>
      <c r="P33" s="128">
        <v>-2.3232969006199937</v>
      </c>
      <c r="Q33" s="128">
        <v>-28.117220695841766</v>
      </c>
      <c r="R33" s="128">
        <v>13.972601263726744</v>
      </c>
      <c r="S33" s="174">
        <v>4.198440505693938</v>
      </c>
      <c r="T33" s="128">
        <v>2.7482625893835007</v>
      </c>
      <c r="U33" s="128">
        <v>2.2839278639242906</v>
      </c>
      <c r="V33" s="128">
        <v>2.5177216671874163</v>
      </c>
      <c r="W33" s="174">
        <v>1.7108241869581349</v>
      </c>
      <c r="X33" s="128">
        <v>1.2609844225228528</v>
      </c>
      <c r="Y33" s="128">
        <v>1.2077536665104276</v>
      </c>
      <c r="Z33" s="128">
        <v>0.8695205181068673</v>
      </c>
      <c r="AA33" s="129">
        <v>0.4179094937555732</v>
      </c>
    </row>
    <row r="34" spans="2:27" ht="15" customHeight="1">
      <c r="B34" s="3"/>
      <c r="C34" s="87"/>
      <c r="D34" s="113" t="s">
        <v>54</v>
      </c>
      <c r="E34" s="87"/>
      <c r="F34" s="114"/>
      <c r="G34" s="56" t="s">
        <v>42</v>
      </c>
      <c r="H34" s="28">
        <v>1.0752514278840692</v>
      </c>
      <c r="I34" s="29">
        <v>-13.10487000785831</v>
      </c>
      <c r="J34" s="29">
        <v>10.439765331501263</v>
      </c>
      <c r="K34" s="172">
        <v>5.40989299412422</v>
      </c>
      <c r="L34" s="128">
        <v>-2.3731017224965</v>
      </c>
      <c r="M34" s="128">
        <v>-5.590397292357423</v>
      </c>
      <c r="N34" s="128">
        <v>-1.353814047593886</v>
      </c>
      <c r="O34" s="174">
        <v>11.130023476761266</v>
      </c>
      <c r="P34" s="128">
        <v>-8.327056295954932</v>
      </c>
      <c r="Q34" s="128">
        <v>-23.46269463122269</v>
      </c>
      <c r="R34" s="128">
        <v>16.074773370056207</v>
      </c>
      <c r="S34" s="174">
        <v>4.407462116984902</v>
      </c>
      <c r="T34" s="128">
        <v>3.340112615903408</v>
      </c>
      <c r="U34" s="128">
        <v>2.2483428916812613</v>
      </c>
      <c r="V34" s="128">
        <v>2.1283234357912733</v>
      </c>
      <c r="W34" s="174">
        <v>1.4664585838865207</v>
      </c>
      <c r="X34" s="128">
        <v>1.1382252168158544</v>
      </c>
      <c r="Y34" s="128">
        <v>1.0219506109146153</v>
      </c>
      <c r="Z34" s="128">
        <v>0.9285927795530569</v>
      </c>
      <c r="AA34" s="129">
        <v>0.9225765452560211</v>
      </c>
    </row>
    <row r="35" spans="2:27" ht="3.75" customHeight="1">
      <c r="B35" s="3"/>
      <c r="C35" s="87"/>
      <c r="D35" s="87"/>
      <c r="E35" s="87"/>
      <c r="F35" s="114"/>
      <c r="G35" s="56"/>
      <c r="H35" s="165"/>
      <c r="I35" s="87"/>
      <c r="J35" s="87"/>
      <c r="K35" s="114"/>
      <c r="L35" s="87"/>
      <c r="M35" s="87"/>
      <c r="N35" s="87"/>
      <c r="O35" s="114"/>
      <c r="P35" s="87"/>
      <c r="Q35" s="87"/>
      <c r="R35" s="87"/>
      <c r="S35" s="114"/>
      <c r="T35" s="87"/>
      <c r="U35" s="87"/>
      <c r="V35" s="87"/>
      <c r="W35" s="114"/>
      <c r="X35" s="87"/>
      <c r="Y35" s="87"/>
      <c r="Z35" s="87"/>
      <c r="AA35" s="4"/>
    </row>
    <row r="36" spans="2:27" ht="15" customHeight="1">
      <c r="B36" s="3"/>
      <c r="C36" s="87" t="s">
        <v>32</v>
      </c>
      <c r="D36" s="87"/>
      <c r="E36" s="87"/>
      <c r="F36" s="114"/>
      <c r="G36" s="56" t="s">
        <v>42</v>
      </c>
      <c r="H36" s="28">
        <v>2.552921416652268</v>
      </c>
      <c r="I36" s="166">
        <v>-14.275671543327192</v>
      </c>
      <c r="J36" s="166">
        <v>8.13501948882707</v>
      </c>
      <c r="K36" s="167">
        <v>5.874061219062995</v>
      </c>
      <c r="L36" s="166">
        <v>0.5073210170275075</v>
      </c>
      <c r="M36" s="166">
        <v>-1.845610225058806</v>
      </c>
      <c r="N36" s="166">
        <v>1.9622060693072</v>
      </c>
      <c r="O36" s="167">
        <v>-1.1631865839681268</v>
      </c>
      <c r="P36" s="166">
        <v>-0.4726851563153076</v>
      </c>
      <c r="Q36" s="166">
        <v>-27.18096198543921</v>
      </c>
      <c r="R36" s="166">
        <v>16.277133296585575</v>
      </c>
      <c r="S36" s="167">
        <v>4.318963540133865</v>
      </c>
      <c r="T36" s="166">
        <v>2.5952082395210567</v>
      </c>
      <c r="U36" s="166">
        <v>2.209542505941897</v>
      </c>
      <c r="V36" s="166">
        <v>2.146998183376425</v>
      </c>
      <c r="W36" s="167">
        <v>1.56794238374151</v>
      </c>
      <c r="X36" s="166">
        <v>1.333447221011184</v>
      </c>
      <c r="Y36" s="166">
        <v>1.2264850530052058</v>
      </c>
      <c r="Z36" s="166">
        <v>0.9980653057021414</v>
      </c>
      <c r="AA36" s="173">
        <v>0.8639932128502892</v>
      </c>
    </row>
    <row r="37" spans="2:27" ht="15" customHeight="1">
      <c r="B37" s="3"/>
      <c r="C37" s="87"/>
      <c r="D37" s="113" t="s">
        <v>55</v>
      </c>
      <c r="E37" s="87"/>
      <c r="F37" s="114"/>
      <c r="G37" s="56" t="s">
        <v>42</v>
      </c>
      <c r="H37" s="28">
        <v>-2.3290489073786915</v>
      </c>
      <c r="I37" s="29">
        <v>-15.868767186585885</v>
      </c>
      <c r="J37" s="29">
        <v>7.200402159947544</v>
      </c>
      <c r="K37" s="172">
        <v>5.874061219062995</v>
      </c>
      <c r="L37" s="128">
        <v>-0.8330061008228284</v>
      </c>
      <c r="M37" s="128">
        <v>-3.8733934939848496</v>
      </c>
      <c r="N37" s="128">
        <v>1.5519557084680002</v>
      </c>
      <c r="O37" s="174">
        <v>0.11717579542893475</v>
      </c>
      <c r="P37" s="128">
        <v>-0.03675079098304934</v>
      </c>
      <c r="Q37" s="128">
        <v>-29.87340692129186</v>
      </c>
      <c r="R37" s="128">
        <v>16.404293681826346</v>
      </c>
      <c r="S37" s="174">
        <v>4.571816092569648</v>
      </c>
      <c r="T37" s="29">
        <v>2.5952082395210567</v>
      </c>
      <c r="U37" s="128">
        <v>2.209542505941897</v>
      </c>
      <c r="V37" s="128">
        <v>2.146998183376425</v>
      </c>
      <c r="W37" s="174">
        <v>1.56794238374151</v>
      </c>
      <c r="X37" s="128">
        <v>1.333447221011184</v>
      </c>
      <c r="Y37" s="128">
        <v>1.2264850530052058</v>
      </c>
      <c r="Z37" s="128">
        <v>0.9980653057021414</v>
      </c>
      <c r="AA37" s="129">
        <v>0.8639932128502892</v>
      </c>
    </row>
    <row r="38" spans="2:27" ht="15" customHeight="1">
      <c r="B38" s="3"/>
      <c r="C38" s="87"/>
      <c r="D38" s="113" t="s">
        <v>56</v>
      </c>
      <c r="E38" s="87"/>
      <c r="F38" s="114"/>
      <c r="G38" s="56" t="s">
        <v>42</v>
      </c>
      <c r="H38" s="28">
        <v>4.602066973566309</v>
      </c>
      <c r="I38" s="29">
        <v>-13.652325747838503</v>
      </c>
      <c r="J38" s="29">
        <v>8.488129952201405</v>
      </c>
      <c r="K38" s="172">
        <v>5.874061219062995</v>
      </c>
      <c r="L38" s="128">
        <v>0.8369124410733377</v>
      </c>
      <c r="M38" s="128">
        <v>-1.974039752789409</v>
      </c>
      <c r="N38" s="128">
        <v>2.2122227898822615</v>
      </c>
      <c r="O38" s="174">
        <v>-0.7228889608986862</v>
      </c>
      <c r="P38" s="128">
        <v>-0.6503385925442018</v>
      </c>
      <c r="Q38" s="128">
        <v>-26.839158962640724</v>
      </c>
      <c r="R38" s="128">
        <v>16.56576187590258</v>
      </c>
      <c r="S38" s="174">
        <v>4.413217394493586</v>
      </c>
      <c r="T38" s="29">
        <v>2.5952082395210567</v>
      </c>
      <c r="U38" s="128">
        <v>2.209542505941897</v>
      </c>
      <c r="V38" s="128">
        <v>2.146998183376425</v>
      </c>
      <c r="W38" s="174">
        <v>1.56794238374151</v>
      </c>
      <c r="X38" s="128">
        <v>1.333447221011184</v>
      </c>
      <c r="Y38" s="128">
        <v>1.2264850530052058</v>
      </c>
      <c r="Z38" s="128">
        <v>0.9980653057021414</v>
      </c>
      <c r="AA38" s="129">
        <v>0.8639932128502892</v>
      </c>
    </row>
    <row r="39" spans="2:27" ht="3.75" customHeight="1">
      <c r="B39" s="9"/>
      <c r="C39" s="87"/>
      <c r="D39" s="87"/>
      <c r="E39" s="87"/>
      <c r="F39" s="114"/>
      <c r="G39" s="56"/>
      <c r="H39" s="175"/>
      <c r="I39" s="87"/>
      <c r="J39" s="87"/>
      <c r="K39" s="114"/>
      <c r="L39" s="87"/>
      <c r="M39" s="87"/>
      <c r="N39" s="87"/>
      <c r="O39" s="114"/>
      <c r="P39" s="87"/>
      <c r="Q39" s="87"/>
      <c r="R39" s="87"/>
      <c r="S39" s="114"/>
      <c r="T39" s="87"/>
      <c r="U39" s="87"/>
      <c r="V39" s="87"/>
      <c r="W39" s="114"/>
      <c r="X39" s="87"/>
      <c r="Y39" s="87"/>
      <c r="Z39" s="87"/>
      <c r="AA39" s="4"/>
    </row>
    <row r="40" spans="2:27" ht="15" customHeight="1">
      <c r="B40" s="9" t="s">
        <v>57</v>
      </c>
      <c r="C40" s="10"/>
      <c r="D40" s="10"/>
      <c r="E40" s="10"/>
      <c r="F40" s="99"/>
      <c r="G40" s="56"/>
      <c r="H40" s="175"/>
      <c r="I40" s="87"/>
      <c r="J40" s="87"/>
      <c r="K40" s="114"/>
      <c r="L40" s="87"/>
      <c r="M40" s="87"/>
      <c r="N40" s="87"/>
      <c r="O40" s="114"/>
      <c r="P40" s="87"/>
      <c r="Q40" s="87"/>
      <c r="R40" s="87"/>
      <c r="S40" s="114"/>
      <c r="T40" s="87"/>
      <c r="U40" s="87"/>
      <c r="V40" s="87"/>
      <c r="W40" s="114"/>
      <c r="X40" s="87"/>
      <c r="Y40" s="87"/>
      <c r="Z40" s="87"/>
      <c r="AA40" s="4"/>
    </row>
    <row r="41" spans="2:27" ht="15" customHeight="1">
      <c r="B41" s="9"/>
      <c r="C41" s="107" t="s">
        <v>31</v>
      </c>
      <c r="D41" s="10"/>
      <c r="E41" s="10"/>
      <c r="F41" s="99"/>
      <c r="G41" s="56" t="s">
        <v>42</v>
      </c>
      <c r="H41" s="165">
        <v>1.5176566620884513</v>
      </c>
      <c r="I41" s="166">
        <v>-17.982431719621207</v>
      </c>
      <c r="J41" s="166">
        <v>8.033886479825082</v>
      </c>
      <c r="K41" s="167">
        <v>7.496159935460267</v>
      </c>
      <c r="L41" s="176"/>
      <c r="M41" s="176"/>
      <c r="N41" s="176"/>
      <c r="O41" s="177"/>
      <c r="P41" s="176"/>
      <c r="Q41" s="176"/>
      <c r="R41" s="176"/>
      <c r="S41" s="177"/>
      <c r="T41" s="176"/>
      <c r="U41" s="176"/>
      <c r="V41" s="176"/>
      <c r="W41" s="177"/>
      <c r="X41" s="176"/>
      <c r="Y41" s="176"/>
      <c r="Z41" s="176"/>
      <c r="AA41" s="178"/>
    </row>
    <row r="42" spans="2:27" ht="15" customHeight="1" thickBot="1">
      <c r="B42" s="81"/>
      <c r="C42" s="116" t="s">
        <v>32</v>
      </c>
      <c r="D42" s="116"/>
      <c r="E42" s="116"/>
      <c r="F42" s="117"/>
      <c r="G42" s="118" t="s">
        <v>42</v>
      </c>
      <c r="H42" s="179">
        <v>2.0516294264273816</v>
      </c>
      <c r="I42" s="180">
        <v>-15.639798521288405</v>
      </c>
      <c r="J42" s="180">
        <v>8.07394482207673</v>
      </c>
      <c r="K42" s="181">
        <v>7.280094846787488</v>
      </c>
      <c r="L42" s="182"/>
      <c r="M42" s="182"/>
      <c r="N42" s="182"/>
      <c r="O42" s="183"/>
      <c r="P42" s="182"/>
      <c r="Q42" s="182"/>
      <c r="R42" s="182"/>
      <c r="S42" s="183"/>
      <c r="T42" s="182"/>
      <c r="U42" s="182"/>
      <c r="V42" s="182"/>
      <c r="W42" s="183"/>
      <c r="X42" s="182"/>
      <c r="Y42" s="182"/>
      <c r="Z42" s="182"/>
      <c r="AA42" s="184"/>
    </row>
    <row r="43" ht="13.5">
      <c r="B43" s="73" t="s">
        <v>179</v>
      </c>
    </row>
    <row r="44" spans="8:27" ht="13.5"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</row>
    <row r="45" spans="8:27" ht="13.5"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</row>
  </sheetData>
  <sheetProtection/>
  <mergeCells count="18">
    <mergeCell ref="B28:F29"/>
    <mergeCell ref="B3:F4"/>
    <mergeCell ref="G3:G4"/>
    <mergeCell ref="K3:K4"/>
    <mergeCell ref="I3:I4"/>
    <mergeCell ref="I28:I29"/>
    <mergeCell ref="G28:G29"/>
    <mergeCell ref="K28:K29"/>
    <mergeCell ref="J3:J4"/>
    <mergeCell ref="J28:J29"/>
    <mergeCell ref="X3:AA3"/>
    <mergeCell ref="X28:AA28"/>
    <mergeCell ref="L3:O3"/>
    <mergeCell ref="P3:S3"/>
    <mergeCell ref="T3:W3"/>
    <mergeCell ref="T28:W28"/>
    <mergeCell ref="P28:S28"/>
    <mergeCell ref="L28:O28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R44"/>
  <sheetViews>
    <sheetView showGridLines="0" zoomScale="80" zoomScaleNormal="80" zoomScalePageLayoutView="0" workbookViewId="0" topLeftCell="A1">
      <selection activeCell="M10" sqref="M10"/>
    </sheetView>
  </sheetViews>
  <sheetFormatPr defaultColWidth="9.140625" defaultRowHeight="15"/>
  <cols>
    <col min="1" max="5" width="3.140625" style="73" customWidth="1"/>
    <col min="6" max="6" width="31.57421875" style="73" customWidth="1"/>
    <col min="7" max="7" width="25.57421875" style="73" customWidth="1"/>
    <col min="8" max="8" width="10.8515625" style="73" customWidth="1"/>
    <col min="9" max="10" width="9.140625" style="73" customWidth="1"/>
    <col min="11" max="16384" width="9.140625" style="69" customWidth="1"/>
  </cols>
  <sheetData>
    <row r="1" ht="22.5" customHeight="1" thickBot="1">
      <c r="B1" s="72" t="s">
        <v>142</v>
      </c>
    </row>
    <row r="2" spans="2:11" ht="30" customHeight="1">
      <c r="B2" s="91" t="str">
        <f>"Strednodobá predikcia "&amp;Súhrn!H3&amp;" - sektor verejnej správy [objem]"</f>
        <v>Strednodobá predikcia P3Q-2020 - sektor verejnej správy [objem]</v>
      </c>
      <c r="C2" s="92"/>
      <c r="D2" s="92"/>
      <c r="E2" s="92"/>
      <c r="F2" s="92"/>
      <c r="G2" s="92"/>
      <c r="H2" s="92"/>
      <c r="I2" s="92"/>
      <c r="J2" s="92"/>
      <c r="K2" s="93"/>
    </row>
    <row r="3" spans="2:11" ht="30" customHeight="1">
      <c r="B3" s="7" t="s">
        <v>29</v>
      </c>
      <c r="C3" s="8"/>
      <c r="D3" s="8"/>
      <c r="E3" s="8"/>
      <c r="F3" s="94"/>
      <c r="G3" s="95" t="s">
        <v>69</v>
      </c>
      <c r="H3" s="96">
        <v>2019</v>
      </c>
      <c r="I3" s="97">
        <v>2020</v>
      </c>
      <c r="J3" s="97">
        <v>2021</v>
      </c>
      <c r="K3" s="98">
        <v>2022</v>
      </c>
    </row>
    <row r="4" spans="2:11" ht="3.75" customHeight="1">
      <c r="B4" s="9"/>
      <c r="C4" s="10"/>
      <c r="D4" s="10"/>
      <c r="E4" s="10"/>
      <c r="F4" s="99"/>
      <c r="G4" s="100"/>
      <c r="H4" s="101"/>
      <c r="I4" s="102"/>
      <c r="J4" s="102"/>
      <c r="K4" s="103"/>
    </row>
    <row r="5" spans="2:11" ht="15" customHeight="1">
      <c r="B5" s="9" t="s">
        <v>121</v>
      </c>
      <c r="C5" s="10"/>
      <c r="D5" s="10"/>
      <c r="E5" s="10"/>
      <c r="F5" s="99"/>
      <c r="G5" s="100"/>
      <c r="H5" s="104"/>
      <c r="I5" s="105"/>
      <c r="J5" s="105"/>
      <c r="K5" s="106"/>
    </row>
    <row r="6" spans="2:11" ht="15" customHeight="1">
      <c r="B6" s="3"/>
      <c r="C6" s="107" t="s">
        <v>165</v>
      </c>
      <c r="D6" s="108"/>
      <c r="E6" s="108"/>
      <c r="F6" s="109"/>
      <c r="G6" s="56" t="s">
        <v>122</v>
      </c>
      <c r="H6" s="110">
        <v>-1219.729999999996</v>
      </c>
      <c r="I6" s="111">
        <v>-5256.725194106839</v>
      </c>
      <c r="J6" s="111">
        <v>-5272.8795609847075</v>
      </c>
      <c r="K6" s="112">
        <v>-4383.853520732984</v>
      </c>
    </row>
    <row r="7" spans="2:11" ht="15" customHeight="1">
      <c r="B7" s="3"/>
      <c r="C7" s="107" t="s">
        <v>123</v>
      </c>
      <c r="D7" s="108"/>
      <c r="E7" s="108"/>
      <c r="F7" s="109"/>
      <c r="G7" s="56" t="s">
        <v>122</v>
      </c>
      <c r="H7" s="110">
        <v>-62.6349999999959</v>
      </c>
      <c r="I7" s="111">
        <v>-4118.535680824783</v>
      </c>
      <c r="J7" s="111">
        <v>-4114.272852380696</v>
      </c>
      <c r="K7" s="112">
        <v>-3198.457590213353</v>
      </c>
    </row>
    <row r="8" spans="2:11" ht="15" customHeight="1">
      <c r="B8" s="3"/>
      <c r="C8" s="87" t="s">
        <v>119</v>
      </c>
      <c r="D8" s="113"/>
      <c r="E8" s="87"/>
      <c r="F8" s="114"/>
      <c r="G8" s="56" t="s">
        <v>122</v>
      </c>
      <c r="H8" s="110">
        <v>39084.678</v>
      </c>
      <c r="I8" s="111">
        <v>37962.36194210968</v>
      </c>
      <c r="J8" s="111">
        <v>39909.92313985548</v>
      </c>
      <c r="K8" s="112">
        <v>42315.35679908477</v>
      </c>
    </row>
    <row r="9" spans="2:11" ht="15" customHeight="1">
      <c r="B9" s="3"/>
      <c r="C9" s="87"/>
      <c r="D9" s="87" t="s">
        <v>124</v>
      </c>
      <c r="E9" s="87"/>
      <c r="F9" s="114"/>
      <c r="G9" s="56" t="s">
        <v>122</v>
      </c>
      <c r="H9" s="110">
        <v>38586.438</v>
      </c>
      <c r="I9" s="111">
        <v>37226.07557111123</v>
      </c>
      <c r="J9" s="111">
        <v>38910.77486756227</v>
      </c>
      <c r="K9" s="112">
        <v>41003.31909850158</v>
      </c>
    </row>
    <row r="10" spans="2:11" ht="15" customHeight="1">
      <c r="B10" s="3"/>
      <c r="C10" s="87"/>
      <c r="D10" s="87" t="s">
        <v>125</v>
      </c>
      <c r="E10" s="87"/>
      <c r="F10" s="114"/>
      <c r="G10" s="56" t="s">
        <v>122</v>
      </c>
      <c r="H10" s="110">
        <v>498.24</v>
      </c>
      <c r="I10" s="111">
        <v>736.2863709984528</v>
      </c>
      <c r="J10" s="111">
        <v>999.1482722932021</v>
      </c>
      <c r="K10" s="112">
        <v>1312.0377005831883</v>
      </c>
    </row>
    <row r="11" spans="2:11" ht="6" customHeight="1">
      <c r="B11" s="3"/>
      <c r="C11" s="87"/>
      <c r="D11" s="113"/>
      <c r="E11" s="87"/>
      <c r="F11" s="114"/>
      <c r="G11" s="56"/>
      <c r="H11" s="110"/>
      <c r="I11" s="111"/>
      <c r="J11" s="111"/>
      <c r="K11" s="112"/>
    </row>
    <row r="12" spans="2:11" ht="15" customHeight="1">
      <c r="B12" s="3"/>
      <c r="C12" s="87" t="s">
        <v>120</v>
      </c>
      <c r="D12" s="113"/>
      <c r="E12" s="87"/>
      <c r="F12" s="114"/>
      <c r="G12" s="56" t="s">
        <v>122</v>
      </c>
      <c r="H12" s="110">
        <v>40304.407999999996</v>
      </c>
      <c r="I12" s="111">
        <v>43219.08713621652</v>
      </c>
      <c r="J12" s="111">
        <v>45182.802700840184</v>
      </c>
      <c r="K12" s="112">
        <v>46699.21031981776</v>
      </c>
    </row>
    <row r="13" spans="2:11" ht="15" customHeight="1">
      <c r="B13" s="3"/>
      <c r="C13" s="87" t="s">
        <v>126</v>
      </c>
      <c r="D13" s="113"/>
      <c r="E13" s="87"/>
      <c r="F13" s="114"/>
      <c r="G13" s="56" t="s">
        <v>122</v>
      </c>
      <c r="H13" s="110">
        <v>39147.312999999995</v>
      </c>
      <c r="I13" s="111">
        <v>42080.89762293446</v>
      </c>
      <c r="J13" s="111">
        <v>44024.19599223617</v>
      </c>
      <c r="K13" s="112">
        <v>45513.814389298124</v>
      </c>
    </row>
    <row r="14" spans="2:11" ht="15" customHeight="1">
      <c r="B14" s="3"/>
      <c r="C14" s="87"/>
      <c r="D14" s="87" t="s">
        <v>127</v>
      </c>
      <c r="E14" s="87"/>
      <c r="F14" s="114"/>
      <c r="G14" s="56" t="s">
        <v>122</v>
      </c>
      <c r="H14" s="110">
        <v>36491.568</v>
      </c>
      <c r="I14" s="111">
        <v>39359.24468683566</v>
      </c>
      <c r="J14" s="111">
        <v>41086.49353902086</v>
      </c>
      <c r="K14" s="112">
        <v>42063.886506035145</v>
      </c>
    </row>
    <row r="15" spans="2:11" ht="15" customHeight="1">
      <c r="B15" s="3"/>
      <c r="C15" s="87"/>
      <c r="D15" s="87" t="s">
        <v>128</v>
      </c>
      <c r="E15" s="87"/>
      <c r="F15" s="114"/>
      <c r="G15" s="56" t="s">
        <v>122</v>
      </c>
      <c r="H15" s="110">
        <v>3812.84</v>
      </c>
      <c r="I15" s="111">
        <v>3859.8424493808634</v>
      </c>
      <c r="J15" s="111">
        <v>4096.309161819321</v>
      </c>
      <c r="K15" s="112">
        <v>4635.323813782609</v>
      </c>
    </row>
    <row r="16" spans="2:11" ht="6" customHeight="1">
      <c r="B16" s="3"/>
      <c r="C16" s="87"/>
      <c r="D16" s="87"/>
      <c r="E16" s="87"/>
      <c r="F16" s="114"/>
      <c r="G16" s="56"/>
      <c r="H16" s="110"/>
      <c r="I16" s="111"/>
      <c r="J16" s="111"/>
      <c r="K16" s="112"/>
    </row>
    <row r="17" spans="2:11" ht="15" customHeight="1" thickBot="1">
      <c r="B17" s="115" t="s">
        <v>118</v>
      </c>
      <c r="C17" s="116"/>
      <c r="D17" s="116"/>
      <c r="E17" s="116"/>
      <c r="F17" s="117"/>
      <c r="G17" s="118" t="s">
        <v>122</v>
      </c>
      <c r="H17" s="119">
        <v>45201.236442113215</v>
      </c>
      <c r="I17" s="120">
        <v>54618.73766001974</v>
      </c>
      <c r="J17" s="120">
        <v>58679.369431477135</v>
      </c>
      <c r="K17" s="121">
        <v>62358.8713330306</v>
      </c>
    </row>
    <row r="18" spans="1:11" s="53" customFormat="1" ht="12.75" customHeight="1" thickBot="1">
      <c r="A18" s="87"/>
      <c r="B18" s="87"/>
      <c r="C18" s="87"/>
      <c r="D18" s="113"/>
      <c r="E18" s="87"/>
      <c r="F18" s="87"/>
      <c r="G18" s="122"/>
      <c r="H18" s="111"/>
      <c r="I18" s="111"/>
      <c r="J18" s="111"/>
      <c r="K18" s="111"/>
    </row>
    <row r="19" spans="1:11" s="53" customFormat="1" ht="30" customHeight="1">
      <c r="A19" s="87"/>
      <c r="B19" s="91" t="str">
        <f>"Strednodobá predikcia "&amp;Súhrn!H3&amp;" - sektor verejnej správy [% HDP]"</f>
        <v>Strednodobá predikcia P3Q-2020 - sektor verejnej správy [% HDP]</v>
      </c>
      <c r="C19" s="92"/>
      <c r="D19" s="92"/>
      <c r="E19" s="92"/>
      <c r="F19" s="92"/>
      <c r="G19" s="92"/>
      <c r="H19" s="92"/>
      <c r="I19" s="92"/>
      <c r="J19" s="92"/>
      <c r="K19" s="93"/>
    </row>
    <row r="20" spans="1:11" s="53" customFormat="1" ht="30" customHeight="1">
      <c r="A20" s="87"/>
      <c r="B20" s="7" t="s">
        <v>29</v>
      </c>
      <c r="C20" s="8"/>
      <c r="D20" s="8"/>
      <c r="E20" s="8"/>
      <c r="F20" s="94"/>
      <c r="G20" s="123" t="s">
        <v>69</v>
      </c>
      <c r="H20" s="96">
        <f>H3</f>
        <v>2019</v>
      </c>
      <c r="I20" s="97">
        <f>I3</f>
        <v>2020</v>
      </c>
      <c r="J20" s="97">
        <f>J3</f>
        <v>2021</v>
      </c>
      <c r="K20" s="98">
        <f>K3</f>
        <v>2022</v>
      </c>
    </row>
    <row r="21" spans="2:11" ht="3.75" customHeight="1">
      <c r="B21" s="124"/>
      <c r="C21" s="125"/>
      <c r="D21" s="125"/>
      <c r="E21" s="125"/>
      <c r="F21" s="126"/>
      <c r="G21" s="100"/>
      <c r="H21" s="101"/>
      <c r="I21" s="102"/>
      <c r="J21" s="102"/>
      <c r="K21" s="103"/>
    </row>
    <row r="22" spans="2:11" ht="15" customHeight="1">
      <c r="B22" s="9" t="s">
        <v>121</v>
      </c>
      <c r="C22" s="10"/>
      <c r="D22" s="10"/>
      <c r="E22" s="10"/>
      <c r="F22" s="99"/>
      <c r="G22" s="56"/>
      <c r="H22" s="110"/>
      <c r="I22" s="111"/>
      <c r="J22" s="111"/>
      <c r="K22" s="112"/>
    </row>
    <row r="23" spans="2:11" ht="15" customHeight="1">
      <c r="B23" s="3"/>
      <c r="C23" s="107" t="s">
        <v>165</v>
      </c>
      <c r="D23" s="108"/>
      <c r="E23" s="108"/>
      <c r="F23" s="109"/>
      <c r="G23" s="56" t="s">
        <v>14</v>
      </c>
      <c r="H23" s="127">
        <f>+H6/H$41*100</f>
        <v>-1.2952255636598642</v>
      </c>
      <c r="I23" s="128">
        <f aca="true" t="shared" si="0" ref="H23:I27">+I6/I$41*100</f>
        <v>-6.025186634549238</v>
      </c>
      <c r="J23" s="128">
        <f aca="true" t="shared" si="1" ref="J23:K27">+J6/J$41*100</f>
        <v>-5.74764346602112</v>
      </c>
      <c r="K23" s="129">
        <f t="shared" si="1"/>
        <v>-4.515597217690122</v>
      </c>
    </row>
    <row r="24" spans="2:11" ht="15" customHeight="1">
      <c r="B24" s="3"/>
      <c r="C24" s="107" t="s">
        <v>123</v>
      </c>
      <c r="D24" s="108"/>
      <c r="E24" s="108"/>
      <c r="F24" s="109"/>
      <c r="G24" s="56" t="s">
        <v>14</v>
      </c>
      <c r="H24" s="127">
        <f t="shared" si="0"/>
        <v>-0.06651181259773109</v>
      </c>
      <c r="I24" s="128">
        <f t="shared" si="0"/>
        <v>-4.72060935691273</v>
      </c>
      <c r="J24" s="128">
        <f t="shared" si="1"/>
        <v>-4.484717165244308</v>
      </c>
      <c r="K24" s="129">
        <f t="shared" si="1"/>
        <v>-3.2945777332570163</v>
      </c>
    </row>
    <row r="25" spans="2:11" ht="15" customHeight="1">
      <c r="B25" s="3"/>
      <c r="C25" s="87" t="s">
        <v>119</v>
      </c>
      <c r="D25" s="113"/>
      <c r="E25" s="87"/>
      <c r="F25" s="114"/>
      <c r="G25" s="56" t="s">
        <v>14</v>
      </c>
      <c r="H25" s="127">
        <f t="shared" si="0"/>
        <v>41.503836171131695</v>
      </c>
      <c r="I25" s="128">
        <f t="shared" si="0"/>
        <v>43.51194086499762</v>
      </c>
      <c r="J25" s="128">
        <f t="shared" si="1"/>
        <v>43.50336591442217</v>
      </c>
      <c r="K25" s="129">
        <f t="shared" si="1"/>
        <v>43.587019165632015</v>
      </c>
    </row>
    <row r="26" spans="2:11" ht="15" customHeight="1">
      <c r="B26" s="3"/>
      <c r="C26" s="87"/>
      <c r="D26" s="87" t="s">
        <v>124</v>
      </c>
      <c r="E26" s="87"/>
      <c r="F26" s="114"/>
      <c r="G26" s="56" t="s">
        <v>14</v>
      </c>
      <c r="H26" s="127">
        <f>+H9/H$41*100</f>
        <v>40.97475745302368</v>
      </c>
      <c r="I26" s="128">
        <f t="shared" si="0"/>
        <v>42.66801948087923</v>
      </c>
      <c r="J26" s="128">
        <f t="shared" si="1"/>
        <v>42.41425550095392</v>
      </c>
      <c r="K26" s="129">
        <f t="shared" si="1"/>
        <v>42.23555206887843</v>
      </c>
    </row>
    <row r="27" spans="2:11" ht="15" customHeight="1">
      <c r="B27" s="3"/>
      <c r="C27" s="87"/>
      <c r="D27" s="87" t="s">
        <v>125</v>
      </c>
      <c r="E27" s="87"/>
      <c r="F27" s="114"/>
      <c r="G27" s="56" t="s">
        <v>14</v>
      </c>
      <c r="H27" s="127">
        <f>+H10/H$41*100</f>
        <v>0.529078718108018</v>
      </c>
      <c r="I27" s="128">
        <f t="shared" si="0"/>
        <v>0.8439213841183868</v>
      </c>
      <c r="J27" s="128">
        <f t="shared" si="1"/>
        <v>1.0891104134682452</v>
      </c>
      <c r="K27" s="129">
        <f t="shared" si="1"/>
        <v>1.3514670967535853</v>
      </c>
    </row>
    <row r="28" spans="2:11" ht="3.75" customHeight="1">
      <c r="B28" s="3"/>
      <c r="C28" s="87"/>
      <c r="D28" s="113"/>
      <c r="E28" s="87"/>
      <c r="F28" s="114"/>
      <c r="G28" s="56"/>
      <c r="H28" s="127"/>
      <c r="I28" s="128"/>
      <c r="J28" s="128"/>
      <c r="K28" s="129"/>
    </row>
    <row r="29" spans="2:11" ht="15" customHeight="1">
      <c r="B29" s="3"/>
      <c r="C29" s="87" t="s">
        <v>120</v>
      </c>
      <c r="D29" s="113"/>
      <c r="E29" s="87"/>
      <c r="F29" s="114"/>
      <c r="G29" s="56" t="s">
        <v>14</v>
      </c>
      <c r="H29" s="127">
        <f aca="true" t="shared" si="2" ref="H29:I32">+H12/H$41*100</f>
        <v>42.79906173479156</v>
      </c>
      <c r="I29" s="128">
        <f t="shared" si="2"/>
        <v>49.537127499546855</v>
      </c>
      <c r="J29" s="128">
        <f aca="true" t="shared" si="3" ref="J29:K32">+J12/J$41*100</f>
        <v>49.25100938044329</v>
      </c>
      <c r="K29" s="129">
        <f t="shared" si="3"/>
        <v>48.102616383322136</v>
      </c>
    </row>
    <row r="30" spans="2:11" ht="15" customHeight="1">
      <c r="B30" s="3"/>
      <c r="C30" s="87" t="s">
        <v>126</v>
      </c>
      <c r="D30" s="113"/>
      <c r="E30" s="87"/>
      <c r="F30" s="114"/>
      <c r="G30" s="56" t="s">
        <v>14</v>
      </c>
      <c r="H30" s="127">
        <f t="shared" si="2"/>
        <v>41.57034798372942</v>
      </c>
      <c r="I30" s="128">
        <f t="shared" si="2"/>
        <v>48.232550221910344</v>
      </c>
      <c r="J30" s="128">
        <f t="shared" si="3"/>
        <v>47.988083079666474</v>
      </c>
      <c r="K30" s="129">
        <f t="shared" si="3"/>
        <v>46.88159689888903</v>
      </c>
    </row>
    <row r="31" spans="2:11" ht="15" customHeight="1">
      <c r="B31" s="3"/>
      <c r="C31" s="87"/>
      <c r="D31" s="87" t="s">
        <v>127</v>
      </c>
      <c r="E31" s="87"/>
      <c r="F31" s="114"/>
      <c r="G31" s="56" t="s">
        <v>14</v>
      </c>
      <c r="H31" s="127">
        <f t="shared" si="2"/>
        <v>38.75022482978398</v>
      </c>
      <c r="I31" s="128">
        <f t="shared" si="2"/>
        <v>45.11302879194326</v>
      </c>
      <c r="J31" s="128">
        <f t="shared" si="3"/>
        <v>44.785873335436335</v>
      </c>
      <c r="K31" s="129">
        <f t="shared" si="3"/>
        <v>43.327991679823874</v>
      </c>
    </row>
    <row r="32" spans="2:11" ht="15" customHeight="1">
      <c r="B32" s="3"/>
      <c r="C32" s="87"/>
      <c r="D32" s="87" t="s">
        <v>128</v>
      </c>
      <c r="E32" s="87"/>
      <c r="F32" s="114"/>
      <c r="G32" s="56" t="s">
        <v>14</v>
      </c>
      <c r="H32" s="127">
        <f t="shared" si="2"/>
        <v>4.048836905007578</v>
      </c>
      <c r="I32" s="128">
        <f t="shared" si="2"/>
        <v>4.424098707603604</v>
      </c>
      <c r="J32" s="128">
        <f t="shared" si="3"/>
        <v>4.465136045006957</v>
      </c>
      <c r="K32" s="129">
        <f t="shared" si="3"/>
        <v>4.774624703498256</v>
      </c>
    </row>
    <row r="33" spans="1:11" ht="3.75" customHeight="1">
      <c r="A33" s="4"/>
      <c r="B33" s="3"/>
      <c r="C33" s="87"/>
      <c r="D33" s="87"/>
      <c r="E33" s="87"/>
      <c r="F33" s="114"/>
      <c r="G33" s="56"/>
      <c r="H33" s="127"/>
      <c r="I33" s="128"/>
      <c r="J33" s="128"/>
      <c r="K33" s="129"/>
    </row>
    <row r="34" spans="1:11" ht="15" customHeight="1">
      <c r="A34" s="4"/>
      <c r="B34" s="9" t="s">
        <v>136</v>
      </c>
      <c r="C34" s="10"/>
      <c r="D34" s="10"/>
      <c r="E34" s="10"/>
      <c r="F34" s="99"/>
      <c r="G34" s="56"/>
      <c r="H34" s="127"/>
      <c r="I34" s="128"/>
      <c r="J34" s="128"/>
      <c r="K34" s="129"/>
    </row>
    <row r="35" spans="1:18" ht="15" customHeight="1">
      <c r="A35" s="4"/>
      <c r="B35" s="3"/>
      <c r="C35" s="87" t="s">
        <v>132</v>
      </c>
      <c r="D35" s="108"/>
      <c r="E35" s="108"/>
      <c r="F35" s="109"/>
      <c r="G35" s="55" t="s">
        <v>135</v>
      </c>
      <c r="H35" s="130">
        <v>0.413580313891531</v>
      </c>
      <c r="I35" s="131">
        <v>-2.090950421800959</v>
      </c>
      <c r="J35" s="131">
        <v>-1.4505545194828073</v>
      </c>
      <c r="K35" s="132">
        <v>-0.7672313650431226</v>
      </c>
      <c r="L35" s="133"/>
      <c r="M35" s="133"/>
      <c r="O35" s="133"/>
      <c r="P35" s="133"/>
      <c r="Q35" s="133"/>
      <c r="R35" s="133"/>
    </row>
    <row r="36" spans="1:18" ht="15" customHeight="1">
      <c r="A36" s="4"/>
      <c r="B36" s="3"/>
      <c r="C36" s="87" t="s">
        <v>133</v>
      </c>
      <c r="D36" s="108"/>
      <c r="E36" s="108"/>
      <c r="F36" s="109"/>
      <c r="G36" s="55" t="s">
        <v>135</v>
      </c>
      <c r="H36" s="130">
        <v>-1.6822584948589183</v>
      </c>
      <c r="I36" s="131">
        <v>-3.1111254132572017</v>
      </c>
      <c r="J36" s="131">
        <v>-4.306536313129688</v>
      </c>
      <c r="K36" s="132">
        <v>-3.748365852837906</v>
      </c>
      <c r="L36" s="133"/>
      <c r="M36" s="133"/>
      <c r="O36" s="133"/>
      <c r="P36" s="133"/>
      <c r="Q36" s="133"/>
      <c r="R36" s="133"/>
    </row>
    <row r="37" spans="1:18" ht="15" customHeight="1">
      <c r="A37" s="4"/>
      <c r="B37" s="3"/>
      <c r="C37" s="87" t="s">
        <v>134</v>
      </c>
      <c r="D37" s="108"/>
      <c r="E37" s="108"/>
      <c r="F37" s="109"/>
      <c r="G37" s="55" t="s">
        <v>135</v>
      </c>
      <c r="H37" s="130">
        <v>-0.465863119468047</v>
      </c>
      <c r="I37" s="131">
        <v>-2.7140078799446714</v>
      </c>
      <c r="J37" s="131">
        <v>-3.0764802000498648</v>
      </c>
      <c r="K37" s="132">
        <v>-2.5496576974129184</v>
      </c>
      <c r="L37" s="133"/>
      <c r="M37" s="133"/>
      <c r="O37" s="133"/>
      <c r="P37" s="133"/>
      <c r="Q37" s="133"/>
      <c r="R37" s="133"/>
    </row>
    <row r="38" spans="1:18" ht="15" customHeight="1">
      <c r="A38" s="4"/>
      <c r="B38" s="3"/>
      <c r="C38" s="87" t="s">
        <v>166</v>
      </c>
      <c r="D38" s="108"/>
      <c r="E38" s="108"/>
      <c r="F38" s="109"/>
      <c r="G38" s="55" t="s">
        <v>137</v>
      </c>
      <c r="H38" s="130">
        <v>-0.273061111446377</v>
      </c>
      <c r="I38" s="131">
        <v>-2.2481447604766247</v>
      </c>
      <c r="J38" s="131">
        <v>-0.36247232010519337</v>
      </c>
      <c r="K38" s="132">
        <v>0.5268225026369464</v>
      </c>
      <c r="L38" s="133"/>
      <c r="M38" s="133"/>
      <c r="O38" s="133"/>
      <c r="P38" s="133"/>
      <c r="Q38" s="133"/>
      <c r="R38" s="133"/>
    </row>
    <row r="39" spans="1:11" ht="14.25" customHeight="1">
      <c r="A39" s="4"/>
      <c r="B39" s="3"/>
      <c r="C39" s="87"/>
      <c r="D39" s="87"/>
      <c r="E39" s="87"/>
      <c r="F39" s="114"/>
      <c r="G39" s="56"/>
      <c r="H39" s="127"/>
      <c r="I39" s="128"/>
      <c r="J39" s="128"/>
      <c r="K39" s="129"/>
    </row>
    <row r="40" spans="1:11" ht="15" customHeight="1">
      <c r="A40" s="4"/>
      <c r="B40" s="134" t="s">
        <v>118</v>
      </c>
      <c r="C40" s="87"/>
      <c r="D40" s="87"/>
      <c r="E40" s="87"/>
      <c r="F40" s="114"/>
      <c r="G40" s="56" t="s">
        <v>14</v>
      </c>
      <c r="H40" s="135">
        <f>+H17/H$41*100</f>
        <v>47.99898088007926</v>
      </c>
      <c r="I40" s="136">
        <f>+I17/I$41*100</f>
        <v>62.603251262598455</v>
      </c>
      <c r="J40" s="136">
        <f>+J17/J$41*100</f>
        <v>63.96279118502839</v>
      </c>
      <c r="K40" s="137">
        <f>+K17/K$41*100</f>
        <v>64.23288199708085</v>
      </c>
    </row>
    <row r="41" spans="2:11" ht="15" customHeight="1" thickBot="1">
      <c r="B41" s="81"/>
      <c r="C41" s="138" t="s">
        <v>59</v>
      </c>
      <c r="D41" s="116"/>
      <c r="E41" s="116"/>
      <c r="F41" s="117"/>
      <c r="G41" s="118" t="s">
        <v>112</v>
      </c>
      <c r="H41" s="119">
        <f>HDP!H6</f>
        <v>94171.2420000001</v>
      </c>
      <c r="I41" s="120">
        <f>HDP!I6</f>
        <v>87245.84835205042</v>
      </c>
      <c r="J41" s="120">
        <f>HDP!J6</f>
        <v>91739.85116086063</v>
      </c>
      <c r="K41" s="121">
        <f>HDP!K6</f>
        <v>97082.47457410455</v>
      </c>
    </row>
    <row r="42" ht="15" customHeight="1">
      <c r="B42" s="73" t="s">
        <v>179</v>
      </c>
    </row>
    <row r="43" ht="15" customHeight="1">
      <c r="B43" s="73" t="s">
        <v>206</v>
      </c>
    </row>
    <row r="44" spans="2:10" ht="15" customHeight="1">
      <c r="B44" s="73" t="s">
        <v>207</v>
      </c>
      <c r="H44" s="139"/>
      <c r="I44" s="139"/>
      <c r="J44" s="139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/>
  <pageMargins left="0.7" right="0.7" top="0.75" bottom="0.75" header="0.3" footer="0.3"/>
  <pageSetup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42"/>
  <sheetViews>
    <sheetView showGridLines="0" zoomScale="85" zoomScaleNormal="85" zoomScalePageLayoutView="0" workbookViewId="0" topLeftCell="A1">
      <selection activeCell="Q8" sqref="Q8"/>
    </sheetView>
  </sheetViews>
  <sheetFormatPr defaultColWidth="9.140625" defaultRowHeight="15"/>
  <cols>
    <col min="1" max="2" width="3.140625" style="73" customWidth="1"/>
    <col min="3" max="3" width="36.421875" style="73" customWidth="1"/>
    <col min="4" max="23" width="7.57421875" style="73" customWidth="1"/>
    <col min="24" max="16384" width="9.140625" style="73" customWidth="1"/>
  </cols>
  <sheetData>
    <row r="1" ht="22.5" customHeight="1" thickBot="1">
      <c r="B1" s="72" t="s">
        <v>143</v>
      </c>
    </row>
    <row r="2" spans="2:23" ht="18" customHeight="1">
      <c r="B2" s="297" t="s">
        <v>62</v>
      </c>
      <c r="C2" s="298"/>
      <c r="D2" s="294">
        <v>2019</v>
      </c>
      <c r="E2" s="295"/>
      <c r="F2" s="295"/>
      <c r="G2" s="295"/>
      <c r="H2" s="296"/>
      <c r="I2" s="294">
        <v>2020</v>
      </c>
      <c r="J2" s="295"/>
      <c r="K2" s="295"/>
      <c r="L2" s="295"/>
      <c r="M2" s="296"/>
      <c r="N2" s="295">
        <v>2021</v>
      </c>
      <c r="O2" s="295"/>
      <c r="P2" s="295"/>
      <c r="Q2" s="295"/>
      <c r="R2" s="296"/>
      <c r="S2" s="295">
        <v>2022</v>
      </c>
      <c r="T2" s="295"/>
      <c r="U2" s="295"/>
      <c r="V2" s="295"/>
      <c r="W2" s="296"/>
    </row>
    <row r="3" spans="2:23" ht="81.75" customHeight="1" thickBot="1">
      <c r="B3" s="299"/>
      <c r="C3" s="300"/>
      <c r="D3" s="1" t="s">
        <v>149</v>
      </c>
      <c r="E3" s="2" t="s">
        <v>65</v>
      </c>
      <c r="F3" s="2" t="s">
        <v>66</v>
      </c>
      <c r="G3" s="74" t="s">
        <v>67</v>
      </c>
      <c r="H3" s="75" t="s">
        <v>68</v>
      </c>
      <c r="I3" s="1" t="s">
        <v>64</v>
      </c>
      <c r="J3" s="2" t="s">
        <v>65</v>
      </c>
      <c r="K3" s="2" t="s">
        <v>66</v>
      </c>
      <c r="L3" s="74" t="s">
        <v>67</v>
      </c>
      <c r="M3" s="75" t="s">
        <v>68</v>
      </c>
      <c r="N3" s="1" t="s">
        <v>64</v>
      </c>
      <c r="O3" s="2" t="s">
        <v>65</v>
      </c>
      <c r="P3" s="2" t="s">
        <v>66</v>
      </c>
      <c r="Q3" s="74" t="s">
        <v>67</v>
      </c>
      <c r="R3" s="75" t="s">
        <v>68</v>
      </c>
      <c r="S3" s="1" t="s">
        <v>64</v>
      </c>
      <c r="T3" s="2" t="s">
        <v>65</v>
      </c>
      <c r="U3" s="2" t="s">
        <v>66</v>
      </c>
      <c r="V3" s="74" t="s">
        <v>67</v>
      </c>
      <c r="W3" s="75" t="s">
        <v>68</v>
      </c>
    </row>
    <row r="4" spans="2:23" ht="15" customHeight="1">
      <c r="B4" s="3" t="s">
        <v>113</v>
      </c>
      <c r="C4" s="4"/>
      <c r="D4" s="5">
        <v>2.39856885834881</v>
      </c>
      <c r="E4" s="6">
        <v>2.398568858348593</v>
      </c>
      <c r="F4" s="6">
        <v>2.398568858348593</v>
      </c>
      <c r="G4" s="76">
        <v>2.276</v>
      </c>
      <c r="H4" s="77">
        <v>2.3985688583485487</v>
      </c>
      <c r="I4" s="5">
        <v>-8.192636387865974</v>
      </c>
      <c r="J4" s="6">
        <v>-6.650431556574965</v>
      </c>
      <c r="K4" s="6">
        <v>-9</v>
      </c>
      <c r="L4" s="76">
        <v>-6.2</v>
      </c>
      <c r="M4" s="77">
        <v>-9.284947672490695</v>
      </c>
      <c r="N4" s="5">
        <v>5.61597597061909</v>
      </c>
      <c r="O4" s="6">
        <v>5.546531979710068</v>
      </c>
      <c r="P4" s="6">
        <v>7.4</v>
      </c>
      <c r="Q4" s="76">
        <v>4.963</v>
      </c>
      <c r="R4" s="77">
        <v>6.4291717782337665</v>
      </c>
      <c r="S4" s="5">
        <v>4.168572177625336</v>
      </c>
      <c r="T4" s="6">
        <v>2.401627542576179</v>
      </c>
      <c r="U4" s="6" t="s">
        <v>146</v>
      </c>
      <c r="V4" s="76" t="s">
        <v>146</v>
      </c>
      <c r="W4" s="77" t="s">
        <v>146</v>
      </c>
    </row>
    <row r="5" spans="2:23" ht="15" customHeight="1">
      <c r="B5" s="3"/>
      <c r="C5" s="4" t="s">
        <v>138</v>
      </c>
      <c r="D5" s="5">
        <v>2.1344374094509817</v>
      </c>
      <c r="E5" s="6">
        <v>2.1344374094507623</v>
      </c>
      <c r="F5" s="78">
        <v>2.2</v>
      </c>
      <c r="G5" s="76" t="s">
        <v>146</v>
      </c>
      <c r="H5" s="77">
        <v>2.134439507706798</v>
      </c>
      <c r="I5" s="5">
        <v>-2.283130334945909</v>
      </c>
      <c r="J5" s="6">
        <v>-1.1576518995922824</v>
      </c>
      <c r="K5" s="78">
        <v>-7.1</v>
      </c>
      <c r="L5" s="76" t="s">
        <v>146</v>
      </c>
      <c r="M5" s="77">
        <v>-7.324976782769688</v>
      </c>
      <c r="N5" s="5">
        <v>1.648626609966584</v>
      </c>
      <c r="O5" s="6">
        <v>2.971919669994705</v>
      </c>
      <c r="P5" s="78">
        <v>7.2</v>
      </c>
      <c r="Q5" s="76" t="s">
        <v>146</v>
      </c>
      <c r="R5" s="77">
        <v>8.257968784415493</v>
      </c>
      <c r="S5" s="5">
        <v>2.9545006752495624</v>
      </c>
      <c r="T5" s="6">
        <v>1.8245292517703682</v>
      </c>
      <c r="U5" s="6" t="s">
        <v>146</v>
      </c>
      <c r="V5" s="76" t="s">
        <v>146</v>
      </c>
      <c r="W5" s="77" t="s">
        <v>146</v>
      </c>
    </row>
    <row r="6" spans="2:23" ht="13.5">
      <c r="B6" s="3"/>
      <c r="C6" s="4" t="s">
        <v>114</v>
      </c>
      <c r="D6" s="5">
        <v>4.616808081298515</v>
      </c>
      <c r="E6" s="6">
        <v>4.616808081298518</v>
      </c>
      <c r="F6" s="78">
        <v>3.8</v>
      </c>
      <c r="G6" s="76" t="s">
        <v>146</v>
      </c>
      <c r="H6" s="77">
        <v>4.616814908566513</v>
      </c>
      <c r="I6" s="5">
        <v>-1.2836192931287513</v>
      </c>
      <c r="J6" s="6">
        <v>-1.6629055711092189</v>
      </c>
      <c r="K6" s="78">
        <v>4.2</v>
      </c>
      <c r="L6" s="76" t="s">
        <v>146</v>
      </c>
      <c r="M6" s="77">
        <v>3.8817892275400556</v>
      </c>
      <c r="N6" s="5">
        <v>3.8433269074660643</v>
      </c>
      <c r="O6" s="6">
        <v>0.019704654996033355</v>
      </c>
      <c r="P6" s="78">
        <v>1.5</v>
      </c>
      <c r="Q6" s="76" t="s">
        <v>146</v>
      </c>
      <c r="R6" s="77">
        <v>2.8735259427822735</v>
      </c>
      <c r="S6" s="5">
        <v>1.813187974838712</v>
      </c>
      <c r="T6" s="6">
        <v>0.15250977174519065</v>
      </c>
      <c r="U6" s="6" t="s">
        <v>146</v>
      </c>
      <c r="V6" s="76" t="s">
        <v>146</v>
      </c>
      <c r="W6" s="77" t="s">
        <v>146</v>
      </c>
    </row>
    <row r="7" spans="2:23" ht="13.5">
      <c r="B7" s="3"/>
      <c r="C7" s="4" t="s">
        <v>115</v>
      </c>
      <c r="D7" s="5">
        <v>6.753681098690592</v>
      </c>
      <c r="E7" s="6">
        <v>6.753681098690478</v>
      </c>
      <c r="F7" s="78">
        <v>4.4</v>
      </c>
      <c r="G7" s="76" t="s">
        <v>146</v>
      </c>
      <c r="H7" s="77">
        <v>6.753681098690478</v>
      </c>
      <c r="I7" s="5">
        <v>-15.00860182426338</v>
      </c>
      <c r="J7" s="6">
        <v>-9.873453314735404</v>
      </c>
      <c r="K7" s="78">
        <v>-14.7</v>
      </c>
      <c r="L7" s="76" t="s">
        <v>146</v>
      </c>
      <c r="M7" s="77">
        <v>-28.867400604402494</v>
      </c>
      <c r="N7" s="5">
        <v>9.028655856288268</v>
      </c>
      <c r="O7" s="6">
        <v>7.569128022186744</v>
      </c>
      <c r="P7" s="78">
        <v>10.7</v>
      </c>
      <c r="Q7" s="76" t="s">
        <v>146</v>
      </c>
      <c r="R7" s="77">
        <v>7.282610682124568</v>
      </c>
      <c r="S7" s="5">
        <v>10.865421522955714</v>
      </c>
      <c r="T7" s="6">
        <v>3.259387560705873</v>
      </c>
      <c r="U7" s="6" t="s">
        <v>146</v>
      </c>
      <c r="V7" s="76" t="s">
        <v>146</v>
      </c>
      <c r="W7" s="77" t="s">
        <v>146</v>
      </c>
    </row>
    <row r="8" spans="2:23" ht="13.5">
      <c r="B8" s="3"/>
      <c r="C8" s="4" t="s">
        <v>116</v>
      </c>
      <c r="D8" s="5">
        <v>1.7234748609796782</v>
      </c>
      <c r="E8" s="6">
        <v>1.723474860979679</v>
      </c>
      <c r="F8" s="78">
        <v>1.7</v>
      </c>
      <c r="G8" s="76" t="s">
        <v>146</v>
      </c>
      <c r="H8" s="77">
        <v>1.7234748609796569</v>
      </c>
      <c r="I8" s="5">
        <v>-15.809458599539255</v>
      </c>
      <c r="J8" s="6">
        <v>-9.343848357161267</v>
      </c>
      <c r="K8" s="78">
        <v>-12.4</v>
      </c>
      <c r="L8" s="76" t="s">
        <v>146</v>
      </c>
      <c r="M8" s="77">
        <v>-15.708840672390467</v>
      </c>
      <c r="N8" s="5">
        <v>8.80462524495907</v>
      </c>
      <c r="O8" s="6">
        <v>9.708965177269825</v>
      </c>
      <c r="P8" s="78">
        <v>13.4</v>
      </c>
      <c r="Q8" s="76" t="s">
        <v>146</v>
      </c>
      <c r="R8" s="77">
        <v>13.939171593643573</v>
      </c>
      <c r="S8" s="5">
        <v>5.646059528889481</v>
      </c>
      <c r="T8" s="6">
        <v>4.049201943605474</v>
      </c>
      <c r="U8" s="6" t="s">
        <v>146</v>
      </c>
      <c r="V8" s="76" t="s">
        <v>146</v>
      </c>
      <c r="W8" s="77" t="s">
        <v>146</v>
      </c>
    </row>
    <row r="9" spans="2:23" ht="13.5">
      <c r="B9" s="3"/>
      <c r="C9" s="4" t="s">
        <v>139</v>
      </c>
      <c r="D9" s="5">
        <v>2.552921416652268</v>
      </c>
      <c r="E9" s="6">
        <v>2.552921416652265</v>
      </c>
      <c r="F9" s="6">
        <v>2.6</v>
      </c>
      <c r="G9" s="76" t="s">
        <v>146</v>
      </c>
      <c r="H9" s="77">
        <v>2.552921416652265</v>
      </c>
      <c r="I9" s="5">
        <v>-14.275671543327192</v>
      </c>
      <c r="J9" s="6">
        <v>-7.855016138249793</v>
      </c>
      <c r="K9" s="6">
        <v>-12.6</v>
      </c>
      <c r="L9" s="76" t="s">
        <v>146</v>
      </c>
      <c r="M9" s="77">
        <v>-16.346291541659387</v>
      </c>
      <c r="N9" s="5">
        <v>8.13501948882707</v>
      </c>
      <c r="O9" s="6">
        <v>8.257843480479021</v>
      </c>
      <c r="P9" s="6">
        <v>13.3</v>
      </c>
      <c r="Q9" s="76" t="s">
        <v>146</v>
      </c>
      <c r="R9" s="77">
        <v>14.322362198809358</v>
      </c>
      <c r="S9" s="5">
        <v>5.874061219062995</v>
      </c>
      <c r="T9" s="6">
        <v>2.7931697335328964</v>
      </c>
      <c r="U9" s="6" t="s">
        <v>146</v>
      </c>
      <c r="V9" s="76" t="s">
        <v>146</v>
      </c>
      <c r="W9" s="77" t="s">
        <v>146</v>
      </c>
    </row>
    <row r="10" spans="2:23" ht="3.75" customHeight="1">
      <c r="B10" s="3"/>
      <c r="C10" s="4"/>
      <c r="D10" s="5"/>
      <c r="E10" s="6"/>
      <c r="F10" s="6"/>
      <c r="G10" s="76"/>
      <c r="H10" s="77"/>
      <c r="I10" s="5"/>
      <c r="J10" s="6"/>
      <c r="K10" s="6"/>
      <c r="L10" s="76"/>
      <c r="M10" s="77"/>
      <c r="N10" s="5"/>
      <c r="O10" s="6"/>
      <c r="P10" s="6"/>
      <c r="Q10" s="76"/>
      <c r="R10" s="77"/>
      <c r="S10" s="5"/>
      <c r="T10" s="6"/>
      <c r="U10" s="6"/>
      <c r="V10" s="76"/>
      <c r="W10" s="77"/>
    </row>
    <row r="11" spans="2:23" ht="15.75">
      <c r="B11" s="3" t="s">
        <v>164</v>
      </c>
      <c r="C11" s="4"/>
      <c r="D11" s="5">
        <v>2.7716472009665836</v>
      </c>
      <c r="E11" s="6">
        <v>2.771647200966587</v>
      </c>
      <c r="F11" s="6">
        <v>2.771647200966587</v>
      </c>
      <c r="G11" s="76">
        <v>2.767</v>
      </c>
      <c r="H11" s="77">
        <v>2.7716472016296567</v>
      </c>
      <c r="I11" s="5">
        <v>1.9206979862548508</v>
      </c>
      <c r="J11" s="6">
        <v>1.977857849290121</v>
      </c>
      <c r="K11" s="6">
        <v>1.9</v>
      </c>
      <c r="L11" s="76">
        <v>1.064</v>
      </c>
      <c r="M11" s="77">
        <v>1.2882317859385761</v>
      </c>
      <c r="N11" s="5">
        <v>0.7437828105615125</v>
      </c>
      <c r="O11" s="6">
        <v>1.1290970793176758</v>
      </c>
      <c r="P11" s="6">
        <v>0.8</v>
      </c>
      <c r="Q11" s="76">
        <v>1.446</v>
      </c>
      <c r="R11" s="77">
        <v>1.2057254977395404</v>
      </c>
      <c r="S11" s="5">
        <v>1.2963076861777267</v>
      </c>
      <c r="T11" s="6">
        <v>1.8899402619226402</v>
      </c>
      <c r="U11" s="6" t="s">
        <v>146</v>
      </c>
      <c r="V11" s="76" t="s">
        <v>146</v>
      </c>
      <c r="W11" s="77" t="s">
        <v>146</v>
      </c>
    </row>
    <row r="12" spans="2:23" ht="3.75" customHeight="1">
      <c r="B12" s="3"/>
      <c r="C12" s="4"/>
      <c r="D12" s="5"/>
      <c r="E12" s="6"/>
      <c r="F12" s="6"/>
      <c r="G12" s="76"/>
      <c r="H12" s="77"/>
      <c r="I12" s="5"/>
      <c r="J12" s="6"/>
      <c r="K12" s="6"/>
      <c r="L12" s="76"/>
      <c r="M12" s="77"/>
      <c r="N12" s="5"/>
      <c r="O12" s="6"/>
      <c r="P12" s="6"/>
      <c r="Q12" s="76"/>
      <c r="R12" s="77"/>
      <c r="S12" s="5"/>
      <c r="T12" s="6"/>
      <c r="U12" s="6"/>
      <c r="V12" s="76"/>
      <c r="W12" s="77"/>
    </row>
    <row r="13" spans="2:23" ht="13.5">
      <c r="B13" s="3" t="s">
        <v>100</v>
      </c>
      <c r="C13" s="4"/>
      <c r="D13" s="5">
        <v>1.247096343290849</v>
      </c>
      <c r="E13" s="6">
        <v>1.2470752947846497</v>
      </c>
      <c r="F13" s="6">
        <v>1.2</v>
      </c>
      <c r="G13" s="76" t="s">
        <v>146</v>
      </c>
      <c r="H13" s="77" t="s">
        <v>146</v>
      </c>
      <c r="I13" s="5">
        <v>-2.1697158003647132</v>
      </c>
      <c r="J13" s="6">
        <v>-1.5439187964482737</v>
      </c>
      <c r="K13" s="6">
        <v>-3.4</v>
      </c>
      <c r="L13" s="76" t="s">
        <v>146</v>
      </c>
      <c r="M13" s="77" t="s">
        <v>146</v>
      </c>
      <c r="N13" s="5">
        <v>-1.2803103095859</v>
      </c>
      <c r="O13" s="6">
        <v>0.5712968116342809</v>
      </c>
      <c r="P13" s="6">
        <v>2</v>
      </c>
      <c r="Q13" s="76" t="s">
        <v>146</v>
      </c>
      <c r="R13" s="77" t="s">
        <v>146</v>
      </c>
      <c r="S13" s="5">
        <v>1.0583951738750557</v>
      </c>
      <c r="T13" s="6">
        <v>0.4531495192216628</v>
      </c>
      <c r="U13" s="6" t="s">
        <v>146</v>
      </c>
      <c r="V13" s="76" t="s">
        <v>146</v>
      </c>
      <c r="W13" s="77" t="s">
        <v>146</v>
      </c>
    </row>
    <row r="14" spans="2:23" ht="13.5">
      <c r="B14" s="3" t="s">
        <v>63</v>
      </c>
      <c r="C14" s="4"/>
      <c r="D14" s="5">
        <v>5.754039860599907</v>
      </c>
      <c r="E14" s="6">
        <v>5.75382174437099</v>
      </c>
      <c r="F14" s="6">
        <v>5.8</v>
      </c>
      <c r="G14" s="76">
        <v>5.775</v>
      </c>
      <c r="H14" s="77">
        <v>5.753499612059396</v>
      </c>
      <c r="I14" s="5">
        <v>6.927440967220058</v>
      </c>
      <c r="J14" s="6">
        <v>6.814129706278236</v>
      </c>
      <c r="K14" s="6">
        <v>8.8</v>
      </c>
      <c r="L14" s="76">
        <v>8.016</v>
      </c>
      <c r="M14" s="77">
        <v>8.871029652170735</v>
      </c>
      <c r="N14" s="5">
        <v>8.361826906903673</v>
      </c>
      <c r="O14" s="6">
        <v>6.76867063659496</v>
      </c>
      <c r="P14" s="6">
        <v>7.1</v>
      </c>
      <c r="Q14" s="76">
        <v>7.392</v>
      </c>
      <c r="R14" s="77">
        <v>6.967502721485355</v>
      </c>
      <c r="S14" s="5">
        <v>7.662427517407231</v>
      </c>
      <c r="T14" s="6">
        <v>6.162499342868231</v>
      </c>
      <c r="U14" s="6" t="s">
        <v>146</v>
      </c>
      <c r="V14" s="76" t="s">
        <v>146</v>
      </c>
      <c r="W14" s="77" t="s">
        <v>146</v>
      </c>
    </row>
    <row r="15" spans="2:23" ht="13.5">
      <c r="B15" s="3" t="s">
        <v>87</v>
      </c>
      <c r="C15" s="4"/>
      <c r="D15" s="5">
        <v>7.823297137216187</v>
      </c>
      <c r="E15" s="6">
        <v>7.7986179664363275</v>
      </c>
      <c r="F15" s="6" t="s">
        <v>146</v>
      </c>
      <c r="G15" s="76" t="s">
        <v>146</v>
      </c>
      <c r="H15" s="77" t="s">
        <v>146</v>
      </c>
      <c r="I15" s="5">
        <v>1.3119940162518873</v>
      </c>
      <c r="J15" s="6">
        <v>2.564102564102555</v>
      </c>
      <c r="K15" s="6" t="s">
        <v>146</v>
      </c>
      <c r="L15" s="76" t="s">
        <v>146</v>
      </c>
      <c r="M15" s="77" t="s">
        <v>146</v>
      </c>
      <c r="N15" s="5">
        <v>4.892387012969635</v>
      </c>
      <c r="O15" s="6">
        <v>4.107142857142865</v>
      </c>
      <c r="P15" s="6" t="s">
        <v>146</v>
      </c>
      <c r="Q15" s="76" t="s">
        <v>146</v>
      </c>
      <c r="R15" s="77" t="s">
        <v>146</v>
      </c>
      <c r="S15" s="5">
        <v>4.208618446410767</v>
      </c>
      <c r="T15" s="6">
        <v>3.8593481989708467</v>
      </c>
      <c r="U15" s="6" t="s">
        <v>146</v>
      </c>
      <c r="V15" s="76" t="s">
        <v>146</v>
      </c>
      <c r="W15" s="77" t="s">
        <v>146</v>
      </c>
    </row>
    <row r="16" spans="2:23" ht="13.5">
      <c r="B16" s="3" t="s">
        <v>84</v>
      </c>
      <c r="C16" s="4"/>
      <c r="D16" s="5">
        <v>7.096875200052693</v>
      </c>
      <c r="E16" s="6" t="s">
        <v>146</v>
      </c>
      <c r="F16" s="6">
        <v>6.2</v>
      </c>
      <c r="G16" s="76" t="s">
        <v>146</v>
      </c>
      <c r="H16" s="77" t="s">
        <v>146</v>
      </c>
      <c r="I16" s="5">
        <v>0.7401622978993458</v>
      </c>
      <c r="J16" s="6" t="s">
        <v>146</v>
      </c>
      <c r="K16" s="6">
        <v>1.3</v>
      </c>
      <c r="L16" s="76" t="s">
        <v>146</v>
      </c>
      <c r="M16" s="77" t="s">
        <v>146</v>
      </c>
      <c r="N16" s="5">
        <v>5.729343052738784</v>
      </c>
      <c r="O16" s="6" t="s">
        <v>146</v>
      </c>
      <c r="P16" s="6">
        <v>2.5</v>
      </c>
      <c r="Q16" s="76" t="s">
        <v>146</v>
      </c>
      <c r="R16" s="77" t="s">
        <v>146</v>
      </c>
      <c r="S16" s="5">
        <v>4.281933225487776</v>
      </c>
      <c r="T16" s="6" t="s">
        <v>146</v>
      </c>
      <c r="U16" s="6" t="s">
        <v>146</v>
      </c>
      <c r="V16" s="76" t="s">
        <v>146</v>
      </c>
      <c r="W16" s="77" t="s">
        <v>146</v>
      </c>
    </row>
    <row r="17" spans="2:23" ht="3.75" customHeight="1">
      <c r="B17" s="3"/>
      <c r="C17" s="4"/>
      <c r="D17" s="79"/>
      <c r="E17" s="78"/>
      <c r="F17" s="78"/>
      <c r="G17" s="76"/>
      <c r="H17" s="77"/>
      <c r="I17" s="79"/>
      <c r="J17" s="78"/>
      <c r="K17" s="78"/>
      <c r="L17" s="76"/>
      <c r="M17" s="77"/>
      <c r="N17" s="79"/>
      <c r="O17" s="78"/>
      <c r="P17" s="78"/>
      <c r="Q17" s="76"/>
      <c r="R17" s="77"/>
      <c r="S17" s="79"/>
      <c r="T17" s="78"/>
      <c r="U17" s="6"/>
      <c r="V17" s="76"/>
      <c r="W17" s="77"/>
    </row>
    <row r="18" spans="2:23" ht="13.5">
      <c r="B18" s="3" t="s">
        <v>60</v>
      </c>
      <c r="C18" s="4"/>
      <c r="D18" s="79">
        <v>-1.3</v>
      </c>
      <c r="E18" s="78">
        <v>-1.3</v>
      </c>
      <c r="F18" s="78">
        <v>-1.3</v>
      </c>
      <c r="G18" s="76">
        <v>-1.26</v>
      </c>
      <c r="H18" s="77">
        <v>-1.3</v>
      </c>
      <c r="I18" s="79">
        <v>-6.025186634549238</v>
      </c>
      <c r="J18" s="78">
        <v>-8.4</v>
      </c>
      <c r="K18" s="78">
        <v>-8.5</v>
      </c>
      <c r="L18" s="76">
        <v>-5.907</v>
      </c>
      <c r="M18" s="77">
        <v>-9.3</v>
      </c>
      <c r="N18" s="79">
        <v>-5.74764346602112</v>
      </c>
      <c r="O18" s="78">
        <v>-4.9</v>
      </c>
      <c r="P18" s="78">
        <v>-4.16</v>
      </c>
      <c r="Q18" s="76">
        <v>-2.784</v>
      </c>
      <c r="R18" s="77">
        <v>-6.2</v>
      </c>
      <c r="S18" s="79">
        <v>-4.515597217690122</v>
      </c>
      <c r="T18" s="78">
        <v>-3.7</v>
      </c>
      <c r="U18" s="6" t="s">
        <v>146</v>
      </c>
      <c r="V18" s="76" t="s">
        <v>146</v>
      </c>
      <c r="W18" s="77" t="s">
        <v>146</v>
      </c>
    </row>
    <row r="19" spans="2:23" ht="13.5">
      <c r="B19" s="3" t="s">
        <v>82</v>
      </c>
      <c r="C19" s="4"/>
      <c r="D19" s="79">
        <v>48</v>
      </c>
      <c r="E19" s="78">
        <v>48</v>
      </c>
      <c r="F19" s="78">
        <v>48</v>
      </c>
      <c r="G19" s="76" t="s">
        <v>146</v>
      </c>
      <c r="H19" s="77">
        <v>48</v>
      </c>
      <c r="I19" s="79">
        <v>62.603251262598455</v>
      </c>
      <c r="J19" s="78">
        <v>61.2</v>
      </c>
      <c r="K19" s="78">
        <v>59.5</v>
      </c>
      <c r="L19" s="76" t="s">
        <v>146</v>
      </c>
      <c r="M19" s="77">
        <v>60.8</v>
      </c>
      <c r="N19" s="79">
        <v>63.96279118502839</v>
      </c>
      <c r="O19" s="78">
        <v>61.9</v>
      </c>
      <c r="P19" s="78">
        <v>59.9</v>
      </c>
      <c r="Q19" s="76" t="s">
        <v>146</v>
      </c>
      <c r="R19" s="77">
        <v>63.1</v>
      </c>
      <c r="S19" s="79">
        <v>64.23288199708085</v>
      </c>
      <c r="T19" s="78">
        <v>61.4</v>
      </c>
      <c r="U19" s="6" t="s">
        <v>146</v>
      </c>
      <c r="V19" s="76" t="s">
        <v>146</v>
      </c>
      <c r="W19" s="77" t="s">
        <v>146</v>
      </c>
    </row>
    <row r="20" spans="2:23" ht="3.75" customHeight="1">
      <c r="B20" s="3"/>
      <c r="C20" s="4"/>
      <c r="D20" s="79"/>
      <c r="E20" s="80"/>
      <c r="F20" s="80"/>
      <c r="G20" s="76"/>
      <c r="H20" s="77"/>
      <c r="I20" s="79"/>
      <c r="J20" s="80"/>
      <c r="K20" s="80"/>
      <c r="L20" s="76"/>
      <c r="M20" s="77"/>
      <c r="N20" s="79"/>
      <c r="O20" s="78"/>
      <c r="P20" s="78"/>
      <c r="Q20" s="76"/>
      <c r="R20" s="77"/>
      <c r="S20" s="79"/>
      <c r="T20" s="78"/>
      <c r="U20" s="6"/>
      <c r="V20" s="76"/>
      <c r="W20" s="77"/>
    </row>
    <row r="21" spans="2:23" ht="14.25" thickBot="1">
      <c r="B21" s="81" t="s">
        <v>61</v>
      </c>
      <c r="C21" s="82"/>
      <c r="D21" s="83">
        <f>Súhrn!G49</f>
        <v>-2.704901204340049</v>
      </c>
      <c r="E21" s="84">
        <v>-2.8737358322193507</v>
      </c>
      <c r="F21" s="84">
        <v>-2.6</v>
      </c>
      <c r="G21" s="84">
        <v>-3.175</v>
      </c>
      <c r="H21" s="85">
        <v>-2.935683256776225</v>
      </c>
      <c r="I21" s="83">
        <f>Súhrn!H49</f>
        <v>-4.2060618819769005</v>
      </c>
      <c r="J21" s="84">
        <v>-4.349896492521659</v>
      </c>
      <c r="K21" s="84">
        <v>-2.9</v>
      </c>
      <c r="L21" s="84">
        <v>-2.985</v>
      </c>
      <c r="M21" s="85">
        <v>-2.153978839034148</v>
      </c>
      <c r="N21" s="83">
        <f>Súhrn!I49</f>
        <v>-4.800995800681977</v>
      </c>
      <c r="O21" s="86">
        <v>-3.9360284779812313</v>
      </c>
      <c r="P21" s="86">
        <v>-2.4</v>
      </c>
      <c r="Q21" s="84">
        <v>-2.448</v>
      </c>
      <c r="R21" s="85">
        <v>-2.98210747145316</v>
      </c>
      <c r="S21" s="83">
        <f>Súhrn!J49</f>
        <v>-5.119117797375998</v>
      </c>
      <c r="T21" s="86">
        <v>-2.9588609563924373</v>
      </c>
      <c r="U21" s="86" t="s">
        <v>146</v>
      </c>
      <c r="V21" s="84" t="s">
        <v>146</v>
      </c>
      <c r="W21" s="85" t="s">
        <v>146</v>
      </c>
    </row>
    <row r="22" ht="13.5">
      <c r="B22" s="73" t="s">
        <v>101</v>
      </c>
    </row>
    <row r="23" ht="13.5">
      <c r="B23" s="87" t="s">
        <v>182</v>
      </c>
    </row>
    <row r="24" spans="1:21" ht="13.5">
      <c r="A24" s="69"/>
      <c r="B24" s="69" t="s">
        <v>208</v>
      </c>
      <c r="C24" s="69"/>
      <c r="D24" s="88"/>
      <c r="E24" s="88"/>
      <c r="F24" s="88"/>
      <c r="G24" s="88"/>
      <c r="H24" s="88"/>
      <c r="I24" s="88"/>
      <c r="J24" s="88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ht="13.5">
      <c r="B25" s="73" t="s">
        <v>183</v>
      </c>
    </row>
    <row r="26" ht="13.5">
      <c r="B26" s="73" t="s">
        <v>177</v>
      </c>
    </row>
    <row r="27" ht="13.5">
      <c r="B27" s="69" t="s">
        <v>184</v>
      </c>
    </row>
    <row r="29" ht="13.5">
      <c r="B29" s="73" t="s">
        <v>185</v>
      </c>
    </row>
    <row r="30" ht="13.5">
      <c r="B30" s="73" t="s">
        <v>186</v>
      </c>
    </row>
    <row r="36" spans="3:23" ht="13.5"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</row>
    <row r="37" spans="3:23" ht="13.5"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</row>
    <row r="38" spans="3:23" ht="13.5">
      <c r="C38" s="87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</row>
    <row r="39" spans="3:23" ht="13.5">
      <c r="C39" s="87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</row>
    <row r="40" spans="3:23" ht="13.5"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</row>
    <row r="41" spans="3:23" ht="13.5">
      <c r="C41" s="87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</row>
    <row r="42" spans="3:23" ht="13.5">
      <c r="C42" s="87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</row>
  </sheetData>
  <sheetProtection/>
  <mergeCells count="5">
    <mergeCell ref="I2:M2"/>
    <mergeCell ref="D2:H2"/>
    <mergeCell ref="B2:C3"/>
    <mergeCell ref="N2:R2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Cagaňová Henrieta</cp:lastModifiedBy>
  <cp:lastPrinted>2020-09-25T06:41:51Z</cp:lastPrinted>
  <dcterms:created xsi:type="dcterms:W3CDTF">2013-10-16T07:18:04Z</dcterms:created>
  <dcterms:modified xsi:type="dcterms:W3CDTF">2020-11-27T12:49:41Z</dcterms:modified>
  <cp:category/>
  <cp:version/>
  <cp:contentType/>
  <cp:contentStatus/>
</cp:coreProperties>
</file>