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764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1">'HDP'!$A$1:$AA$52</definedName>
    <definedName name="_xlnm.Print_Area" localSheetId="2">'Inflácia'!$A$1:$AA$40</definedName>
    <definedName name="_xlnm.Print_Area" localSheetId="6">'Porovnanie predikcií'!$A$1:$W$30</definedName>
    <definedName name="_xlnm.Print_Area" localSheetId="0">'Súhrn'!$B$2:$M$78</definedName>
    <definedName name="_xlnm.Print_Area" localSheetId="3">'Trh práce'!$A$1:$AA$69</definedName>
  </definedNames>
  <calcPr fullCalcOnLoad="1"/>
</workbook>
</file>

<file path=xl/sharedStrings.xml><?xml version="1.0" encoding="utf-8"?>
<sst xmlns="http://schemas.openxmlformats.org/spreadsheetml/2006/main" count="668" uniqueCount="208">
  <si>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</si>
  <si>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</si>
  <si>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</si>
  <si>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</si>
  <si>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</si>
  <si>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</si>
  <si>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</si>
  <si>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</si>
  <si>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</si>
  <si>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</si>
  <si>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</si>
  <si>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</si>
  <si>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</si>
  <si>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</si>
  <si>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</si>
  <si>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</si>
  <si>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</si>
  <si>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</si>
  <si>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</si>
  <si>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</si>
  <si>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</si>
  <si>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</si>
  <si>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</si>
  <si>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</si>
  <si>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</si>
  <si>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</si>
  <si>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</si>
  <si>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</si>
  <si>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</si>
  <si>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</si>
  <si>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</si>
  <si>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</si>
  <si>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</si>
  <si>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</si>
  <si>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</si>
  <si>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</si>
  <si>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</si>
  <si>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Deficit verejných financií</t>
  </si>
  <si>
    <t>[úroveň]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</si>
  <si>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</si>
  <si>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</si>
  <si>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</si>
  <si>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</si>
  <si>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</si>
  <si>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</si>
  <si>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</si>
  <si>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</si>
  <si>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</si>
  <si>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</si>
  <si>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</si>
  <si>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</si>
  <si>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</si>
  <si>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</si>
  <si>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</si>
  <si>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</si>
  <si>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</si>
  <si>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</si>
  <si>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</si>
  <si>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</si>
  <si>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</si>
  <si>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</si>
  <si>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</si>
  <si>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</si>
  <si>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</si>
  <si>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</si>
  <si>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</si>
  <si>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</si>
  <si>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</si>
  <si>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</si>
  <si>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</si>
  <si>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</si>
  <si>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</si>
  <si>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</si>
  <si>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</si>
  <si>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</si>
  <si>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</si>
  <si>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</si>
  <si>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</si>
  <si>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</si>
  <si>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</si>
  <si>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</si>
  <si>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</si>
  <si>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</si>
  <si>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</si>
  <si>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</si>
  <si>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</si>
  <si>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</si>
  <si>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</si>
  <si>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</si>
  <si>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</si>
  <si>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</si>
  <si>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</si>
  <si>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</si>
  <si>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[mil. EUR v s. c.]</t>
  </si>
  <si>
    <t>[mil. EUR v b. c.]</t>
  </si>
  <si>
    <t>Obchodná bilancia (tovary a služby)</t>
  </si>
  <si>
    <t>[medziročný rast v %, ESA 2010]</t>
  </si>
  <si>
    <t>Tabuľka 2 Cenový vývoj</t>
  </si>
  <si>
    <t>Tabuľka 1 Hrubý domáci produkt</t>
  </si>
  <si>
    <t>2) Kompenzácie na zamestnanca v b. c. / produktivita práce ESA 2010 v s. c.</t>
  </si>
  <si>
    <t>Tabuľka 3 Trh práce</t>
  </si>
  <si>
    <t>Zamestnanosť (ESA 2010)</t>
  </si>
  <si>
    <t>Zdroj:</t>
  </si>
  <si>
    <t>[tis. osôb, ESA 2010]</t>
  </si>
  <si>
    <t>[tis. osôb, VZPS]</t>
  </si>
  <si>
    <t>[mil. € v b. c.]</t>
  </si>
  <si>
    <t>[rast v %, s. c.]</t>
  </si>
  <si>
    <t>[príspevok v p. b., s. c.]</t>
  </si>
  <si>
    <t>[€, s. c.]</t>
  </si>
  <si>
    <t>[% z HDP, b. c.]</t>
  </si>
  <si>
    <t>[zmena v p. b.]</t>
  </si>
  <si>
    <t>[ESA 2010, mil. €, s. c.]</t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</si>
  <si>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</si>
  <si>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</si>
  <si>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</si>
  <si>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</si>
  <si>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</si>
  <si>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</si>
  <si>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</si>
  <si>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</si>
  <si>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</si>
  <si>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</si>
  <si>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</si>
  <si>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</si>
  <si>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</si>
  <si>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</si>
  <si>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</si>
  <si>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</si>
  <si>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</si>
  <si>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</si>
  <si>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</si>
  <si>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</si>
  <si>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</si>
  <si>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</si>
  <si>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</si>
  <si>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</si>
  <si>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[% trendového HDP]</t>
  </si>
  <si>
    <t>Štrukturálny vývoj</t>
  </si>
  <si>
    <t>[medziročná zmena v p. b.]</t>
  </si>
  <si>
    <t>Súkromná spotreba (s. c.)</t>
  </si>
  <si>
    <t>Import tovarov a služieb (s. c.)</t>
  </si>
  <si>
    <t>2) Medziročná zmena cyklicky očisteného primárneho salda. Kladná hodnota znamená reštrikciu.</t>
  </si>
  <si>
    <t>Súkromná spotreba</t>
  </si>
  <si>
    <t>Domácnosti a neziskové inštitúcie slúžiace domácnostiam</t>
  </si>
  <si>
    <t xml:space="preserve">7) Miera úspor = hrubé úspory / (hrubý disponibilný dôchodok + úpravy vyplývajúce zo zmeny nároku na dôchodok) *100, </t>
  </si>
  <si>
    <t>10) Medziročná zmena cyklicky očisteného primárneho salda. Kladná hodnota znamená reštrikciu.</t>
  </si>
  <si>
    <t>Tabuľka 5 Sektor verejnej správy  (S.13)</t>
  </si>
  <si>
    <t>Tabuľka 6 Porovnanie predikcií vybraných inštitúcií</t>
  </si>
  <si>
    <t>Dopytová inflácia</t>
  </si>
  <si>
    <t>Zamestnanosť (dynamika)</t>
  </si>
  <si>
    <t>-</t>
  </si>
  <si>
    <t>Externé prostredie a technické predpoklady</t>
  </si>
  <si>
    <t xml:space="preserve">Poznámka: </t>
  </si>
  <si>
    <r>
      <t>NBS</t>
    </r>
    <r>
      <rPr>
        <vertAlign val="superscript"/>
        <sz val="14"/>
        <color indexed="8"/>
        <rFont val="Cambria"/>
        <family val="1"/>
      </rPr>
      <t>1)</t>
    </r>
  </si>
  <si>
    <r>
      <t xml:space="preserve">[tis. osôb, VZPS </t>
    </r>
    <r>
      <rPr>
        <vertAlign val="superscript"/>
        <sz val="11"/>
        <color indexed="8"/>
        <rFont val="Cambria"/>
        <family val="1"/>
      </rPr>
      <t>1)</t>
    </r>
    <r>
      <rPr>
        <sz val="11"/>
        <color indexed="8"/>
        <rFont val="Cambria"/>
        <family val="1"/>
      </rPr>
      <t>]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</si>
  <si>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</si>
  <si>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</si>
  <si>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</si>
  <si>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</si>
  <si>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</si>
  <si>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</si>
  <si>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</si>
  <si>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</si>
  <si>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</si>
  <si>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</si>
  <si>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</si>
  <si>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</rPr>
      <t>11)</t>
    </r>
  </si>
  <si>
    <r>
      <t>Cena ropy v EUR</t>
    </r>
    <r>
      <rPr>
        <vertAlign val="superscript"/>
        <sz val="11"/>
        <color indexed="8"/>
        <rFont val="Cambria"/>
        <family val="1"/>
      </rPr>
      <t>11)</t>
    </r>
  </si>
  <si>
    <r>
      <t xml:space="preserve">Index HICP </t>
    </r>
    <r>
      <rPr>
        <vertAlign val="superscript"/>
        <sz val="11"/>
        <color indexed="8"/>
        <rFont val="Cambria"/>
        <family val="1"/>
      </rPr>
      <t>2)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</si>
  <si>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</si>
  <si>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</rPr>
      <t>2)</t>
    </r>
  </si>
  <si>
    <r>
      <t>[BoP, mil. €,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b. c.]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</si>
  <si>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</rPr>
      <t>1)</t>
    </r>
  </si>
  <si>
    <r>
      <t>Priemerná mzda mimo súkromného sektora</t>
    </r>
    <r>
      <rPr>
        <sz val="11"/>
        <color indexed="8"/>
        <rFont val="Cambria"/>
        <family val="1"/>
      </rPr>
      <t xml:space="preserve"> </t>
    </r>
    <r>
      <rPr>
        <vertAlign val="superscript"/>
        <sz val="11"/>
        <color indexed="8"/>
        <rFont val="Cambria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</si>
  <si>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</si>
  <si>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</si>
  <si>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</si>
  <si>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</si>
  <si>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</si>
  <si>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</rPr>
      <t>2)</t>
    </r>
  </si>
  <si>
    <t>Organizácia pre ekonomickú spoluprácu a rozvoj (OECD) - Economic Outlook 105 (máj 2019)</t>
  </si>
  <si>
    <t>P3Q-2019</t>
  </si>
  <si>
    <t>Zmena oproti P2Q-2019</t>
  </si>
  <si>
    <t>Národná banka Slovenska - Strednodobá predikcia P3Q-2019</t>
  </si>
  <si>
    <t>Zdroj: NBS, ECB a ŠÚ SR</t>
  </si>
  <si>
    <t>1) VZPS - výberové zisťovanie pracovných síl</t>
  </si>
  <si>
    <t>2) Miera nezamestnanosti, ktorá nezrýchľuje infláciu</t>
  </si>
  <si>
    <t>3) HDP s. c. / zamestnanosť ESA 2010</t>
  </si>
  <si>
    <t>4) Vypočítaná z nominálneho HDP a zamestnanosti zo štvrťročného štatistického výkazníctva ŠÚ SR</t>
  </si>
  <si>
    <t>5) Priemerná mesačná mzda zo štatistického výkazníctva ŠÚ SR</t>
  </si>
  <si>
    <t>6) Priemerná mzda zo štatistického výkazníctva deflovaná infláciou CPI</t>
  </si>
  <si>
    <t>pričom Hrubé úspory = hrubý disponibilný dôchodok + úpravy vyplývajúce zo zmeny nároku na dôchodok - súkromná spotreba</t>
  </si>
  <si>
    <t>8) S.13; fiškálny výhľad</t>
  </si>
  <si>
    <t>9) B.9N - Čisté pôžičky poskytnuté (+) / prijaté (-)</t>
  </si>
  <si>
    <t>11) Medziročný rast v % a zmeny oproti predchádzajúcej predikcii sú rátané z nezaokrúhlených čísel</t>
  </si>
  <si>
    <t>12) Zmeny oproti predchádzajúcej predikcii v %</t>
  </si>
  <si>
    <t>Zdroj: NBS a ŠÚ SR</t>
  </si>
  <si>
    <t>1) Deflátor exportu tovarov a služieb / deflátor importu tovarov a služieb</t>
  </si>
  <si>
    <t>1) Priemerná mesačná mzda zo štatistického výkazníctva ŠÚ SR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</si>
  <si>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</si>
  <si>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</si>
  <si>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</si>
  <si>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</si>
  <si>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1) Skutočnosť</t>
  </si>
  <si>
    <t>2) MMF: index CPI</t>
  </si>
  <si>
    <t>Európska komisia -  European Economic Forecast (jarná predikcia - máj 2019), HDP a HICP sú z aktuálnejšej (ale menej podrobnej) letnej predikcie - júl 2019</t>
  </si>
  <si>
    <t>Inštitút finančnej politiky - Makroekonomická prognóza (september 2019), deficit a dlh verejnej správy sú z "Programu Stability na roky 2019 - 2022"</t>
  </si>
  <si>
    <t>Medzinárodný menový fond - Slovak Republic: 2019 Article IV Consultation-Press Release; Staff Report (júl 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</si>
</sst>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mmm\-yy;@"/>
    <numFmt numFmtId="165" formatCode="0.0"/>
    <numFmt numFmtId="166" formatCode="#,##0.0"/>
    <numFmt numFmtId="167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i/>
      <vertAlign val="superscript"/>
      <sz val="11"/>
      <color indexed="8"/>
      <name val="Cambria"/>
      <family val="1"/>
    </font>
    <font>
      <sz val="11"/>
      <color indexed="10"/>
      <name val="Cambria"/>
      <family val="1"/>
    </font>
    <font>
      <sz val="14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u val="single"/>
      <sz val="11"/>
      <color indexed="8"/>
      <name val="Cambria"/>
      <family val="1"/>
    </font>
    <font>
      <b/>
      <i/>
      <sz val="16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i/>
      <u val="single"/>
      <sz val="11"/>
      <color indexed="8"/>
      <name val="Cambria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u val="single"/>
      <sz val="11"/>
      <color theme="1"/>
      <name val="Cambria"/>
      <family val="1"/>
    </font>
    <font>
      <b/>
      <i/>
      <sz val="16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i/>
      <u val="single"/>
      <sz val="11"/>
      <color theme="1"/>
      <name val="Cambria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theme="0"/>
      </bottom>
    </border>
    <border>
      <left style="medium"/>
      <right style="medium">
        <color theme="0"/>
      </right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0" fillId="26" borderId="0" applyNumberFormat="0" applyBorder="0" applyAlignment="0" applyProtection="0"/>
    <xf numFmtId="0" fontId="1" fillId="16" borderId="0" applyNumberFormat="0" applyBorder="0" applyAlignment="0" applyProtection="0"/>
    <xf numFmtId="0" fontId="0" fillId="27" borderId="0" applyNumberFormat="0" applyBorder="0" applyAlignment="0" applyProtection="0"/>
    <xf numFmtId="0" fontId="1" fillId="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30" borderId="0" applyNumberFormat="0" applyBorder="0" applyAlignment="0" applyProtection="0"/>
    <xf numFmtId="0" fontId="0" fillId="33" borderId="0" applyNumberFormat="0" applyBorder="0" applyAlignment="0" applyProtection="0"/>
    <xf numFmtId="0" fontId="6" fillId="17" borderId="0" applyNumberFormat="0" applyBorder="0" applyAlignment="0" applyProtection="0"/>
    <xf numFmtId="0" fontId="0" fillId="34" borderId="0" applyNumberFormat="0" applyBorder="0" applyAlignment="0" applyProtection="0"/>
    <xf numFmtId="0" fontId="6" fillId="24" borderId="0" applyNumberFormat="0" applyBorder="0" applyAlignment="0" applyProtection="0"/>
    <xf numFmtId="0" fontId="0" fillId="35" borderId="0" applyNumberFormat="0" applyBorder="0" applyAlignment="0" applyProtection="0"/>
    <xf numFmtId="0" fontId="6" fillId="21" borderId="0" applyNumberFormat="0" applyBorder="0" applyAlignment="0" applyProtection="0"/>
    <xf numFmtId="0" fontId="0" fillId="36" borderId="0" applyNumberFormat="0" applyBorder="0" applyAlignment="0" applyProtection="0"/>
    <xf numFmtId="0" fontId="6" fillId="30" borderId="0" applyNumberFormat="0" applyBorder="0" applyAlignment="0" applyProtection="0"/>
    <xf numFmtId="0" fontId="0" fillId="37" borderId="0" applyNumberFormat="0" applyBorder="0" applyAlignment="0" applyProtection="0"/>
    <xf numFmtId="0" fontId="6" fillId="7" borderId="0" applyNumberFormat="0" applyBorder="0" applyAlignment="0" applyProtection="0"/>
    <xf numFmtId="0" fontId="42" fillId="38" borderId="0" applyNumberFormat="0" applyBorder="0" applyAlignment="0" applyProtection="0"/>
    <xf numFmtId="0" fontId="6" fillId="30" borderId="0" applyNumberFormat="0" applyBorder="0" applyAlignment="0" applyProtection="0"/>
    <xf numFmtId="0" fontId="42" fillId="39" borderId="0" applyNumberFormat="0" applyBorder="0" applyAlignment="0" applyProtection="0"/>
    <xf numFmtId="0" fontId="6" fillId="40" borderId="0" applyNumberFormat="0" applyBorder="0" applyAlignment="0" applyProtection="0"/>
    <xf numFmtId="0" fontId="42" fillId="41" borderId="0" applyNumberFormat="0" applyBorder="0" applyAlignment="0" applyProtection="0"/>
    <xf numFmtId="0" fontId="6" fillId="42" borderId="0" applyNumberFormat="0" applyBorder="0" applyAlignment="0" applyProtection="0"/>
    <xf numFmtId="0" fontId="42" fillId="43" borderId="0" applyNumberFormat="0" applyBorder="0" applyAlignment="0" applyProtection="0"/>
    <xf numFmtId="0" fontId="6" fillId="44" borderId="0" applyNumberFormat="0" applyBorder="0" applyAlignment="0" applyProtection="0"/>
    <xf numFmtId="0" fontId="42" fillId="45" borderId="0" applyNumberFormat="0" applyBorder="0" applyAlignment="0" applyProtection="0"/>
    <xf numFmtId="0" fontId="6" fillId="30" borderId="0" applyNumberFormat="0" applyBorder="0" applyAlignment="0" applyProtection="0"/>
    <xf numFmtId="0" fontId="42" fillId="46" borderId="0" applyNumberFormat="0" applyBorder="0" applyAlignment="0" applyProtection="0"/>
    <xf numFmtId="0" fontId="6" fillId="47" borderId="0" applyNumberFormat="0" applyBorder="0" applyAlignment="0" applyProtection="0"/>
    <xf numFmtId="0" fontId="43" fillId="48" borderId="0" applyNumberFormat="0" applyBorder="0" applyAlignment="0" applyProtection="0"/>
    <xf numFmtId="0" fontId="7" fillId="3" borderId="0" applyNumberFormat="0" applyBorder="0" applyAlignment="0" applyProtection="0"/>
    <xf numFmtId="0" fontId="44" fillId="49" borderId="1" applyNumberFormat="0" applyAlignment="0" applyProtection="0"/>
    <xf numFmtId="0" fontId="8" fillId="9" borderId="2" applyNumberFormat="0" applyAlignment="0" applyProtection="0"/>
    <xf numFmtId="0" fontId="2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0" fillId="4" borderId="0" applyNumberFormat="0" applyBorder="0" applyAlignment="0" applyProtection="0"/>
    <xf numFmtId="0" fontId="47" fillId="0" borderId="4" applyNumberFormat="0" applyFill="0" applyAlignment="0" applyProtection="0"/>
    <xf numFmtId="0" fontId="11" fillId="0" borderId="5" applyNumberFormat="0" applyFill="0" applyAlignment="0" applyProtection="0"/>
    <xf numFmtId="0" fontId="48" fillId="0" borderId="6" applyNumberFormat="0" applyFill="0" applyAlignment="0" applyProtection="0"/>
    <xf numFmtId="0" fontId="12" fillId="0" borderId="7" applyNumberFormat="0" applyFill="0" applyAlignment="0" applyProtection="0"/>
    <xf numFmtId="0" fontId="49" fillId="0" borderId="8" applyNumberFormat="0" applyFill="0" applyAlignment="0" applyProtection="0"/>
    <xf numFmtId="0" fontId="1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1" borderId="10" applyNumberFormat="0" applyAlignment="0" applyProtection="0"/>
    <xf numFmtId="0" fontId="14" fillId="52" borderId="11" applyNumberFormat="0" applyAlignment="0" applyProtection="0"/>
    <xf numFmtId="0" fontId="7" fillId="3" borderId="0" applyNumberFormat="0" applyBorder="0" applyAlignment="0" applyProtection="0"/>
    <xf numFmtId="0" fontId="51" fillId="53" borderId="1" applyNumberFormat="0" applyAlignment="0" applyProtection="0"/>
    <xf numFmtId="0" fontId="15" fillId="7" borderId="2" applyNumberFormat="0" applyAlignment="0" applyProtection="0"/>
    <xf numFmtId="0" fontId="14" fillId="52" borderId="11" applyNumberFormat="0" applyAlignment="0" applyProtection="0"/>
    <xf numFmtId="0" fontId="52" fillId="0" borderId="12" applyNumberFormat="0" applyFill="0" applyAlignment="0" applyProtection="0"/>
    <xf numFmtId="0" fontId="16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7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3" fillId="12" borderId="17" applyNumberFormat="0" applyFont="0" applyAlignment="0" applyProtection="0"/>
    <xf numFmtId="0" fontId="54" fillId="49" borderId="18" applyNumberFormat="0" applyAlignment="0" applyProtection="0"/>
    <xf numFmtId="0" fontId="18" fillId="9" borderId="1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2" borderId="17" applyNumberFormat="0" applyFont="0" applyAlignment="0" applyProtection="0"/>
    <xf numFmtId="0" fontId="3" fillId="12" borderId="17" applyNumberFormat="0" applyFont="0" applyAlignment="0" applyProtection="0"/>
    <xf numFmtId="0" fontId="16" fillId="0" borderId="13" applyNumberFormat="0" applyFill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20" fillId="0" borderId="21" applyNumberFormat="0" applyFill="0" applyAlignment="0" applyProtection="0"/>
    <xf numFmtId="0" fontId="15" fillId="7" borderId="2" applyNumberFormat="0" applyAlignment="0" applyProtection="0"/>
    <xf numFmtId="0" fontId="8" fillId="21" borderId="2" applyNumberFormat="0" applyAlignment="0" applyProtection="0"/>
    <xf numFmtId="0" fontId="18" fillId="21" borderId="19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7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58" fillId="57" borderId="22" xfId="0" applyFont="1" applyFill="1" applyBorder="1" applyAlignment="1">
      <alignment horizontal="center" vertical="center" textRotation="90" wrapText="1"/>
    </xf>
    <xf numFmtId="0" fontId="58" fillId="57" borderId="23" xfId="0" applyFont="1" applyFill="1" applyBorder="1" applyAlignment="1">
      <alignment horizontal="center" vertical="center" textRotation="90" wrapText="1"/>
    </xf>
    <xf numFmtId="0" fontId="59" fillId="57" borderId="24" xfId="0" applyFont="1" applyFill="1" applyBorder="1" applyAlignment="1">
      <alignment/>
    </xf>
    <xf numFmtId="0" fontId="59" fillId="57" borderId="25" xfId="0" applyFont="1" applyFill="1" applyBorder="1" applyAlignment="1">
      <alignment/>
    </xf>
    <xf numFmtId="165" fontId="59" fillId="0" borderId="26" xfId="0" applyNumberFormat="1" applyFont="1" applyFill="1" applyBorder="1" applyAlignment="1">
      <alignment horizontal="center"/>
    </xf>
    <xf numFmtId="165" fontId="59" fillId="0" borderId="27" xfId="0" applyNumberFormat="1" applyFont="1" applyFill="1" applyBorder="1" applyAlignment="1">
      <alignment horizontal="center"/>
    </xf>
    <xf numFmtId="0" fontId="60" fillId="57" borderId="28" xfId="0" applyFont="1" applyFill="1" applyBorder="1" applyAlignment="1">
      <alignment horizontal="left" vertical="center"/>
    </xf>
    <xf numFmtId="0" fontId="60" fillId="57" borderId="29" xfId="0" applyFont="1" applyFill="1" applyBorder="1" applyAlignment="1">
      <alignment horizontal="left" vertical="center"/>
    </xf>
    <xf numFmtId="0" fontId="61" fillId="57" borderId="24" xfId="0" applyFont="1" applyFill="1" applyBorder="1" applyAlignment="1">
      <alignment horizontal="left" vertical="center"/>
    </xf>
    <xf numFmtId="0" fontId="61" fillId="57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0" fillId="58" borderId="34" xfId="0" applyFont="1" applyFill="1" applyBorder="1" applyAlignment="1">
      <alignment/>
    </xf>
    <xf numFmtId="0" fontId="59" fillId="58" borderId="35" xfId="0" applyFont="1" applyFill="1" applyBorder="1" applyAlignment="1">
      <alignment/>
    </xf>
    <xf numFmtId="0" fontId="59" fillId="58" borderId="36" xfId="0" applyFont="1" applyFill="1" applyBorder="1" applyAlignment="1">
      <alignment/>
    </xf>
    <xf numFmtId="0" fontId="59" fillId="58" borderId="36" xfId="0" applyFont="1" applyFill="1" applyBorder="1" applyAlignment="1">
      <alignment horizontal="right"/>
    </xf>
    <xf numFmtId="0" fontId="59" fillId="58" borderId="37" xfId="0" applyFont="1" applyFill="1" applyBorder="1" applyAlignment="1">
      <alignment horizontal="center"/>
    </xf>
    <xf numFmtId="0" fontId="59" fillId="58" borderId="35" xfId="0" applyFont="1" applyFill="1" applyBorder="1" applyAlignment="1">
      <alignment horizontal="center"/>
    </xf>
    <xf numFmtId="0" fontId="59" fillId="58" borderId="38" xfId="0" applyFont="1" applyFill="1" applyBorder="1" applyAlignment="1">
      <alignment horizontal="center"/>
    </xf>
    <xf numFmtId="0" fontId="59" fillId="0" borderId="2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39" xfId="0" applyFont="1" applyBorder="1" applyAlignment="1">
      <alignment horizontal="right"/>
    </xf>
    <xf numFmtId="165" fontId="59" fillId="57" borderId="27" xfId="0" applyNumberFormat="1" applyFont="1" applyFill="1" applyBorder="1" applyAlignment="1">
      <alignment horizontal="right"/>
    </xf>
    <xf numFmtId="165" fontId="59" fillId="57" borderId="0" xfId="0" applyNumberFormat="1" applyFont="1" applyFill="1" applyBorder="1" applyAlignment="1">
      <alignment horizontal="right"/>
    </xf>
    <xf numFmtId="165" fontId="59" fillId="57" borderId="40" xfId="0" applyNumberFormat="1" applyFont="1" applyFill="1" applyBorder="1" applyAlignment="1">
      <alignment horizontal="right"/>
    </xf>
    <xf numFmtId="165" fontId="59" fillId="57" borderId="25" xfId="0" applyNumberFormat="1" applyFont="1" applyFill="1" applyBorder="1" applyAlignment="1">
      <alignment horizontal="right"/>
    </xf>
    <xf numFmtId="165" fontId="59" fillId="0" borderId="0" xfId="0" applyNumberFormat="1" applyFont="1" applyAlignment="1">
      <alignment/>
    </xf>
    <xf numFmtId="165" fontId="59" fillId="0" borderId="27" xfId="0" applyNumberFormat="1" applyFont="1" applyBorder="1" applyAlignment="1">
      <alignment horizontal="right"/>
    </xf>
    <xf numFmtId="165" fontId="59" fillId="0" borderId="0" xfId="0" applyNumberFormat="1" applyFont="1" applyBorder="1" applyAlignment="1">
      <alignment horizontal="right"/>
    </xf>
    <xf numFmtId="165" fontId="59" fillId="0" borderId="25" xfId="0" applyNumberFormat="1" applyFont="1" applyBorder="1" applyAlignment="1">
      <alignment horizontal="right"/>
    </xf>
    <xf numFmtId="165" fontId="59" fillId="58" borderId="37" xfId="0" applyNumberFormat="1" applyFont="1" applyFill="1" applyBorder="1" applyAlignment="1">
      <alignment horizontal="right"/>
    </xf>
    <xf numFmtId="165" fontId="59" fillId="58" borderId="35" xfId="0" applyNumberFormat="1" applyFont="1" applyFill="1" applyBorder="1" applyAlignment="1">
      <alignment horizontal="right"/>
    </xf>
    <xf numFmtId="165" fontId="59" fillId="58" borderId="38" xfId="0" applyNumberFormat="1" applyFont="1" applyFill="1" applyBorder="1" applyAlignment="1">
      <alignment horizontal="right"/>
    </xf>
    <xf numFmtId="3" fontId="59" fillId="0" borderId="27" xfId="0" applyNumberFormat="1" applyFont="1" applyBorder="1" applyAlignment="1">
      <alignment horizontal="right"/>
    </xf>
    <xf numFmtId="3" fontId="59" fillId="0" borderId="0" xfId="0" applyNumberFormat="1" applyFont="1" applyBorder="1" applyAlignment="1">
      <alignment horizontal="right"/>
    </xf>
    <xf numFmtId="0" fontId="59" fillId="0" borderId="27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58" borderId="37" xfId="0" applyFont="1" applyFill="1" applyBorder="1" applyAlignment="1">
      <alignment horizontal="right"/>
    </xf>
    <xf numFmtId="0" fontId="59" fillId="58" borderId="35" xfId="0" applyFont="1" applyFill="1" applyBorder="1" applyAlignment="1">
      <alignment horizontal="right"/>
    </xf>
    <xf numFmtId="1" fontId="59" fillId="0" borderId="27" xfId="0" applyNumberFormat="1" applyFont="1" applyBorder="1" applyAlignment="1">
      <alignment horizontal="right"/>
    </xf>
    <xf numFmtId="1" fontId="59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29" fillId="0" borderId="39" xfId="0" applyFont="1" applyFill="1" applyBorder="1" applyAlignment="1">
      <alignment horizontal="right"/>
    </xf>
    <xf numFmtId="165" fontId="59" fillId="0" borderId="27" xfId="0" applyNumberFormat="1" applyFont="1" applyFill="1" applyBorder="1" applyAlignment="1">
      <alignment horizontal="right"/>
    </xf>
    <xf numFmtId="165" fontId="59" fillId="0" borderId="0" xfId="0" applyNumberFormat="1" applyFont="1" applyFill="1" applyBorder="1" applyAlignment="1">
      <alignment horizontal="right"/>
    </xf>
    <xf numFmtId="0" fontId="59" fillId="0" borderId="24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9" xfId="0" applyFont="1" applyFill="1" applyBorder="1" applyAlignment="1">
      <alignment/>
    </xf>
    <xf numFmtId="0" fontId="59" fillId="0" borderId="39" xfId="0" applyFont="1" applyFill="1" applyBorder="1" applyAlignment="1">
      <alignment horizontal="right"/>
    </xf>
    <xf numFmtId="0" fontId="59" fillId="57" borderId="39" xfId="0" applyFont="1" applyFill="1" applyBorder="1" applyAlignment="1">
      <alignment horizontal="right"/>
    </xf>
    <xf numFmtId="0" fontId="64" fillId="58" borderId="36" xfId="0" applyFont="1" applyFill="1" applyBorder="1" applyAlignment="1">
      <alignment/>
    </xf>
    <xf numFmtId="165" fontId="59" fillId="0" borderId="41" xfId="0" applyNumberFormat="1" applyFont="1" applyBorder="1" applyAlignment="1">
      <alignment horizontal="right"/>
    </xf>
    <xf numFmtId="165" fontId="59" fillId="0" borderId="41" xfId="0" applyNumberFormat="1" applyFont="1" applyFill="1" applyBorder="1" applyAlignment="1">
      <alignment horizontal="right"/>
    </xf>
    <xf numFmtId="165" fontId="59" fillId="0" borderId="42" xfId="0" applyNumberFormat="1" applyFont="1" applyBorder="1" applyAlignment="1">
      <alignment horizontal="right" vertical="center"/>
    </xf>
    <xf numFmtId="2" fontId="59" fillId="0" borderId="27" xfId="0" applyNumberFormat="1" applyFont="1" applyBorder="1" applyAlignment="1">
      <alignment horizontal="right"/>
    </xf>
    <xf numFmtId="2" fontId="59" fillId="0" borderId="0" xfId="0" applyNumberFormat="1" applyFont="1" applyBorder="1" applyAlignment="1">
      <alignment horizontal="right"/>
    </xf>
    <xf numFmtId="165" fontId="59" fillId="0" borderId="25" xfId="0" applyNumberFormat="1" applyFont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/>
    </xf>
    <xf numFmtId="165" fontId="59" fillId="0" borderId="25" xfId="0" applyNumberFormat="1" applyFont="1" applyFill="1" applyBorder="1" applyAlignment="1">
      <alignment horizontal="right" vertical="center"/>
    </xf>
    <xf numFmtId="0" fontId="59" fillId="0" borderId="43" xfId="0" applyFont="1" applyBorder="1" applyAlignment="1">
      <alignment/>
    </xf>
    <xf numFmtId="0" fontId="59" fillId="0" borderId="44" xfId="0" applyFont="1" applyBorder="1" applyAlignment="1">
      <alignment/>
    </xf>
    <xf numFmtId="0" fontId="59" fillId="0" borderId="45" xfId="0" applyFont="1" applyBorder="1" applyAlignment="1">
      <alignment/>
    </xf>
    <xf numFmtId="0" fontId="59" fillId="0" borderId="45" xfId="0" applyFont="1" applyBorder="1" applyAlignment="1">
      <alignment horizontal="right"/>
    </xf>
    <xf numFmtId="165" fontId="59" fillId="0" borderId="23" xfId="0" applyNumberFormat="1" applyFont="1" applyFill="1" applyBorder="1" applyAlignment="1">
      <alignment horizontal="right"/>
    </xf>
    <xf numFmtId="165" fontId="59" fillId="0" borderId="44" xfId="0" applyNumberFormat="1" applyFont="1" applyFill="1" applyBorder="1" applyAlignment="1">
      <alignment horizontal="right"/>
    </xf>
    <xf numFmtId="165" fontId="59" fillId="0" borderId="46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2" fillId="57" borderId="0" xfId="0" applyFont="1" applyFill="1" applyAlignment="1">
      <alignment/>
    </xf>
    <xf numFmtId="0" fontId="59" fillId="57" borderId="0" xfId="0" applyFont="1" applyFill="1" applyAlignment="1">
      <alignment/>
    </xf>
    <xf numFmtId="0" fontId="58" fillId="57" borderId="45" xfId="0" applyFont="1" applyFill="1" applyBorder="1" applyAlignment="1">
      <alignment horizontal="center" vertical="center" textRotation="90" wrapText="1"/>
    </xf>
    <xf numFmtId="0" fontId="58" fillId="57" borderId="46" xfId="0" applyFont="1" applyFill="1" applyBorder="1" applyAlignment="1">
      <alignment horizontal="center" vertical="center" textRotation="90" wrapText="1"/>
    </xf>
    <xf numFmtId="165" fontId="59" fillId="0" borderId="39" xfId="0" applyNumberFormat="1" applyFont="1" applyFill="1" applyBorder="1" applyAlignment="1">
      <alignment horizontal="center"/>
    </xf>
    <xf numFmtId="165" fontId="59" fillId="0" borderId="25" xfId="0" applyNumberFormat="1" applyFont="1" applyFill="1" applyBorder="1" applyAlignment="1">
      <alignment horizontal="center"/>
    </xf>
    <xf numFmtId="165" fontId="59" fillId="57" borderId="27" xfId="0" applyNumberFormat="1" applyFont="1" applyFill="1" applyBorder="1" applyAlignment="1">
      <alignment horizontal="center"/>
    </xf>
    <xf numFmtId="165" fontId="59" fillId="57" borderId="26" xfId="0" applyNumberFormat="1" applyFont="1" applyFill="1" applyBorder="1" applyAlignment="1">
      <alignment horizontal="center"/>
    </xf>
    <xf numFmtId="165" fontId="59" fillId="57" borderId="39" xfId="0" applyNumberFormat="1" applyFont="1" applyFill="1" applyBorder="1" applyAlignment="1">
      <alignment horizontal="center"/>
    </xf>
    <xf numFmtId="0" fontId="59" fillId="57" borderId="43" xfId="0" applyFont="1" applyFill="1" applyBorder="1" applyAlignment="1">
      <alignment/>
    </xf>
    <xf numFmtId="0" fontId="59" fillId="57" borderId="46" xfId="0" applyFont="1" applyFill="1" applyBorder="1" applyAlignment="1">
      <alignment/>
    </xf>
    <xf numFmtId="165" fontId="59" fillId="0" borderId="22" xfId="0" applyNumberFormat="1" applyFont="1" applyFill="1" applyBorder="1" applyAlignment="1">
      <alignment horizontal="center"/>
    </xf>
    <xf numFmtId="165" fontId="59" fillId="0" borderId="45" xfId="0" applyNumberFormat="1" applyFont="1" applyFill="1" applyBorder="1" applyAlignment="1">
      <alignment horizontal="center"/>
    </xf>
    <xf numFmtId="165" fontId="59" fillId="0" borderId="46" xfId="0" applyNumberFormat="1" applyFont="1" applyFill="1" applyBorder="1" applyAlignment="1">
      <alignment horizontal="center"/>
    </xf>
    <xf numFmtId="165" fontId="59" fillId="0" borderId="23" xfId="0" applyNumberFormat="1" applyFont="1" applyFill="1" applyBorder="1" applyAlignment="1">
      <alignment horizontal="center"/>
    </xf>
    <xf numFmtId="0" fontId="59" fillId="57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5" fontId="59" fillId="57" borderId="0" xfId="0" applyNumberFormat="1" applyFont="1" applyFill="1" applyBorder="1" applyAlignment="1">
      <alignment horizontal="center"/>
    </xf>
    <xf numFmtId="167" fontId="59" fillId="57" borderId="0" xfId="0" applyNumberFormat="1" applyFont="1" applyFill="1" applyBorder="1" applyAlignment="1">
      <alignment/>
    </xf>
    <xf numFmtId="0" fontId="66" fillId="58" borderId="47" xfId="0" applyFont="1" applyFill="1" applyBorder="1" applyAlignment="1">
      <alignment horizontal="left" vertical="center"/>
    </xf>
    <xf numFmtId="0" fontId="66" fillId="58" borderId="41" xfId="0" applyFont="1" applyFill="1" applyBorder="1" applyAlignment="1">
      <alignment horizontal="left" vertical="center"/>
    </xf>
    <xf numFmtId="0" fontId="66" fillId="58" borderId="42" xfId="0" applyFont="1" applyFill="1" applyBorder="1" applyAlignment="1">
      <alignment horizontal="left" vertical="center"/>
    </xf>
    <xf numFmtId="0" fontId="60" fillId="57" borderId="48" xfId="0" applyFont="1" applyFill="1" applyBorder="1" applyAlignment="1">
      <alignment horizontal="left" vertical="center"/>
    </xf>
    <xf numFmtId="0" fontId="64" fillId="57" borderId="30" xfId="0" applyFont="1" applyFill="1" applyBorder="1" applyAlignment="1">
      <alignment horizontal="center" vertical="center"/>
    </xf>
    <xf numFmtId="0" fontId="59" fillId="57" borderId="30" xfId="0" applyFont="1" applyFill="1" applyBorder="1" applyAlignment="1">
      <alignment horizontal="center" vertical="center" wrapText="1"/>
    </xf>
    <xf numFmtId="0" fontId="59" fillId="57" borderId="29" xfId="0" applyFont="1" applyFill="1" applyBorder="1" applyAlignment="1">
      <alignment horizontal="center" vertical="center"/>
    </xf>
    <xf numFmtId="0" fontId="59" fillId="57" borderId="49" xfId="0" applyFont="1" applyFill="1" applyBorder="1" applyAlignment="1">
      <alignment horizontal="center" vertical="center"/>
    </xf>
    <xf numFmtId="0" fontId="61" fillId="57" borderId="39" xfId="0" applyFont="1" applyFill="1" applyBorder="1" applyAlignment="1">
      <alignment horizontal="left" vertical="center"/>
    </xf>
    <xf numFmtId="0" fontId="64" fillId="57" borderId="39" xfId="0" applyFont="1" applyFill="1" applyBorder="1" applyAlignment="1">
      <alignment horizontal="center" vertical="center"/>
    </xf>
    <xf numFmtId="0" fontId="59" fillId="57" borderId="27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 vertical="center"/>
    </xf>
    <xf numFmtId="0" fontId="59" fillId="57" borderId="25" xfId="0" applyFont="1" applyFill="1" applyBorder="1" applyAlignment="1">
      <alignment horizontal="center" vertical="center"/>
    </xf>
    <xf numFmtId="3" fontId="59" fillId="57" borderId="27" xfId="0" applyNumberFormat="1" applyFont="1" applyFill="1" applyBorder="1" applyAlignment="1">
      <alignment horizontal="center" vertical="center"/>
    </xf>
    <xf numFmtId="3" fontId="59" fillId="57" borderId="0" xfId="0" applyNumberFormat="1" applyFont="1" applyFill="1" applyBorder="1" applyAlignment="1">
      <alignment horizontal="center" vertical="center"/>
    </xf>
    <xf numFmtId="3" fontId="59" fillId="57" borderId="25" xfId="0" applyNumberFormat="1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left" vertical="center"/>
    </xf>
    <xf numFmtId="0" fontId="67" fillId="57" borderId="0" xfId="0" applyFont="1" applyFill="1" applyBorder="1" applyAlignment="1">
      <alignment horizontal="left" vertical="center"/>
    </xf>
    <xf numFmtId="0" fontId="67" fillId="57" borderId="39" xfId="0" applyFont="1" applyFill="1" applyBorder="1" applyAlignment="1">
      <alignment horizontal="left" vertical="center"/>
    </xf>
    <xf numFmtId="3" fontId="59" fillId="57" borderId="27" xfId="0" applyNumberFormat="1" applyFont="1" applyFill="1" applyBorder="1" applyAlignment="1">
      <alignment horizontal="right"/>
    </xf>
    <xf numFmtId="3" fontId="59" fillId="57" borderId="0" xfId="0" applyNumberFormat="1" applyFont="1" applyFill="1" applyBorder="1" applyAlignment="1">
      <alignment horizontal="right"/>
    </xf>
    <xf numFmtId="3" fontId="59" fillId="57" borderId="25" xfId="0" applyNumberFormat="1" applyFont="1" applyFill="1" applyBorder="1" applyAlignment="1">
      <alignment horizontal="right"/>
    </xf>
    <xf numFmtId="0" fontId="64" fillId="57" borderId="0" xfId="0" applyFont="1" applyFill="1" applyBorder="1" applyAlignment="1">
      <alignment/>
    </xf>
    <xf numFmtId="0" fontId="59" fillId="57" borderId="39" xfId="0" applyFont="1" applyFill="1" applyBorder="1" applyAlignment="1">
      <alignment/>
    </xf>
    <xf numFmtId="0" fontId="61" fillId="57" borderId="43" xfId="0" applyFont="1" applyFill="1" applyBorder="1" applyAlignment="1">
      <alignment/>
    </xf>
    <xf numFmtId="0" fontId="59" fillId="57" borderId="44" xfId="0" applyFont="1" applyFill="1" applyBorder="1" applyAlignment="1">
      <alignment/>
    </xf>
    <xf numFmtId="0" fontId="59" fillId="57" borderId="45" xfId="0" applyFont="1" applyFill="1" applyBorder="1" applyAlignment="1">
      <alignment/>
    </xf>
    <xf numFmtId="0" fontId="59" fillId="57" borderId="45" xfId="0" applyFont="1" applyFill="1" applyBorder="1" applyAlignment="1">
      <alignment horizontal="right"/>
    </xf>
    <xf numFmtId="3" fontId="59" fillId="57" borderId="23" xfId="0" applyNumberFormat="1" applyFont="1" applyFill="1" applyBorder="1" applyAlignment="1">
      <alignment/>
    </xf>
    <xf numFmtId="3" fontId="59" fillId="57" borderId="44" xfId="0" applyNumberFormat="1" applyFont="1" applyFill="1" applyBorder="1" applyAlignment="1">
      <alignment/>
    </xf>
    <xf numFmtId="3" fontId="59" fillId="57" borderId="46" xfId="0" applyNumberFormat="1" applyFont="1" applyFill="1" applyBorder="1" applyAlignment="1">
      <alignment/>
    </xf>
    <xf numFmtId="0" fontId="59" fillId="57" borderId="0" xfId="0" applyFont="1" applyFill="1" applyBorder="1" applyAlignment="1">
      <alignment horizontal="right"/>
    </xf>
    <xf numFmtId="0" fontId="64" fillId="57" borderId="48" xfId="0" applyFont="1" applyFill="1" applyBorder="1" applyAlignment="1">
      <alignment horizontal="center" vertical="center"/>
    </xf>
    <xf numFmtId="0" fontId="60" fillId="57" borderId="24" xfId="0" applyFont="1" applyFill="1" applyBorder="1" applyAlignment="1">
      <alignment horizontal="left" vertical="center"/>
    </xf>
    <xf numFmtId="0" fontId="60" fillId="57" borderId="0" xfId="0" applyFont="1" applyFill="1" applyBorder="1" applyAlignment="1">
      <alignment horizontal="left" vertical="center"/>
    </xf>
    <xf numFmtId="0" fontId="60" fillId="57" borderId="39" xfId="0" applyFont="1" applyFill="1" applyBorder="1" applyAlignment="1">
      <alignment horizontal="left" vertical="center"/>
    </xf>
    <xf numFmtId="166" fontId="59" fillId="57" borderId="27" xfId="0" applyNumberFormat="1" applyFont="1" applyFill="1" applyBorder="1" applyAlignment="1">
      <alignment horizontal="right"/>
    </xf>
    <xf numFmtId="166" fontId="59" fillId="57" borderId="0" xfId="0" applyNumberFormat="1" applyFont="1" applyFill="1" applyBorder="1" applyAlignment="1">
      <alignment horizontal="right"/>
    </xf>
    <xf numFmtId="166" fontId="59" fillId="57" borderId="25" xfId="0" applyNumberFormat="1" applyFont="1" applyFill="1" applyBorder="1" applyAlignment="1">
      <alignment horizontal="right"/>
    </xf>
    <xf numFmtId="166" fontId="59" fillId="0" borderId="27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66" fontId="59" fillId="0" borderId="25" xfId="0" applyNumberFormat="1" applyFont="1" applyFill="1" applyBorder="1" applyAlignment="1">
      <alignment horizontal="right"/>
    </xf>
    <xf numFmtId="166" fontId="59" fillId="0" borderId="0" xfId="0" applyNumberFormat="1" applyFont="1" applyFill="1" applyAlignment="1">
      <alignment/>
    </xf>
    <xf numFmtId="0" fontId="61" fillId="57" borderId="24" xfId="0" applyFont="1" applyFill="1" applyBorder="1" applyAlignment="1">
      <alignment/>
    </xf>
    <xf numFmtId="166" fontId="59" fillId="57" borderId="27" xfId="0" applyNumberFormat="1" applyFont="1" applyFill="1" applyBorder="1" applyAlignment="1">
      <alignment/>
    </xf>
    <xf numFmtId="166" fontId="59" fillId="57" borderId="0" xfId="0" applyNumberFormat="1" applyFont="1" applyFill="1" applyBorder="1" applyAlignment="1">
      <alignment/>
    </xf>
    <xf numFmtId="166" fontId="59" fillId="57" borderId="25" xfId="0" applyNumberFormat="1" applyFont="1" applyFill="1" applyBorder="1" applyAlignment="1">
      <alignment/>
    </xf>
    <xf numFmtId="0" fontId="64" fillId="57" borderId="44" xfId="0" applyFont="1" applyFill="1" applyBorder="1" applyAlignment="1">
      <alignment horizontal="left" vertical="center"/>
    </xf>
    <xf numFmtId="3" fontId="59" fillId="57" borderId="0" xfId="0" applyNumberFormat="1" applyFont="1" applyFill="1" applyAlignment="1">
      <alignment/>
    </xf>
    <xf numFmtId="0" fontId="64" fillId="57" borderId="50" xfId="0" applyFont="1" applyFill="1" applyBorder="1" applyAlignment="1">
      <alignment horizontal="center"/>
    </xf>
    <xf numFmtId="0" fontId="59" fillId="57" borderId="51" xfId="0" applyFont="1" applyFill="1" applyBorder="1" applyAlignment="1">
      <alignment horizontal="center"/>
    </xf>
    <xf numFmtId="0" fontId="59" fillId="57" borderId="32" xfId="0" applyFont="1" applyFill="1" applyBorder="1" applyAlignment="1">
      <alignment horizontal="center"/>
    </xf>
    <xf numFmtId="0" fontId="59" fillId="57" borderId="48" xfId="0" applyFont="1" applyFill="1" applyBorder="1" applyAlignment="1">
      <alignment horizontal="center"/>
    </xf>
    <xf numFmtId="0" fontId="59" fillId="57" borderId="52" xfId="0" applyFont="1" applyFill="1" applyBorder="1" applyAlignment="1">
      <alignment horizontal="center"/>
    </xf>
    <xf numFmtId="0" fontId="59" fillId="57" borderId="53" xfId="0" applyFont="1" applyFill="1" applyBorder="1" applyAlignment="1">
      <alignment horizontal="center"/>
    </xf>
    <xf numFmtId="0" fontId="61" fillId="57" borderId="54" xfId="0" applyFont="1" applyFill="1" applyBorder="1" applyAlignment="1">
      <alignment horizontal="left" vertical="center"/>
    </xf>
    <xf numFmtId="0" fontId="64" fillId="57" borderId="54" xfId="0" applyFont="1" applyFill="1" applyBorder="1" applyAlignment="1">
      <alignment horizontal="center" vertical="center"/>
    </xf>
    <xf numFmtId="0" fontId="59" fillId="57" borderId="39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/>
    </xf>
    <xf numFmtId="0" fontId="59" fillId="57" borderId="39" xfId="0" applyFont="1" applyFill="1" applyBorder="1" applyAlignment="1">
      <alignment horizontal="center"/>
    </xf>
    <xf numFmtId="0" fontId="59" fillId="57" borderId="25" xfId="0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center" vertical="center"/>
    </xf>
    <xf numFmtId="3" fontId="59" fillId="57" borderId="0" xfId="0" applyNumberFormat="1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center"/>
    </xf>
    <xf numFmtId="3" fontId="59" fillId="57" borderId="25" xfId="0" applyNumberFormat="1" applyFont="1" applyFill="1" applyBorder="1" applyAlignment="1">
      <alignment horizontal="center"/>
    </xf>
    <xf numFmtId="3" fontId="59" fillId="57" borderId="39" xfId="0" applyNumberFormat="1" applyFont="1" applyFill="1" applyBorder="1" applyAlignment="1">
      <alignment horizontal="right"/>
    </xf>
    <xf numFmtId="3" fontId="59" fillId="57" borderId="0" xfId="0" applyNumberFormat="1" applyFont="1" applyFill="1" applyBorder="1" applyAlignment="1">
      <alignment/>
    </xf>
    <xf numFmtId="3" fontId="59" fillId="57" borderId="39" xfId="0" applyNumberFormat="1" applyFont="1" applyFill="1" applyBorder="1" applyAlignment="1">
      <alignment/>
    </xf>
    <xf numFmtId="3" fontId="59" fillId="57" borderId="25" xfId="0" applyNumberFormat="1" applyFont="1" applyFill="1" applyBorder="1" applyAlignment="1">
      <alignment/>
    </xf>
    <xf numFmtId="3" fontId="59" fillId="57" borderId="27" xfId="0" applyNumberFormat="1" applyFont="1" applyFill="1" applyBorder="1" applyAlignment="1">
      <alignment/>
    </xf>
    <xf numFmtId="166" fontId="59" fillId="59" borderId="0" xfId="0" applyNumberFormat="1" applyFont="1" applyFill="1" applyBorder="1" applyAlignment="1">
      <alignment/>
    </xf>
    <xf numFmtId="3" fontId="59" fillId="59" borderId="39" xfId="0" applyNumberFormat="1" applyFont="1" applyFill="1" applyBorder="1" applyAlignment="1">
      <alignment/>
    </xf>
    <xf numFmtId="3" fontId="59" fillId="59" borderId="0" xfId="0" applyNumberFormat="1" applyFont="1" applyFill="1" applyBorder="1" applyAlignment="1">
      <alignment/>
    </xf>
    <xf numFmtId="3" fontId="59" fillId="59" borderId="25" xfId="0" applyNumberFormat="1" applyFont="1" applyFill="1" applyBorder="1" applyAlignment="1">
      <alignment/>
    </xf>
    <xf numFmtId="165" fontId="59" fillId="57" borderId="27" xfId="0" applyNumberFormat="1" applyFont="1" applyFill="1" applyBorder="1" applyAlignment="1">
      <alignment/>
    </xf>
    <xf numFmtId="165" fontId="59" fillId="57" borderId="0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/>
    </xf>
    <xf numFmtId="3" fontId="59" fillId="57" borderId="45" xfId="0" applyNumberFormat="1" applyFont="1" applyFill="1" applyBorder="1" applyAlignment="1">
      <alignment/>
    </xf>
    <xf numFmtId="3" fontId="59" fillId="59" borderId="44" xfId="0" applyNumberFormat="1" applyFont="1" applyFill="1" applyBorder="1" applyAlignment="1">
      <alignment/>
    </xf>
    <xf numFmtId="3" fontId="59" fillId="59" borderId="45" xfId="0" applyNumberFormat="1" applyFont="1" applyFill="1" applyBorder="1" applyAlignment="1">
      <alignment/>
    </xf>
    <xf numFmtId="3" fontId="59" fillId="59" borderId="46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 horizontal="right"/>
    </xf>
    <xf numFmtId="165" fontId="59" fillId="57" borderId="25" xfId="0" applyNumberFormat="1" applyFont="1" applyFill="1" applyBorder="1" applyAlignment="1">
      <alignment/>
    </xf>
    <xf numFmtId="166" fontId="59" fillId="57" borderId="39" xfId="0" applyNumberFormat="1" applyFont="1" applyFill="1" applyBorder="1" applyAlignment="1">
      <alignment horizontal="right"/>
    </xf>
    <xf numFmtId="0" fontId="59" fillId="57" borderId="27" xfId="0" applyFont="1" applyFill="1" applyBorder="1" applyAlignment="1">
      <alignment/>
    </xf>
    <xf numFmtId="0" fontId="59" fillId="59" borderId="0" xfId="0" applyFont="1" applyFill="1" applyBorder="1" applyAlignment="1">
      <alignment/>
    </xf>
    <xf numFmtId="0" fontId="59" fillId="59" borderId="39" xfId="0" applyFont="1" applyFill="1" applyBorder="1" applyAlignment="1">
      <alignment/>
    </xf>
    <xf numFmtId="0" fontId="59" fillId="59" borderId="25" xfId="0" applyFont="1" applyFill="1" applyBorder="1" applyAlignment="1">
      <alignment/>
    </xf>
    <xf numFmtId="165" fontId="59" fillId="57" borderId="23" xfId="0" applyNumberFormat="1" applyFont="1" applyFill="1" applyBorder="1" applyAlignment="1">
      <alignment/>
    </xf>
    <xf numFmtId="165" fontId="59" fillId="57" borderId="44" xfId="0" applyNumberFormat="1" applyFont="1" applyFill="1" applyBorder="1" applyAlignment="1">
      <alignment/>
    </xf>
    <xf numFmtId="165" fontId="59" fillId="57" borderId="45" xfId="0" applyNumberFormat="1" applyFont="1" applyFill="1" applyBorder="1" applyAlignment="1">
      <alignment/>
    </xf>
    <xf numFmtId="0" fontId="59" fillId="59" borderId="44" xfId="0" applyFont="1" applyFill="1" applyBorder="1" applyAlignment="1">
      <alignment/>
    </xf>
    <xf numFmtId="0" fontId="59" fillId="59" borderId="45" xfId="0" applyFont="1" applyFill="1" applyBorder="1" applyAlignment="1">
      <alignment/>
    </xf>
    <xf numFmtId="0" fontId="59" fillId="59" borderId="46" xfId="0" applyFont="1" applyFill="1" applyBorder="1" applyAlignment="1">
      <alignment/>
    </xf>
    <xf numFmtId="165" fontId="59" fillId="57" borderId="0" xfId="0" applyNumberFormat="1" applyFont="1" applyFill="1" applyAlignment="1">
      <alignment/>
    </xf>
    <xf numFmtId="0" fontId="59" fillId="57" borderId="40" xfId="0" applyFont="1" applyFill="1" applyBorder="1" applyAlignment="1">
      <alignment horizontal="center"/>
    </xf>
    <xf numFmtId="166" fontId="59" fillId="57" borderId="39" xfId="0" applyNumberFormat="1" applyFont="1" applyFill="1" applyBorder="1" applyAlignment="1">
      <alignment/>
    </xf>
    <xf numFmtId="166" fontId="59" fillId="57" borderId="40" xfId="0" applyNumberFormat="1" applyFont="1" applyFill="1" applyBorder="1" applyAlignment="1">
      <alignment/>
    </xf>
    <xf numFmtId="166" fontId="59" fillId="59" borderId="39" xfId="0" applyNumberFormat="1" applyFont="1" applyFill="1" applyBorder="1" applyAlignment="1">
      <alignment/>
    </xf>
    <xf numFmtId="166" fontId="59" fillId="59" borderId="40" xfId="0" applyNumberFormat="1" applyFont="1" applyFill="1" applyBorder="1" applyAlignment="1">
      <alignment/>
    </xf>
    <xf numFmtId="166" fontId="59" fillId="59" borderId="25" xfId="0" applyNumberFormat="1" applyFont="1" applyFill="1" applyBorder="1" applyAlignment="1">
      <alignment/>
    </xf>
    <xf numFmtId="0" fontId="59" fillId="57" borderId="40" xfId="0" applyFont="1" applyFill="1" applyBorder="1" applyAlignment="1">
      <alignment/>
    </xf>
    <xf numFmtId="165" fontId="59" fillId="57" borderId="40" xfId="0" applyNumberFormat="1" applyFont="1" applyFill="1" applyBorder="1" applyAlignment="1">
      <alignment/>
    </xf>
    <xf numFmtId="3" fontId="59" fillId="0" borderId="55" xfId="0" applyNumberFormat="1" applyFont="1" applyFill="1" applyBorder="1" applyAlignment="1">
      <alignment/>
    </xf>
    <xf numFmtId="3" fontId="59" fillId="57" borderId="40" xfId="0" applyNumberFormat="1" applyFont="1" applyFill="1" applyBorder="1" applyAlignment="1">
      <alignment/>
    </xf>
    <xf numFmtId="0" fontId="59" fillId="0" borderId="56" xfId="0" applyFont="1" applyFill="1" applyBorder="1" applyAlignment="1">
      <alignment/>
    </xf>
    <xf numFmtId="1" fontId="59" fillId="0" borderId="57" xfId="0" applyNumberFormat="1" applyFont="1" applyFill="1" applyBorder="1" applyAlignment="1">
      <alignment/>
    </xf>
    <xf numFmtId="1" fontId="59" fillId="0" borderId="58" xfId="0" applyNumberFormat="1" applyFont="1" applyFill="1" applyBorder="1" applyAlignment="1">
      <alignment/>
    </xf>
    <xf numFmtId="1" fontId="59" fillId="0" borderId="59" xfId="0" applyNumberFormat="1" applyFont="1" applyFill="1" applyBorder="1" applyAlignment="1">
      <alignment/>
    </xf>
    <xf numFmtId="0" fontId="59" fillId="57" borderId="60" xfId="0" applyFont="1" applyFill="1" applyBorder="1" applyAlignment="1">
      <alignment/>
    </xf>
    <xf numFmtId="0" fontId="59" fillId="0" borderId="60" xfId="0" applyFont="1" applyFill="1" applyBorder="1" applyAlignment="1">
      <alignment/>
    </xf>
    <xf numFmtId="1" fontId="59" fillId="0" borderId="61" xfId="0" applyNumberFormat="1" applyFont="1" applyFill="1" applyBorder="1" applyAlignment="1">
      <alignment/>
    </xf>
    <xf numFmtId="1" fontId="59" fillId="0" borderId="62" xfId="0" applyNumberFormat="1" applyFont="1" applyFill="1" applyBorder="1" applyAlignment="1">
      <alignment/>
    </xf>
    <xf numFmtId="0" fontId="59" fillId="59" borderId="40" xfId="0" applyFont="1" applyFill="1" applyBorder="1" applyAlignment="1">
      <alignment/>
    </xf>
    <xf numFmtId="1" fontId="59" fillId="0" borderId="63" xfId="0" applyNumberFormat="1" applyFont="1" applyFill="1" applyBorder="1" applyAlignment="1">
      <alignment/>
    </xf>
    <xf numFmtId="1" fontId="59" fillId="0" borderId="64" xfId="0" applyNumberFormat="1" applyFont="1" applyFill="1" applyBorder="1" applyAlignment="1">
      <alignment/>
    </xf>
    <xf numFmtId="1" fontId="59" fillId="0" borderId="65" xfId="0" applyNumberFormat="1" applyFont="1" applyFill="1" applyBorder="1" applyAlignment="1">
      <alignment/>
    </xf>
    <xf numFmtId="165" fontId="59" fillId="57" borderId="66" xfId="0" applyNumberFormat="1" applyFont="1" applyFill="1" applyBorder="1" applyAlignment="1">
      <alignment/>
    </xf>
    <xf numFmtId="165" fontId="59" fillId="57" borderId="46" xfId="0" applyNumberFormat="1" applyFont="1" applyFill="1" applyBorder="1" applyAlignment="1">
      <alignment/>
    </xf>
    <xf numFmtId="0" fontId="59" fillId="57" borderId="49" xfId="0" applyFont="1" applyFill="1" applyBorder="1" applyAlignment="1">
      <alignment horizontal="center"/>
    </xf>
    <xf numFmtId="165" fontId="59" fillId="0" borderId="55" xfId="0" applyNumberFormat="1" applyFont="1" applyFill="1" applyBorder="1" applyAlignment="1">
      <alignment/>
    </xf>
    <xf numFmtId="165" fontId="59" fillId="0" borderId="58" xfId="0" applyNumberFormat="1" applyFont="1" applyFill="1" applyBorder="1" applyAlignment="1">
      <alignment/>
    </xf>
    <xf numFmtId="165" fontId="59" fillId="0" borderId="59" xfId="0" applyNumberFormat="1" applyFont="1" applyFill="1" applyBorder="1" applyAlignment="1">
      <alignment/>
    </xf>
    <xf numFmtId="165" fontId="59" fillId="0" borderId="57" xfId="0" applyNumberFormat="1" applyFont="1" applyFill="1" applyBorder="1" applyAlignment="1">
      <alignment/>
    </xf>
    <xf numFmtId="165" fontId="59" fillId="0" borderId="61" xfId="0" applyNumberFormat="1" applyFont="1" applyFill="1" applyBorder="1" applyAlignment="1">
      <alignment/>
    </xf>
    <xf numFmtId="165" fontId="59" fillId="0" borderId="62" xfId="0" applyNumberFormat="1" applyFont="1" applyFill="1" applyBorder="1" applyAlignment="1">
      <alignment/>
    </xf>
    <xf numFmtId="165" fontId="59" fillId="0" borderId="63" xfId="0" applyNumberFormat="1" applyFont="1" applyFill="1" applyBorder="1" applyAlignment="1">
      <alignment/>
    </xf>
    <xf numFmtId="165" fontId="59" fillId="0" borderId="64" xfId="0" applyNumberFormat="1" applyFont="1" applyFill="1" applyBorder="1" applyAlignment="1">
      <alignment/>
    </xf>
    <xf numFmtId="165" fontId="59" fillId="0" borderId="65" xfId="0" applyNumberFormat="1" applyFont="1" applyFill="1" applyBorder="1" applyAlignment="1">
      <alignment/>
    </xf>
    <xf numFmtId="0" fontId="66" fillId="58" borderId="41" xfId="0" applyFont="1" applyFill="1" applyBorder="1" applyAlignment="1">
      <alignment vertical="center"/>
    </xf>
    <xf numFmtId="0" fontId="66" fillId="58" borderId="42" xfId="0" applyFont="1" applyFill="1" applyBorder="1" applyAlignment="1">
      <alignment vertical="center"/>
    </xf>
    <xf numFmtId="0" fontId="59" fillId="57" borderId="31" xfId="0" applyFont="1" applyFill="1" applyBorder="1" applyAlignment="1">
      <alignment horizontal="center"/>
    </xf>
    <xf numFmtId="0" fontId="64" fillId="57" borderId="0" xfId="0" applyFont="1" applyFill="1" applyAlignment="1">
      <alignment/>
    </xf>
    <xf numFmtId="0" fontId="59" fillId="57" borderId="67" xfId="0" applyFont="1" applyFill="1" applyBorder="1" applyAlignment="1">
      <alignment/>
    </xf>
    <xf numFmtId="0" fontId="59" fillId="57" borderId="68" xfId="0" applyFont="1" applyFill="1" applyBorder="1" applyAlignment="1">
      <alignment/>
    </xf>
    <xf numFmtId="17" fontId="59" fillId="57" borderId="69" xfId="0" applyNumberFormat="1" applyFont="1" applyFill="1" applyBorder="1" applyAlignment="1">
      <alignment/>
    </xf>
    <xf numFmtId="17" fontId="59" fillId="57" borderId="70" xfId="0" applyNumberFormat="1" applyFont="1" applyFill="1" applyBorder="1" applyAlignment="1">
      <alignment/>
    </xf>
    <xf numFmtId="0" fontId="59" fillId="57" borderId="43" xfId="0" applyFont="1" applyFill="1" applyBorder="1" applyAlignment="1">
      <alignment horizontal="left" vertical="center"/>
    </xf>
    <xf numFmtId="0" fontId="59" fillId="57" borderId="23" xfId="0" applyFont="1" applyFill="1" applyBorder="1" applyAlignment="1">
      <alignment horizontal="right"/>
    </xf>
    <xf numFmtId="164" fontId="59" fillId="57" borderId="0" xfId="0" applyNumberFormat="1" applyFont="1" applyFill="1" applyAlignment="1">
      <alignment/>
    </xf>
    <xf numFmtId="164" fontId="59" fillId="57" borderId="0" xfId="0" applyNumberFormat="1" applyFont="1" applyFill="1" applyAlignment="1">
      <alignment/>
    </xf>
    <xf numFmtId="3" fontId="59" fillId="57" borderId="66" xfId="0" applyNumberFormat="1" applyFont="1" applyFill="1" applyBorder="1" applyAlignment="1">
      <alignment/>
    </xf>
    <xf numFmtId="0" fontId="64" fillId="57" borderId="71" xfId="0" applyFont="1" applyFill="1" applyBorder="1" applyAlignment="1">
      <alignment horizontal="center"/>
    </xf>
    <xf numFmtId="0" fontId="59" fillId="57" borderId="27" xfId="0" applyFont="1" applyFill="1" applyBorder="1" applyAlignment="1">
      <alignment horizontal="center"/>
    </xf>
    <xf numFmtId="0" fontId="64" fillId="57" borderId="44" xfId="0" applyFont="1" applyFill="1" applyBorder="1" applyAlignment="1">
      <alignment/>
    </xf>
    <xf numFmtId="0" fontId="63" fillId="0" borderId="68" xfId="0" applyFont="1" applyBorder="1" applyAlignment="1">
      <alignment horizontal="center"/>
    </xf>
    <xf numFmtId="0" fontId="59" fillId="58" borderId="36" xfId="0" applyFont="1" applyFill="1" applyBorder="1" applyAlignment="1">
      <alignment horizontal="center"/>
    </xf>
    <xf numFmtId="165" fontId="59" fillId="0" borderId="39" xfId="0" applyNumberFormat="1" applyFont="1" applyBorder="1" applyAlignment="1">
      <alignment horizontal="right"/>
    </xf>
    <xf numFmtId="165" fontId="59" fillId="58" borderId="36" xfId="0" applyNumberFormat="1" applyFont="1" applyFill="1" applyBorder="1" applyAlignment="1">
      <alignment horizontal="right"/>
    </xf>
    <xf numFmtId="3" fontId="59" fillId="0" borderId="39" xfId="0" applyNumberFormat="1" applyFont="1" applyBorder="1" applyAlignment="1">
      <alignment horizontal="right"/>
    </xf>
    <xf numFmtId="1" fontId="59" fillId="0" borderId="39" xfId="0" applyNumberFormat="1" applyFont="1" applyBorder="1" applyAlignment="1">
      <alignment horizontal="right"/>
    </xf>
    <xf numFmtId="165" fontId="59" fillId="0" borderId="39" xfId="0" applyNumberFormat="1" applyFont="1" applyFill="1" applyBorder="1" applyAlignment="1">
      <alignment horizontal="right"/>
    </xf>
    <xf numFmtId="2" fontId="59" fillId="0" borderId="39" xfId="0" applyNumberFormat="1" applyFont="1" applyBorder="1" applyAlignment="1">
      <alignment horizontal="right"/>
    </xf>
    <xf numFmtId="165" fontId="59" fillId="0" borderId="45" xfId="0" applyNumberFormat="1" applyFont="1" applyFill="1" applyBorder="1" applyAlignment="1">
      <alignment horizontal="right"/>
    </xf>
    <xf numFmtId="2" fontId="59" fillId="57" borderId="0" xfId="0" applyNumberFormat="1" applyFont="1" applyFill="1" applyBorder="1" applyAlignment="1">
      <alignment/>
    </xf>
    <xf numFmtId="165" fontId="59" fillId="0" borderId="27" xfId="0" applyNumberFormat="1" applyFont="1" applyBorder="1" applyAlignment="1">
      <alignment horizontal="right"/>
    </xf>
    <xf numFmtId="165" fontId="59" fillId="0" borderId="0" xfId="0" applyNumberFormat="1" applyFont="1" applyBorder="1" applyAlignment="1">
      <alignment horizontal="right"/>
    </xf>
    <xf numFmtId="165" fontId="59" fillId="0" borderId="27" xfId="0" applyNumberFormat="1" applyFont="1" applyFill="1" applyBorder="1" applyAlignment="1">
      <alignment horizontal="right"/>
    </xf>
    <xf numFmtId="165" fontId="59" fillId="0" borderId="0" xfId="0" applyNumberFormat="1" applyFont="1" applyFill="1" applyBorder="1" applyAlignment="1">
      <alignment horizontal="right"/>
    </xf>
    <xf numFmtId="165" fontId="59" fillId="0" borderId="39" xfId="0" applyNumberFormat="1" applyFont="1" applyBorder="1" applyAlignment="1">
      <alignment horizontal="right"/>
    </xf>
    <xf numFmtId="165" fontId="59" fillId="0" borderId="39" xfId="0" applyNumberFormat="1" applyFont="1" applyFill="1" applyBorder="1" applyAlignment="1">
      <alignment horizontal="right"/>
    </xf>
    <xf numFmtId="3" fontId="59" fillId="57" borderId="23" xfId="0" applyNumberFormat="1" applyFont="1" applyFill="1" applyBorder="1" applyAlignment="1">
      <alignment/>
    </xf>
    <xf numFmtId="3" fontId="59" fillId="57" borderId="44" xfId="0" applyNumberFormat="1" applyFont="1" applyFill="1" applyBorder="1" applyAlignment="1">
      <alignment/>
    </xf>
    <xf numFmtId="3" fontId="59" fillId="57" borderId="0" xfId="0" applyNumberFormat="1" applyFont="1" applyFill="1" applyBorder="1" applyAlignment="1">
      <alignment/>
    </xf>
    <xf numFmtId="3" fontId="59" fillId="57" borderId="39" xfId="0" applyNumberFormat="1" applyFont="1" applyFill="1" applyBorder="1" applyAlignment="1">
      <alignment/>
    </xf>
    <xf numFmtId="3" fontId="59" fillId="57" borderId="27" xfId="0" applyNumberFormat="1" applyFont="1" applyFill="1" applyBorder="1" applyAlignment="1">
      <alignment/>
    </xf>
    <xf numFmtId="165" fontId="59" fillId="57" borderId="27" xfId="0" applyNumberFormat="1" applyFont="1" applyFill="1" applyBorder="1" applyAlignment="1">
      <alignment/>
    </xf>
    <xf numFmtId="165" fontId="59" fillId="57" borderId="0" xfId="0" applyNumberFormat="1" applyFont="1" applyFill="1" applyBorder="1" applyAlignment="1">
      <alignment/>
    </xf>
    <xf numFmtId="165" fontId="59" fillId="57" borderId="39" xfId="0" applyNumberFormat="1" applyFont="1" applyFill="1" applyBorder="1" applyAlignment="1">
      <alignment/>
    </xf>
    <xf numFmtId="3" fontId="59" fillId="57" borderId="45" xfId="0" applyNumberFormat="1" applyFont="1" applyFill="1" applyBorder="1" applyAlignment="1">
      <alignment/>
    </xf>
    <xf numFmtId="0" fontId="60" fillId="0" borderId="24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39" xfId="0" applyFont="1" applyBorder="1" applyAlignment="1">
      <alignment horizontal="left" vertical="center"/>
    </xf>
    <xf numFmtId="0" fontId="60" fillId="0" borderId="72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6" fillId="58" borderId="73" xfId="0" applyFont="1" applyFill="1" applyBorder="1" applyAlignment="1">
      <alignment horizontal="left" vertical="center"/>
    </xf>
    <xf numFmtId="0" fontId="66" fillId="58" borderId="74" xfId="0" applyFont="1" applyFill="1" applyBorder="1" applyAlignment="1">
      <alignment horizontal="left" vertical="center"/>
    </xf>
    <xf numFmtId="0" fontId="66" fillId="58" borderId="75" xfId="0" applyFont="1" applyFill="1" applyBorder="1" applyAlignment="1">
      <alignment horizontal="left" vertical="center"/>
    </xf>
    <xf numFmtId="0" fontId="63" fillId="0" borderId="69" xfId="0" applyFont="1" applyBorder="1" applyAlignment="1">
      <alignment horizontal="center"/>
    </xf>
    <xf numFmtId="0" fontId="63" fillId="0" borderId="70" xfId="0" applyFont="1" applyBorder="1" applyAlignment="1">
      <alignment horizontal="center"/>
    </xf>
    <xf numFmtId="0" fontId="63" fillId="0" borderId="76" xfId="0" applyFont="1" applyBorder="1" applyAlignment="1">
      <alignment horizontal="center"/>
    </xf>
    <xf numFmtId="0" fontId="63" fillId="0" borderId="77" xfId="0" applyFont="1" applyBorder="1" applyAlignment="1">
      <alignment horizontal="center"/>
    </xf>
    <xf numFmtId="0" fontId="59" fillId="57" borderId="29" xfId="0" applyFont="1" applyFill="1" applyBorder="1" applyAlignment="1">
      <alignment horizontal="center"/>
    </xf>
    <xf numFmtId="0" fontId="59" fillId="57" borderId="49" xfId="0" applyFont="1" applyFill="1" applyBorder="1" applyAlignment="1">
      <alignment horizontal="center"/>
    </xf>
    <xf numFmtId="0" fontId="59" fillId="57" borderId="78" xfId="0" applyFont="1" applyFill="1" applyBorder="1" applyAlignment="1">
      <alignment horizontal="center"/>
    </xf>
    <xf numFmtId="0" fontId="59" fillId="57" borderId="48" xfId="0" applyFont="1" applyFill="1" applyBorder="1" applyAlignment="1">
      <alignment horizontal="center"/>
    </xf>
    <xf numFmtId="0" fontId="64" fillId="57" borderId="50" xfId="0" applyFont="1" applyFill="1" applyBorder="1" applyAlignment="1">
      <alignment horizontal="center" vertical="center"/>
    </xf>
    <xf numFmtId="0" fontId="64" fillId="57" borderId="51" xfId="0" applyFont="1" applyFill="1" applyBorder="1" applyAlignment="1">
      <alignment horizontal="center" vertical="center"/>
    </xf>
    <xf numFmtId="0" fontId="60" fillId="57" borderId="79" xfId="0" applyFont="1" applyFill="1" applyBorder="1" applyAlignment="1">
      <alignment horizontal="left" vertical="center"/>
    </xf>
    <xf numFmtId="0" fontId="60" fillId="57" borderId="80" xfId="0" applyFont="1" applyFill="1" applyBorder="1" applyAlignment="1">
      <alignment horizontal="left" vertical="center"/>
    </xf>
    <xf numFmtId="0" fontId="60" fillId="57" borderId="54" xfId="0" applyFont="1" applyFill="1" applyBorder="1" applyAlignment="1">
      <alignment horizontal="left" vertical="center"/>
    </xf>
    <xf numFmtId="0" fontId="60" fillId="57" borderId="72" xfId="0" applyFont="1" applyFill="1" applyBorder="1" applyAlignment="1">
      <alignment horizontal="left" vertical="center"/>
    </xf>
    <xf numFmtId="0" fontId="60" fillId="57" borderId="32" xfId="0" applyFont="1" applyFill="1" applyBorder="1" applyAlignment="1">
      <alignment horizontal="left" vertical="center"/>
    </xf>
    <xf numFmtId="0" fontId="60" fillId="57" borderId="31" xfId="0" applyFont="1" applyFill="1" applyBorder="1" applyAlignment="1">
      <alignment horizontal="left" vertical="center"/>
    </xf>
    <xf numFmtId="0" fontId="59" fillId="57" borderId="80" xfId="0" applyFont="1" applyFill="1" applyBorder="1" applyAlignment="1">
      <alignment horizontal="center" vertical="center"/>
    </xf>
    <xf numFmtId="0" fontId="59" fillId="57" borderId="32" xfId="0" applyFont="1" applyFill="1" applyBorder="1" applyAlignment="1">
      <alignment horizontal="center" vertical="center"/>
    </xf>
    <xf numFmtId="0" fontId="59" fillId="57" borderId="54" xfId="0" applyFont="1" applyFill="1" applyBorder="1" applyAlignment="1">
      <alignment horizontal="center" vertical="center"/>
    </xf>
    <xf numFmtId="0" fontId="59" fillId="57" borderId="31" xfId="0" applyFont="1" applyFill="1" applyBorder="1" applyAlignment="1">
      <alignment horizontal="center" vertical="center"/>
    </xf>
    <xf numFmtId="0" fontId="60" fillId="57" borderId="47" xfId="0" applyFont="1" applyFill="1" applyBorder="1" applyAlignment="1">
      <alignment horizontal="left" vertical="center"/>
    </xf>
    <xf numFmtId="0" fontId="60" fillId="57" borderId="41" xfId="0" applyFont="1" applyFill="1" applyBorder="1" applyAlignment="1">
      <alignment horizontal="left" vertical="center"/>
    </xf>
    <xf numFmtId="0" fontId="60" fillId="57" borderId="81" xfId="0" applyFont="1" applyFill="1" applyBorder="1" applyAlignment="1">
      <alignment horizontal="left" vertical="center"/>
    </xf>
    <xf numFmtId="0" fontId="64" fillId="57" borderId="71" xfId="0" applyFont="1" applyFill="1" applyBorder="1" applyAlignment="1">
      <alignment horizontal="center" vertical="center"/>
    </xf>
    <xf numFmtId="0" fontId="59" fillId="57" borderId="0" xfId="0" applyFont="1" applyFill="1" applyBorder="1" applyAlignment="1">
      <alignment horizontal="center" vertical="center"/>
    </xf>
    <xf numFmtId="0" fontId="59" fillId="57" borderId="41" xfId="0" applyFont="1" applyFill="1" applyBorder="1" applyAlignment="1">
      <alignment horizontal="center" vertical="center"/>
    </xf>
    <xf numFmtId="0" fontId="59" fillId="57" borderId="42" xfId="0" applyFont="1" applyFill="1" applyBorder="1" applyAlignment="1">
      <alignment horizontal="center" vertical="center"/>
    </xf>
    <xf numFmtId="0" fontId="59" fillId="57" borderId="53" xfId="0" applyFont="1" applyFill="1" applyBorder="1" applyAlignment="1">
      <alignment horizontal="center" vertical="center"/>
    </xf>
    <xf numFmtId="0" fontId="59" fillId="57" borderId="67" xfId="0" applyFont="1" applyFill="1" applyBorder="1" applyAlignment="1">
      <alignment horizontal="center"/>
    </xf>
    <xf numFmtId="0" fontId="59" fillId="57" borderId="69" xfId="0" applyFont="1" applyFill="1" applyBorder="1" applyAlignment="1">
      <alignment horizontal="center"/>
    </xf>
    <xf numFmtId="0" fontId="59" fillId="57" borderId="70" xfId="0" applyFont="1" applyFill="1" applyBorder="1" applyAlignment="1">
      <alignment horizontal="center"/>
    </xf>
    <xf numFmtId="0" fontId="64" fillId="57" borderId="47" xfId="0" applyFont="1" applyFill="1" applyBorder="1" applyAlignment="1">
      <alignment horizontal="left" vertical="center" wrapText="1"/>
    </xf>
    <xf numFmtId="0" fontId="64" fillId="57" borderId="42" xfId="0" applyFont="1" applyFill="1" applyBorder="1" applyAlignment="1">
      <alignment horizontal="left" vertical="center" wrapText="1"/>
    </xf>
    <xf numFmtId="0" fontId="64" fillId="57" borderId="43" xfId="0" applyFont="1" applyFill="1" applyBorder="1" applyAlignment="1">
      <alignment horizontal="left" vertical="center" wrapText="1"/>
    </xf>
    <xf numFmtId="0" fontId="64" fillId="57" borderId="46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2"/>
  <sheetViews>
    <sheetView showGridLines="0" tabSelected="1" zoomScale="85" zoomScaleNormal="8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A25" sqref="AA25"/>
    </sheetView>
  </sheetViews>
  <sheetFormatPr defaultColWidth="9.140625" defaultRowHeight="15" outlineLevelRow="1"/>
  <cols>
    <col min="1" max="4" width="3.140625" style="12" customWidth="1"/>
    <col min="5" max="5" width="35.140625" style="12" customWidth="1"/>
    <col min="6" max="6" width="31.7109375" style="12" bestFit="1" customWidth="1"/>
    <col min="7" max="7" width="12.8515625" style="12" customWidth="1"/>
    <col min="8" max="10" width="11.00390625" style="12" customWidth="1"/>
    <col min="11" max="13" width="10.421875" style="12" customWidth="1"/>
    <col min="14" max="14" width="11.421875" style="12" bestFit="1" customWidth="1"/>
    <col min="15" max="16384" width="9.140625" style="12" customWidth="1"/>
  </cols>
  <sheetData>
    <row r="1" ht="22.5" customHeight="1" thickBot="1">
      <c r="B1" s="11"/>
    </row>
    <row r="2" spans="2:13" ht="30" customHeight="1" thickBot="1">
      <c r="B2" s="273" t="str">
        <f>"Strednodobá predikcia "&amp;H3&amp;" základných makroekonomických ukazovateľov"</f>
        <v>Strednodobá predikcia P3Q-2019 základných makroekonomických ukazovateľov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5"/>
    </row>
    <row r="3" spans="2:13" ht="14.25">
      <c r="B3" s="265" t="s">
        <v>29</v>
      </c>
      <c r="C3" s="266"/>
      <c r="D3" s="266"/>
      <c r="E3" s="267"/>
      <c r="F3" s="271" t="s">
        <v>69</v>
      </c>
      <c r="G3" s="240" t="s">
        <v>35</v>
      </c>
      <c r="H3" s="278" t="s">
        <v>181</v>
      </c>
      <c r="I3" s="276"/>
      <c r="J3" s="279"/>
      <c r="K3" s="276" t="s">
        <v>182</v>
      </c>
      <c r="L3" s="276"/>
      <c r="M3" s="277"/>
    </row>
    <row r="4" spans="2:13" ht="14.25">
      <c r="B4" s="268"/>
      <c r="C4" s="269"/>
      <c r="D4" s="269"/>
      <c r="E4" s="270"/>
      <c r="F4" s="272"/>
      <c r="G4" s="13">
        <v>2018</v>
      </c>
      <c r="H4" s="14">
        <v>2019</v>
      </c>
      <c r="I4" s="14">
        <v>2020</v>
      </c>
      <c r="J4" s="15">
        <v>2021</v>
      </c>
      <c r="K4" s="13">
        <v>2019</v>
      </c>
      <c r="L4" s="13">
        <v>2020</v>
      </c>
      <c r="M4" s="16">
        <v>2021</v>
      </c>
    </row>
    <row r="5" spans="2:13" ht="15" thickBot="1">
      <c r="B5" s="17" t="s">
        <v>12</v>
      </c>
      <c r="C5" s="18"/>
      <c r="D5" s="18"/>
      <c r="E5" s="19"/>
      <c r="F5" s="20"/>
      <c r="G5" s="21"/>
      <c r="H5" s="22"/>
      <c r="I5" s="22"/>
      <c r="J5" s="241"/>
      <c r="K5" s="22"/>
      <c r="L5" s="22"/>
      <c r="M5" s="23"/>
    </row>
    <row r="6" spans="2:23" ht="14.25">
      <c r="B6" s="24"/>
      <c r="C6" s="25" t="s">
        <v>70</v>
      </c>
      <c r="D6" s="25"/>
      <c r="E6" s="26"/>
      <c r="F6" s="27" t="s">
        <v>40</v>
      </c>
      <c r="G6" s="28">
        <v>2.5329732497543063</v>
      </c>
      <c r="H6" s="29">
        <v>2.670316974766223</v>
      </c>
      <c r="I6" s="29">
        <v>2.411780775966605</v>
      </c>
      <c r="J6" s="176">
        <v>2.2295545896728868</v>
      </c>
      <c r="K6" s="29">
        <v>0.10000000000000009</v>
      </c>
      <c r="L6" s="29">
        <v>-0.10000000000000009</v>
      </c>
      <c r="M6" s="31">
        <v>-0.1</v>
      </c>
      <c r="R6" s="32"/>
      <c r="S6" s="32"/>
      <c r="T6" s="32"/>
      <c r="U6" s="32"/>
      <c r="V6" s="32"/>
      <c r="W6" s="32"/>
    </row>
    <row r="7" spans="2:23" ht="14.25">
      <c r="B7" s="24"/>
      <c r="C7" s="25" t="s">
        <v>71</v>
      </c>
      <c r="D7" s="25"/>
      <c r="E7" s="26"/>
      <c r="F7" s="27" t="s">
        <v>40</v>
      </c>
      <c r="G7" s="28">
        <v>2.497089522571045</v>
      </c>
      <c r="H7" s="29">
        <v>2.5707454428860217</v>
      </c>
      <c r="I7" s="29">
        <v>2.364972253991965</v>
      </c>
      <c r="J7" s="176">
        <v>2.229856844895224</v>
      </c>
      <c r="K7" s="29">
        <v>0.1</v>
      </c>
      <c r="L7" s="29">
        <v>-0.1</v>
      </c>
      <c r="M7" s="31">
        <v>-0.1</v>
      </c>
      <c r="O7" s="32"/>
      <c r="R7" s="32"/>
      <c r="S7" s="32"/>
      <c r="T7" s="32"/>
      <c r="U7" s="32"/>
      <c r="V7" s="32"/>
      <c r="W7" s="32"/>
    </row>
    <row r="8" spans="2:23" ht="14.25">
      <c r="B8" s="24"/>
      <c r="C8" s="25" t="s">
        <v>18</v>
      </c>
      <c r="D8" s="25"/>
      <c r="E8" s="26"/>
      <c r="F8" s="27" t="s">
        <v>40</v>
      </c>
      <c r="G8" s="33">
        <v>2.110486276432354</v>
      </c>
      <c r="H8" s="34">
        <v>2.6017952890046416</v>
      </c>
      <c r="I8" s="34">
        <v>2.2189821978039674</v>
      </c>
      <c r="J8" s="242">
        <v>2.13645002602172</v>
      </c>
      <c r="K8" s="29">
        <v>-0.19999999999999973</v>
      </c>
      <c r="L8" s="29">
        <v>-0.19999999999999973</v>
      </c>
      <c r="M8" s="31">
        <v>-0.2999999999999998</v>
      </c>
      <c r="R8" s="32"/>
      <c r="S8" s="32"/>
      <c r="T8" s="32"/>
      <c r="U8" s="32"/>
      <c r="V8" s="32"/>
      <c r="W8" s="32"/>
    </row>
    <row r="9" spans="2:23" ht="3.75" customHeight="1">
      <c r="B9" s="24"/>
      <c r="C9" s="25"/>
      <c r="D9" s="25"/>
      <c r="E9" s="26"/>
      <c r="F9" s="27"/>
      <c r="G9" s="33"/>
      <c r="H9" s="34"/>
      <c r="I9" s="34"/>
      <c r="J9" s="242"/>
      <c r="K9" s="34"/>
      <c r="L9" s="34"/>
      <c r="M9" s="35"/>
      <c r="R9" s="32"/>
      <c r="S9" s="32"/>
      <c r="T9" s="32"/>
      <c r="U9" s="32"/>
      <c r="V9" s="32"/>
      <c r="W9" s="32"/>
    </row>
    <row r="10" spans="2:23" ht="15" thickBot="1">
      <c r="B10" s="17" t="s">
        <v>28</v>
      </c>
      <c r="C10" s="18"/>
      <c r="D10" s="18"/>
      <c r="E10" s="19"/>
      <c r="F10" s="20"/>
      <c r="G10" s="36"/>
      <c r="H10" s="37"/>
      <c r="I10" s="37"/>
      <c r="J10" s="243"/>
      <c r="K10" s="37"/>
      <c r="L10" s="37"/>
      <c r="M10" s="38"/>
      <c r="R10" s="32"/>
      <c r="S10" s="32"/>
      <c r="T10" s="32"/>
      <c r="U10" s="32"/>
      <c r="V10" s="32"/>
      <c r="W10" s="32"/>
    </row>
    <row r="11" spans="2:23" ht="14.25">
      <c r="B11" s="24"/>
      <c r="C11" s="25" t="s">
        <v>0</v>
      </c>
      <c r="D11" s="25"/>
      <c r="E11" s="26"/>
      <c r="F11" s="27" t="s">
        <v>89</v>
      </c>
      <c r="G11" s="33">
        <v>4.109049582502294</v>
      </c>
      <c r="H11" s="34">
        <v>2.523893133626302</v>
      </c>
      <c r="I11" s="34">
        <v>2.3730868522888358</v>
      </c>
      <c r="J11" s="242">
        <v>2.6786073833206814</v>
      </c>
      <c r="K11" s="29">
        <v>-0.7999999999999998</v>
      </c>
      <c r="L11" s="29">
        <v>-0.8000000000000003</v>
      </c>
      <c r="M11" s="31">
        <v>-0.09999999999999964</v>
      </c>
      <c r="R11" s="32"/>
      <c r="S11" s="32"/>
      <c r="T11" s="32"/>
      <c r="U11" s="32"/>
      <c r="V11" s="32"/>
      <c r="W11" s="32"/>
    </row>
    <row r="12" spans="2:23" ht="14.25">
      <c r="B12" s="24"/>
      <c r="C12" s="25"/>
      <c r="D12" s="25" t="s">
        <v>142</v>
      </c>
      <c r="E12" s="26"/>
      <c r="F12" s="27" t="s">
        <v>89</v>
      </c>
      <c r="G12" s="33">
        <v>3.0014168373101597</v>
      </c>
      <c r="H12" s="34">
        <v>1.8862948628175076</v>
      </c>
      <c r="I12" s="34">
        <v>2.9585088483909345</v>
      </c>
      <c r="J12" s="242">
        <v>2.6041443267799593</v>
      </c>
      <c r="K12" s="29">
        <v>-1.2000000000000002</v>
      </c>
      <c r="L12" s="29">
        <v>-0.3999999999999999</v>
      </c>
      <c r="M12" s="31">
        <v>-0.5</v>
      </c>
      <c r="R12" s="32"/>
      <c r="S12" s="32"/>
      <c r="T12" s="32"/>
      <c r="U12" s="32"/>
      <c r="V12" s="32"/>
      <c r="W12" s="32"/>
    </row>
    <row r="13" spans="2:23" ht="14.25">
      <c r="B13" s="24"/>
      <c r="C13" s="25"/>
      <c r="D13" s="25" t="s">
        <v>30</v>
      </c>
      <c r="E13" s="26"/>
      <c r="F13" s="27" t="s">
        <v>89</v>
      </c>
      <c r="G13" s="33">
        <v>1.940266318775798</v>
      </c>
      <c r="H13" s="34">
        <v>2.686717706051553</v>
      </c>
      <c r="I13" s="34">
        <v>2.863275983931885</v>
      </c>
      <c r="J13" s="242">
        <v>3.4560163298726536</v>
      </c>
      <c r="K13" s="29">
        <v>1.2000000000000002</v>
      </c>
      <c r="L13" s="29">
        <v>0.19999999999999973</v>
      </c>
      <c r="M13" s="31">
        <v>0.2999999999999998</v>
      </c>
      <c r="R13" s="32"/>
      <c r="S13" s="32"/>
      <c r="T13" s="32"/>
      <c r="U13" s="32"/>
      <c r="V13" s="32"/>
      <c r="W13" s="32"/>
    </row>
    <row r="14" spans="2:23" ht="14.25">
      <c r="B14" s="24"/>
      <c r="C14" s="25"/>
      <c r="D14" s="25" t="s">
        <v>1</v>
      </c>
      <c r="E14" s="26"/>
      <c r="F14" s="27" t="s">
        <v>89</v>
      </c>
      <c r="G14" s="33">
        <v>6.84024893577751</v>
      </c>
      <c r="H14" s="34">
        <v>0.562418175774809</v>
      </c>
      <c r="I14" s="34">
        <v>2.352664545865494</v>
      </c>
      <c r="J14" s="242">
        <v>3.009668578592084</v>
      </c>
      <c r="K14" s="29">
        <v>-2.6999999999999997</v>
      </c>
      <c r="L14" s="29">
        <v>-1.2000000000000002</v>
      </c>
      <c r="M14" s="31">
        <v>0</v>
      </c>
      <c r="R14" s="32"/>
      <c r="S14" s="32"/>
      <c r="T14" s="32"/>
      <c r="U14" s="32"/>
      <c r="V14" s="32"/>
      <c r="W14" s="32"/>
    </row>
    <row r="15" spans="2:23" ht="14.25">
      <c r="B15" s="24"/>
      <c r="C15" s="25"/>
      <c r="D15" s="25" t="s">
        <v>31</v>
      </c>
      <c r="E15" s="26"/>
      <c r="F15" s="27" t="s">
        <v>89</v>
      </c>
      <c r="G15" s="33">
        <v>4.811235766331549</v>
      </c>
      <c r="H15" s="34">
        <v>0.5479834840738818</v>
      </c>
      <c r="I15" s="34">
        <v>2.786977710510328</v>
      </c>
      <c r="J15" s="242">
        <v>4.147984130342536</v>
      </c>
      <c r="K15" s="29">
        <v>-5.5</v>
      </c>
      <c r="L15" s="29">
        <v>-2</v>
      </c>
      <c r="M15" s="31">
        <v>-0.5</v>
      </c>
      <c r="R15" s="32"/>
      <c r="S15" s="32"/>
      <c r="T15" s="32"/>
      <c r="U15" s="32"/>
      <c r="V15" s="32"/>
      <c r="W15" s="32"/>
    </row>
    <row r="16" spans="2:23" ht="14.25">
      <c r="B16" s="24"/>
      <c r="C16" s="25"/>
      <c r="D16" s="25" t="s">
        <v>32</v>
      </c>
      <c r="E16" s="26"/>
      <c r="F16" s="27" t="s">
        <v>89</v>
      </c>
      <c r="G16" s="33">
        <v>5.295292542284358</v>
      </c>
      <c r="H16" s="34">
        <v>1.735039092426831</v>
      </c>
      <c r="I16" s="34">
        <v>3.604426861282491</v>
      </c>
      <c r="J16" s="242">
        <v>4.297755263603193</v>
      </c>
      <c r="K16" s="29">
        <v>-3.8999999999999995</v>
      </c>
      <c r="L16" s="29">
        <v>-1.4</v>
      </c>
      <c r="M16" s="31">
        <v>-0.6000000000000005</v>
      </c>
      <c r="R16" s="32"/>
      <c r="S16" s="32"/>
      <c r="T16" s="32"/>
      <c r="U16" s="32"/>
      <c r="V16" s="32"/>
      <c r="W16" s="32"/>
    </row>
    <row r="17" spans="2:23" ht="14.25">
      <c r="B17" s="24"/>
      <c r="C17" s="25"/>
      <c r="D17" s="25" t="s">
        <v>33</v>
      </c>
      <c r="E17" s="26"/>
      <c r="F17" s="27" t="s">
        <v>93</v>
      </c>
      <c r="G17" s="39">
        <v>5813.999999999898</v>
      </c>
      <c r="H17" s="40">
        <v>4883.925520180514</v>
      </c>
      <c r="I17" s="40">
        <v>4346.123660616158</v>
      </c>
      <c r="J17" s="244">
        <v>4398.476394376277</v>
      </c>
      <c r="K17" s="132">
        <v>-1572.1000000000004</v>
      </c>
      <c r="L17" s="132">
        <v>-2266.7999999999993</v>
      </c>
      <c r="M17" s="133">
        <v>-2197</v>
      </c>
      <c r="R17" s="32"/>
      <c r="S17" s="32"/>
      <c r="T17" s="32"/>
      <c r="U17" s="32"/>
      <c r="V17" s="32"/>
      <c r="W17" s="32"/>
    </row>
    <row r="18" spans="2:23" ht="14.25">
      <c r="B18" s="24"/>
      <c r="C18" s="25" t="s">
        <v>13</v>
      </c>
      <c r="D18" s="25"/>
      <c r="E18" s="26"/>
      <c r="F18" s="27" t="s">
        <v>34</v>
      </c>
      <c r="G18" s="33">
        <v>1.216054593</v>
      </c>
      <c r="H18" s="34">
        <v>0.7721991650305589</v>
      </c>
      <c r="I18" s="34">
        <v>0.2941083239211495</v>
      </c>
      <c r="J18" s="242">
        <v>0.271135995810895</v>
      </c>
      <c r="K18" s="29">
        <v>0.20000000000000007</v>
      </c>
      <c r="L18" s="29">
        <v>-0.39999999999999997</v>
      </c>
      <c r="M18" s="31">
        <v>-0.3</v>
      </c>
      <c r="R18" s="32"/>
      <c r="S18" s="32"/>
      <c r="T18" s="32"/>
      <c r="U18" s="32"/>
      <c r="V18" s="32"/>
      <c r="W18" s="32"/>
    </row>
    <row r="19" spans="2:23" ht="14.25">
      <c r="B19" s="24"/>
      <c r="C19" s="25" t="s">
        <v>0</v>
      </c>
      <c r="D19" s="25"/>
      <c r="E19" s="26"/>
      <c r="F19" s="27" t="s">
        <v>94</v>
      </c>
      <c r="G19" s="39">
        <v>90201.788</v>
      </c>
      <c r="H19" s="40">
        <v>94884.48299109019</v>
      </c>
      <c r="I19" s="40">
        <v>99291.6085945363</v>
      </c>
      <c r="J19" s="244">
        <v>104129.37826724509</v>
      </c>
      <c r="K19" s="132">
        <v>-911.1000000000058</v>
      </c>
      <c r="L19" s="132">
        <v>-1931.699999999997</v>
      </c>
      <c r="M19" s="133">
        <v>-2419</v>
      </c>
      <c r="R19" s="32"/>
      <c r="S19" s="32"/>
      <c r="T19" s="32"/>
      <c r="U19" s="32"/>
      <c r="V19" s="32"/>
      <c r="W19" s="32"/>
    </row>
    <row r="20" spans="2:23" ht="3.75" customHeight="1">
      <c r="B20" s="24"/>
      <c r="C20" s="25"/>
      <c r="D20" s="25"/>
      <c r="E20" s="26"/>
      <c r="F20" s="27"/>
      <c r="G20" s="41"/>
      <c r="H20" s="42"/>
      <c r="I20" s="42"/>
      <c r="J20" s="27"/>
      <c r="K20" s="34"/>
      <c r="L20" s="34"/>
      <c r="M20" s="35"/>
      <c r="R20" s="32"/>
      <c r="S20" s="32"/>
      <c r="T20" s="32"/>
      <c r="U20" s="32"/>
      <c r="V20" s="32"/>
      <c r="W20" s="32"/>
    </row>
    <row r="21" spans="2:23" ht="15" thickBot="1">
      <c r="B21" s="17" t="s">
        <v>7</v>
      </c>
      <c r="C21" s="18"/>
      <c r="D21" s="18"/>
      <c r="E21" s="19"/>
      <c r="F21" s="20"/>
      <c r="G21" s="43"/>
      <c r="H21" s="44"/>
      <c r="I21" s="44"/>
      <c r="J21" s="20"/>
      <c r="K21" s="37"/>
      <c r="L21" s="37"/>
      <c r="M21" s="38"/>
      <c r="R21" s="32"/>
      <c r="S21" s="32"/>
      <c r="T21" s="32"/>
      <c r="U21" s="32"/>
      <c r="V21" s="32"/>
      <c r="W21" s="32"/>
    </row>
    <row r="22" spans="2:23" ht="14.25">
      <c r="B22" s="24"/>
      <c r="C22" s="25" t="s">
        <v>10</v>
      </c>
      <c r="D22" s="25"/>
      <c r="E22" s="26"/>
      <c r="F22" s="27" t="s">
        <v>103</v>
      </c>
      <c r="G22" s="39">
        <v>2419.90225</v>
      </c>
      <c r="H22" s="40">
        <v>2451.0054642620426</v>
      </c>
      <c r="I22" s="40">
        <v>2457.5088931463665</v>
      </c>
      <c r="J22" s="244">
        <v>2464.213726613379</v>
      </c>
      <c r="K22" s="29">
        <v>1.199999999999818</v>
      </c>
      <c r="L22" s="29">
        <v>-7.599999999999909</v>
      </c>
      <c r="M22" s="31">
        <v>-12.300000000000182</v>
      </c>
      <c r="R22" s="32"/>
      <c r="S22" s="32"/>
      <c r="T22" s="32"/>
      <c r="U22" s="32"/>
      <c r="V22" s="32"/>
      <c r="W22" s="32"/>
    </row>
    <row r="23" spans="2:23" ht="14.25">
      <c r="B23" s="24"/>
      <c r="C23" s="25" t="s">
        <v>149</v>
      </c>
      <c r="D23" s="25"/>
      <c r="E23" s="26"/>
      <c r="F23" s="27" t="s">
        <v>96</v>
      </c>
      <c r="G23" s="33">
        <v>2.0084891774422147</v>
      </c>
      <c r="H23" s="34">
        <v>1.2853087045992169</v>
      </c>
      <c r="I23" s="34">
        <v>0.26533718423520725</v>
      </c>
      <c r="J23" s="242">
        <v>0.27283048642108554</v>
      </c>
      <c r="K23" s="29">
        <v>0.10000000000000009</v>
      </c>
      <c r="L23" s="29">
        <v>-0.3</v>
      </c>
      <c r="M23" s="31">
        <v>-0.2</v>
      </c>
      <c r="R23" s="32"/>
      <c r="S23" s="32"/>
      <c r="T23" s="32"/>
      <c r="U23" s="32"/>
      <c r="V23" s="32"/>
      <c r="W23" s="32"/>
    </row>
    <row r="24" spans="2:23" ht="16.5">
      <c r="B24" s="24"/>
      <c r="C24" s="25" t="s">
        <v>36</v>
      </c>
      <c r="D24" s="25"/>
      <c r="E24" s="26"/>
      <c r="F24" s="27" t="s">
        <v>154</v>
      </c>
      <c r="G24" s="45">
        <v>179.50149999999977</v>
      </c>
      <c r="H24" s="46">
        <v>160.93524393114316</v>
      </c>
      <c r="I24" s="46">
        <v>168.04648131340366</v>
      </c>
      <c r="J24" s="245">
        <v>172.73723024866138</v>
      </c>
      <c r="K24" s="29">
        <v>-0.4000000000000057</v>
      </c>
      <c r="L24" s="29">
        <v>6.099999999999994</v>
      </c>
      <c r="M24" s="31">
        <v>6.5</v>
      </c>
      <c r="R24" s="32"/>
      <c r="S24" s="32"/>
      <c r="T24" s="32"/>
      <c r="U24" s="32"/>
      <c r="V24" s="32"/>
      <c r="W24" s="32"/>
    </row>
    <row r="25" spans="2:23" ht="14.25">
      <c r="B25" s="24"/>
      <c r="C25" s="25" t="s">
        <v>8</v>
      </c>
      <c r="D25" s="25"/>
      <c r="E25" s="26"/>
      <c r="F25" s="27" t="s">
        <v>11</v>
      </c>
      <c r="G25" s="33">
        <v>6.536730088158574</v>
      </c>
      <c r="H25" s="34">
        <v>5.877152953030321</v>
      </c>
      <c r="I25" s="34">
        <v>6.153828362653574</v>
      </c>
      <c r="J25" s="242">
        <v>6.335126518116296</v>
      </c>
      <c r="K25" s="29">
        <v>0</v>
      </c>
      <c r="L25" s="29">
        <v>0.2999999999999998</v>
      </c>
      <c r="M25" s="31">
        <v>0.20000000000000018</v>
      </c>
      <c r="R25" s="32"/>
      <c r="S25" s="32"/>
      <c r="T25" s="32"/>
      <c r="U25" s="32"/>
      <c r="V25" s="32"/>
      <c r="W25" s="32"/>
    </row>
    <row r="26" spans="2:23" ht="16.5">
      <c r="B26" s="24"/>
      <c r="C26" s="25" t="s">
        <v>155</v>
      </c>
      <c r="D26" s="25"/>
      <c r="E26" s="26"/>
      <c r="F26" s="27" t="s">
        <v>11</v>
      </c>
      <c r="G26" s="33">
        <v>7.5365006475</v>
      </c>
      <c r="H26" s="34">
        <v>7.099954045</v>
      </c>
      <c r="I26" s="34">
        <v>7.0089206475</v>
      </c>
      <c r="J26" s="242">
        <v>7.0704215525</v>
      </c>
      <c r="K26" s="29">
        <v>0</v>
      </c>
      <c r="L26" s="29">
        <v>0</v>
      </c>
      <c r="M26" s="31">
        <v>0</v>
      </c>
      <c r="R26" s="32"/>
      <c r="S26" s="32"/>
      <c r="T26" s="32"/>
      <c r="U26" s="32"/>
      <c r="V26" s="32"/>
      <c r="W26" s="32"/>
    </row>
    <row r="27" spans="2:23" ht="16.5">
      <c r="B27" s="24"/>
      <c r="C27" s="25" t="s">
        <v>156</v>
      </c>
      <c r="D27" s="25"/>
      <c r="E27" s="26"/>
      <c r="F27" s="27" t="s">
        <v>40</v>
      </c>
      <c r="G27" s="33">
        <v>2.0592015644954813</v>
      </c>
      <c r="H27" s="34">
        <v>1.2228668154030657</v>
      </c>
      <c r="I27" s="34">
        <v>2.10217182452665</v>
      </c>
      <c r="J27" s="242">
        <v>2.3992310631197284</v>
      </c>
      <c r="K27" s="29">
        <v>-0.8</v>
      </c>
      <c r="L27" s="29">
        <v>-0.3999999999999999</v>
      </c>
      <c r="M27" s="31">
        <v>0.10000000000000009</v>
      </c>
      <c r="R27" s="32"/>
      <c r="S27" s="32"/>
      <c r="T27" s="32"/>
      <c r="U27" s="32"/>
      <c r="V27" s="32"/>
      <c r="W27" s="32"/>
    </row>
    <row r="28" spans="2:23" ht="16.5">
      <c r="B28" s="24"/>
      <c r="C28" s="25" t="s">
        <v>157</v>
      </c>
      <c r="D28" s="25"/>
      <c r="E28" s="26"/>
      <c r="F28" s="27" t="s">
        <v>40</v>
      </c>
      <c r="G28" s="33">
        <v>4.356946902314689</v>
      </c>
      <c r="H28" s="34">
        <v>4.0505809237816095</v>
      </c>
      <c r="I28" s="34">
        <v>4.38440188567462</v>
      </c>
      <c r="J28" s="242">
        <v>4.58693946181377</v>
      </c>
      <c r="K28" s="29">
        <v>-0.9</v>
      </c>
      <c r="L28" s="29">
        <v>-0.5999999999999996</v>
      </c>
      <c r="M28" s="31">
        <v>-0.20000000000000018</v>
      </c>
      <c r="R28" s="32"/>
      <c r="S28" s="32"/>
      <c r="T28" s="32"/>
      <c r="U28" s="32"/>
      <c r="V28" s="32"/>
      <c r="W28" s="32"/>
    </row>
    <row r="29" spans="2:23" ht="14.25">
      <c r="B29" s="24"/>
      <c r="C29" s="47" t="s">
        <v>84</v>
      </c>
      <c r="D29" s="47"/>
      <c r="E29" s="48"/>
      <c r="F29" s="49" t="s">
        <v>96</v>
      </c>
      <c r="G29" s="33">
        <v>5.444672963145251</v>
      </c>
      <c r="H29" s="34">
        <v>7.114230058560082</v>
      </c>
      <c r="I29" s="34">
        <v>5.645620729630068</v>
      </c>
      <c r="J29" s="242">
        <v>4.910911325988508</v>
      </c>
      <c r="K29" s="29">
        <v>0.2999999999999998</v>
      </c>
      <c r="L29" s="29">
        <v>-0.5</v>
      </c>
      <c r="M29" s="31">
        <v>-0.39999999999999947</v>
      </c>
      <c r="R29" s="32"/>
      <c r="S29" s="32"/>
      <c r="T29" s="32"/>
      <c r="U29" s="32"/>
      <c r="V29" s="32"/>
      <c r="W29" s="32"/>
    </row>
    <row r="30" spans="2:23" ht="16.5">
      <c r="B30" s="24"/>
      <c r="C30" s="25" t="s">
        <v>158</v>
      </c>
      <c r="D30" s="25"/>
      <c r="E30" s="26"/>
      <c r="F30" s="27" t="s">
        <v>40</v>
      </c>
      <c r="G30" s="50">
        <v>6.184486373165555</v>
      </c>
      <c r="H30" s="51">
        <v>7.662930814758013</v>
      </c>
      <c r="I30" s="51">
        <v>5.689253067167741</v>
      </c>
      <c r="J30" s="246">
        <v>5.120572911155506</v>
      </c>
      <c r="K30" s="29">
        <v>1</v>
      </c>
      <c r="L30" s="29">
        <v>-0.39999999999999947</v>
      </c>
      <c r="M30" s="31">
        <v>-0.40000000000000036</v>
      </c>
      <c r="R30" s="32"/>
      <c r="S30" s="32"/>
      <c r="T30" s="32"/>
      <c r="U30" s="32"/>
      <c r="V30" s="32"/>
      <c r="W30" s="32"/>
    </row>
    <row r="31" spans="2:23" ht="16.5">
      <c r="B31" s="24"/>
      <c r="C31" s="25" t="s">
        <v>159</v>
      </c>
      <c r="D31" s="25"/>
      <c r="E31" s="26"/>
      <c r="F31" s="27" t="s">
        <v>40</v>
      </c>
      <c r="G31" s="50">
        <v>3.619214948711729</v>
      </c>
      <c r="H31" s="51">
        <v>4.956731303038225</v>
      </c>
      <c r="I31" s="51">
        <v>3.2473503546839027</v>
      </c>
      <c r="J31" s="246">
        <v>2.827646629219089</v>
      </c>
      <c r="K31" s="29">
        <v>1</v>
      </c>
      <c r="L31" s="29">
        <v>-0.3</v>
      </c>
      <c r="M31" s="31">
        <v>-0.4</v>
      </c>
      <c r="R31" s="32"/>
      <c r="S31" s="32"/>
      <c r="T31" s="32"/>
      <c r="U31" s="32"/>
      <c r="V31" s="32"/>
      <c r="W31" s="32"/>
    </row>
    <row r="32" spans="2:23" ht="3.75" customHeight="1">
      <c r="B32" s="24"/>
      <c r="C32" s="25"/>
      <c r="D32" s="25"/>
      <c r="E32" s="26"/>
      <c r="F32" s="26"/>
      <c r="G32" s="41"/>
      <c r="H32" s="42"/>
      <c r="I32" s="42"/>
      <c r="J32" s="27"/>
      <c r="K32" s="34"/>
      <c r="L32" s="34"/>
      <c r="M32" s="35"/>
      <c r="R32" s="32"/>
      <c r="S32" s="32"/>
      <c r="T32" s="32"/>
      <c r="U32" s="32"/>
      <c r="V32" s="32"/>
      <c r="W32" s="32"/>
    </row>
    <row r="33" spans="2:23" ht="15" thickBot="1">
      <c r="B33" s="17" t="s">
        <v>143</v>
      </c>
      <c r="C33" s="18"/>
      <c r="D33" s="18"/>
      <c r="E33" s="19"/>
      <c r="F33" s="19"/>
      <c r="G33" s="43"/>
      <c r="H33" s="44"/>
      <c r="I33" s="44"/>
      <c r="J33" s="20"/>
      <c r="K33" s="37"/>
      <c r="L33" s="37"/>
      <c r="M33" s="38"/>
      <c r="R33" s="32"/>
      <c r="S33" s="32"/>
      <c r="T33" s="32"/>
      <c r="U33" s="32"/>
      <c r="V33" s="32"/>
      <c r="W33" s="32"/>
    </row>
    <row r="34" spans="2:23" ht="14.25">
      <c r="B34" s="24"/>
      <c r="C34" s="25" t="s">
        <v>9</v>
      </c>
      <c r="D34" s="25"/>
      <c r="E34" s="26"/>
      <c r="F34" s="27" t="s">
        <v>89</v>
      </c>
      <c r="G34" s="50">
        <v>3.0267520790462186</v>
      </c>
      <c r="H34" s="51">
        <v>3.095222664838147</v>
      </c>
      <c r="I34" s="51">
        <v>3.16382944614044</v>
      </c>
      <c r="J34" s="246">
        <v>2.559764048764876</v>
      </c>
      <c r="K34" s="29">
        <v>-0.5</v>
      </c>
      <c r="L34" s="29">
        <v>-0.09999999999999964</v>
      </c>
      <c r="M34" s="31">
        <v>-0.5</v>
      </c>
      <c r="R34" s="32"/>
      <c r="S34" s="32"/>
      <c r="T34" s="32"/>
      <c r="U34" s="32"/>
      <c r="V34" s="32"/>
      <c r="W34" s="32"/>
    </row>
    <row r="35" spans="2:23" ht="16.5">
      <c r="B35" s="24"/>
      <c r="C35" s="25" t="s">
        <v>160</v>
      </c>
      <c r="D35" s="25"/>
      <c r="E35" s="26"/>
      <c r="F35" s="27" t="s">
        <v>90</v>
      </c>
      <c r="G35" s="50">
        <v>8.529786824053133</v>
      </c>
      <c r="H35" s="51">
        <v>9.680567309491932</v>
      </c>
      <c r="I35" s="51">
        <v>9.719513655699469</v>
      </c>
      <c r="J35" s="246">
        <v>9.680428720025521</v>
      </c>
      <c r="K35" s="29">
        <v>0.7999999999999989</v>
      </c>
      <c r="L35" s="29">
        <v>0.8999999999999986</v>
      </c>
      <c r="M35" s="31">
        <v>0.8999999999999986</v>
      </c>
      <c r="R35" s="32"/>
      <c r="S35" s="32"/>
      <c r="T35" s="32"/>
      <c r="U35" s="32"/>
      <c r="V35" s="32"/>
      <c r="W35" s="32"/>
    </row>
    <row r="36" spans="2:23" ht="3.75" customHeight="1">
      <c r="B36" s="24"/>
      <c r="C36" s="25"/>
      <c r="D36" s="25"/>
      <c r="E36" s="26"/>
      <c r="F36" s="26"/>
      <c r="G36" s="41"/>
      <c r="H36" s="42"/>
      <c r="I36" s="42"/>
      <c r="J36" s="27"/>
      <c r="K36" s="34"/>
      <c r="L36" s="34"/>
      <c r="M36" s="35"/>
      <c r="R36" s="32"/>
      <c r="S36" s="32"/>
      <c r="T36" s="32"/>
      <c r="U36" s="32"/>
      <c r="V36" s="32"/>
      <c r="W36" s="32"/>
    </row>
    <row r="37" spans="2:23" ht="18" customHeight="1" thickBot="1">
      <c r="B37" s="17" t="s">
        <v>161</v>
      </c>
      <c r="C37" s="18"/>
      <c r="D37" s="18"/>
      <c r="E37" s="19"/>
      <c r="F37" s="19"/>
      <c r="G37" s="43"/>
      <c r="H37" s="44"/>
      <c r="I37" s="44"/>
      <c r="J37" s="20"/>
      <c r="K37" s="37"/>
      <c r="L37" s="37"/>
      <c r="M37" s="38"/>
      <c r="R37" s="32"/>
      <c r="S37" s="32"/>
      <c r="T37" s="32"/>
      <c r="U37" s="32"/>
      <c r="V37" s="32"/>
      <c r="W37" s="32"/>
    </row>
    <row r="38" spans="2:23" ht="14.25">
      <c r="B38" s="52"/>
      <c r="C38" s="53" t="s">
        <v>120</v>
      </c>
      <c r="D38" s="53"/>
      <c r="E38" s="54"/>
      <c r="F38" s="55" t="s">
        <v>14</v>
      </c>
      <c r="G38" s="50">
        <v>39.928860390217544</v>
      </c>
      <c r="H38" s="51">
        <v>40.20762482598828</v>
      </c>
      <c r="I38" s="51">
        <v>40.35513374023089</v>
      </c>
      <c r="J38" s="246">
        <v>40.19797074748207</v>
      </c>
      <c r="K38" s="29">
        <v>0.30000000000000426</v>
      </c>
      <c r="L38" s="29">
        <v>0.3999999999999986</v>
      </c>
      <c r="M38" s="31">
        <v>0.4000000000000057</v>
      </c>
      <c r="N38" s="32"/>
      <c r="R38" s="32"/>
      <c r="S38" s="32"/>
      <c r="T38" s="32"/>
      <c r="U38" s="32"/>
      <c r="V38" s="32"/>
      <c r="W38" s="32"/>
    </row>
    <row r="39" spans="2:23" ht="14.25">
      <c r="B39" s="52"/>
      <c r="C39" s="53" t="s">
        <v>121</v>
      </c>
      <c r="D39" s="53"/>
      <c r="E39" s="54"/>
      <c r="F39" s="55" t="s">
        <v>14</v>
      </c>
      <c r="G39" s="50">
        <v>40.6266929327831</v>
      </c>
      <c r="H39" s="51">
        <v>41.09647334712552</v>
      </c>
      <c r="I39" s="51">
        <v>41.85608566457885</v>
      </c>
      <c r="J39" s="246">
        <v>41.84051702581634</v>
      </c>
      <c r="K39" s="29">
        <v>0.5</v>
      </c>
      <c r="L39" s="29">
        <v>1.1000000000000014</v>
      </c>
      <c r="M39" s="31">
        <v>1.1999999999999957</v>
      </c>
      <c r="N39" s="32"/>
      <c r="R39" s="32"/>
      <c r="S39" s="32"/>
      <c r="T39" s="32"/>
      <c r="U39" s="32"/>
      <c r="V39" s="32"/>
      <c r="W39" s="32"/>
    </row>
    <row r="40" spans="2:23" ht="16.5">
      <c r="B40" s="52"/>
      <c r="C40" s="53" t="s">
        <v>162</v>
      </c>
      <c r="D40" s="53"/>
      <c r="E40" s="54"/>
      <c r="F40" s="55" t="s">
        <v>14</v>
      </c>
      <c r="G40" s="50">
        <v>-0.6978325425655592</v>
      </c>
      <c r="H40" s="51">
        <v>-0.8888485211372396</v>
      </c>
      <c r="I40" s="51">
        <v>-1.500951924347959</v>
      </c>
      <c r="J40" s="246">
        <v>-1.6425462783342708</v>
      </c>
      <c r="K40" s="29">
        <v>-0.20000000000000007</v>
      </c>
      <c r="L40" s="29">
        <v>-0.7</v>
      </c>
      <c r="M40" s="31">
        <v>-0.8</v>
      </c>
      <c r="N40" s="32"/>
      <c r="R40" s="32"/>
      <c r="S40" s="32"/>
      <c r="T40" s="32"/>
      <c r="U40" s="32"/>
      <c r="V40" s="32"/>
      <c r="W40" s="32"/>
    </row>
    <row r="41" spans="2:23" ht="14.25">
      <c r="B41" s="52"/>
      <c r="C41" s="53" t="s">
        <v>133</v>
      </c>
      <c r="D41" s="53"/>
      <c r="E41" s="54"/>
      <c r="F41" s="56" t="s">
        <v>136</v>
      </c>
      <c r="G41" s="50">
        <v>0.3473170888121263</v>
      </c>
      <c r="H41" s="51">
        <v>0.26885138487032934</v>
      </c>
      <c r="I41" s="51">
        <v>0.11663222564977294</v>
      </c>
      <c r="J41" s="246">
        <v>0.08858697958867823</v>
      </c>
      <c r="K41" s="29">
        <v>0.09999999999999998</v>
      </c>
      <c r="L41" s="29">
        <v>-0.1</v>
      </c>
      <c r="M41" s="31">
        <v>-0.1</v>
      </c>
      <c r="N41" s="32"/>
      <c r="R41" s="32"/>
      <c r="S41" s="32"/>
      <c r="T41" s="32"/>
      <c r="U41" s="32"/>
      <c r="V41" s="32"/>
      <c r="W41" s="32"/>
    </row>
    <row r="42" spans="2:23" ht="14.25">
      <c r="B42" s="52"/>
      <c r="C42" s="53" t="s">
        <v>134</v>
      </c>
      <c r="D42" s="53"/>
      <c r="E42" s="54"/>
      <c r="F42" s="56" t="s">
        <v>136</v>
      </c>
      <c r="G42" s="50">
        <v>-1.0468305947306595</v>
      </c>
      <c r="H42" s="51">
        <v>-1.157699906007584</v>
      </c>
      <c r="I42" s="51">
        <v>-1.617584149997732</v>
      </c>
      <c r="J42" s="246">
        <v>-1.731133257922956</v>
      </c>
      <c r="K42" s="29">
        <v>-0.29999999999999993</v>
      </c>
      <c r="L42" s="29">
        <v>-0.6000000000000001</v>
      </c>
      <c r="M42" s="31">
        <v>-0.7</v>
      </c>
      <c r="N42" s="32"/>
      <c r="R42" s="32"/>
      <c r="S42" s="32"/>
      <c r="T42" s="32"/>
      <c r="U42" s="32"/>
      <c r="V42" s="32"/>
      <c r="W42" s="32"/>
    </row>
    <row r="43" spans="2:23" ht="14.25">
      <c r="B43" s="52"/>
      <c r="C43" s="53" t="s">
        <v>135</v>
      </c>
      <c r="D43" s="53"/>
      <c r="E43" s="54"/>
      <c r="F43" s="56" t="s">
        <v>136</v>
      </c>
      <c r="G43" s="50">
        <v>0.27445054390713297</v>
      </c>
      <c r="H43" s="51">
        <v>0.05834867263065746</v>
      </c>
      <c r="I43" s="51">
        <v>-0.48550548488835266</v>
      </c>
      <c r="J43" s="246">
        <v>-0.6693777783194834</v>
      </c>
      <c r="K43" s="29">
        <v>-0.19999999999999998</v>
      </c>
      <c r="L43" s="29">
        <v>-0.6</v>
      </c>
      <c r="M43" s="31">
        <v>-0.7999999999999999</v>
      </c>
      <c r="N43" s="32"/>
      <c r="R43" s="32"/>
      <c r="S43" s="32"/>
      <c r="T43" s="32"/>
      <c r="U43" s="32"/>
      <c r="V43" s="32"/>
      <c r="W43" s="32"/>
    </row>
    <row r="44" spans="2:23" ht="16.5">
      <c r="B44" s="52"/>
      <c r="C44" s="53" t="s">
        <v>163</v>
      </c>
      <c r="D44" s="53"/>
      <c r="E44" s="54"/>
      <c r="F44" s="56" t="s">
        <v>138</v>
      </c>
      <c r="G44" s="50">
        <v>-0.28812556600173944</v>
      </c>
      <c r="H44" s="51">
        <v>-0.2161018712764755</v>
      </c>
      <c r="I44" s="51">
        <v>-0.5438541575190101</v>
      </c>
      <c r="J44" s="246">
        <v>-0.18387229343113076</v>
      </c>
      <c r="K44" s="29">
        <v>0</v>
      </c>
      <c r="L44" s="29">
        <v>-0.4</v>
      </c>
      <c r="M44" s="31">
        <v>-0.2</v>
      </c>
      <c r="N44" s="32"/>
      <c r="R44" s="32"/>
      <c r="S44" s="32"/>
      <c r="T44" s="32"/>
      <c r="U44" s="32"/>
      <c r="V44" s="32"/>
      <c r="W44" s="32"/>
    </row>
    <row r="45" spans="2:24" ht="14.25">
      <c r="B45" s="52"/>
      <c r="C45" s="53" t="s">
        <v>119</v>
      </c>
      <c r="D45" s="53"/>
      <c r="E45" s="54"/>
      <c r="F45" s="55" t="s">
        <v>14</v>
      </c>
      <c r="G45" s="50">
        <v>48.93916293543982</v>
      </c>
      <c r="H45" s="51">
        <v>47.814431454463865</v>
      </c>
      <c r="I45" s="51">
        <v>47.26462326124619</v>
      </c>
      <c r="J45" s="246">
        <v>46.99482021543757</v>
      </c>
      <c r="K45" s="29">
        <v>-0.10000000000000142</v>
      </c>
      <c r="L45" s="29">
        <v>0.19999999999999574</v>
      </c>
      <c r="M45" s="31">
        <v>0.20000000000000284</v>
      </c>
      <c r="N45" s="32"/>
      <c r="R45" s="32"/>
      <c r="S45" s="32"/>
      <c r="T45" s="32"/>
      <c r="U45" s="32"/>
      <c r="V45" s="32"/>
      <c r="W45" s="32"/>
      <c r="X45" s="32"/>
    </row>
    <row r="46" spans="2:23" ht="3.75" customHeight="1">
      <c r="B46" s="24"/>
      <c r="C46" s="25"/>
      <c r="D46" s="25"/>
      <c r="E46" s="26"/>
      <c r="F46" s="26"/>
      <c r="G46" s="41"/>
      <c r="H46" s="42"/>
      <c r="I46" s="42"/>
      <c r="J46" s="27"/>
      <c r="K46" s="34"/>
      <c r="L46" s="34"/>
      <c r="M46" s="35"/>
      <c r="N46" s="32"/>
      <c r="R46" s="32"/>
      <c r="S46" s="32"/>
      <c r="T46" s="32"/>
      <c r="U46" s="32"/>
      <c r="V46" s="32"/>
      <c r="W46" s="32"/>
    </row>
    <row r="47" spans="2:23" ht="15" thickBot="1">
      <c r="B47" s="17" t="s">
        <v>15</v>
      </c>
      <c r="C47" s="18"/>
      <c r="D47" s="18"/>
      <c r="E47" s="19"/>
      <c r="F47" s="19"/>
      <c r="G47" s="43"/>
      <c r="H47" s="44"/>
      <c r="I47" s="44"/>
      <c r="J47" s="20"/>
      <c r="K47" s="37"/>
      <c r="L47" s="37"/>
      <c r="M47" s="38"/>
      <c r="N47" s="32"/>
      <c r="R47" s="32"/>
      <c r="S47" s="32"/>
      <c r="T47" s="32"/>
      <c r="U47" s="32"/>
      <c r="V47" s="32"/>
      <c r="W47" s="32"/>
    </row>
    <row r="48" spans="2:23" ht="14.25">
      <c r="B48" s="24"/>
      <c r="C48" s="25" t="s">
        <v>91</v>
      </c>
      <c r="D48" s="25"/>
      <c r="E48" s="26"/>
      <c r="F48" s="27" t="s">
        <v>14</v>
      </c>
      <c r="G48" s="250">
        <v>0.05213877135117359</v>
      </c>
      <c r="H48" s="251">
        <v>-0.7662185622570741</v>
      </c>
      <c r="I48" s="251">
        <v>-1.3640651813899185</v>
      </c>
      <c r="J48" s="254">
        <v>-1.563776179674637</v>
      </c>
      <c r="K48" s="29">
        <v>-1</v>
      </c>
      <c r="L48" s="29">
        <v>-1.5999999999999999</v>
      </c>
      <c r="M48" s="31">
        <v>-1.6</v>
      </c>
      <c r="N48" s="32"/>
      <c r="R48" s="32"/>
      <c r="S48" s="32"/>
      <c r="T48" s="32"/>
      <c r="U48" s="32"/>
      <c r="V48" s="32"/>
      <c r="W48" s="32"/>
    </row>
    <row r="49" spans="2:23" ht="14.25">
      <c r="B49" s="24"/>
      <c r="C49" s="25" t="s">
        <v>72</v>
      </c>
      <c r="D49" s="25"/>
      <c r="E49" s="26"/>
      <c r="F49" s="27" t="s">
        <v>14</v>
      </c>
      <c r="G49" s="252">
        <v>-2.495795159847616</v>
      </c>
      <c r="H49" s="253">
        <v>-3.0315019554892446</v>
      </c>
      <c r="I49" s="253">
        <v>-3.6253557590680456</v>
      </c>
      <c r="J49" s="255">
        <v>-3.702269754572412</v>
      </c>
      <c r="K49" s="29">
        <v>-1</v>
      </c>
      <c r="L49" s="29">
        <v>-1.6</v>
      </c>
      <c r="M49" s="31">
        <v>-1.7000000000000002</v>
      </c>
      <c r="N49" s="32"/>
      <c r="R49" s="32"/>
      <c r="S49" s="32"/>
      <c r="T49" s="32"/>
      <c r="U49" s="32"/>
      <c r="V49" s="32"/>
      <c r="W49" s="32"/>
    </row>
    <row r="50" spans="2:23" ht="3.75" customHeight="1">
      <c r="B50" s="24"/>
      <c r="C50" s="25"/>
      <c r="D50" s="25"/>
      <c r="E50" s="26"/>
      <c r="F50" s="26"/>
      <c r="G50" s="41"/>
      <c r="H50" s="42"/>
      <c r="I50" s="42"/>
      <c r="J50" s="27"/>
      <c r="K50" s="34"/>
      <c r="L50" s="34"/>
      <c r="M50" s="35"/>
      <c r="N50" s="32"/>
      <c r="R50" s="32"/>
      <c r="S50" s="32"/>
      <c r="T50" s="32"/>
      <c r="U50" s="32"/>
      <c r="V50" s="32"/>
      <c r="W50" s="32"/>
    </row>
    <row r="51" spans="2:23" ht="15" hidden="1" outlineLevel="1" thickBot="1">
      <c r="B51" s="17" t="s">
        <v>16</v>
      </c>
      <c r="C51" s="18"/>
      <c r="D51" s="18"/>
      <c r="E51" s="19"/>
      <c r="F51" s="19"/>
      <c r="G51" s="43"/>
      <c r="H51" s="44"/>
      <c r="I51" s="44"/>
      <c r="J51" s="20"/>
      <c r="K51" s="37"/>
      <c r="L51" s="37"/>
      <c r="M51" s="38"/>
      <c r="N51" s="32"/>
      <c r="R51" s="32"/>
      <c r="S51" s="32"/>
      <c r="T51" s="32"/>
      <c r="U51" s="32"/>
      <c r="V51" s="32"/>
      <c r="W51" s="32"/>
    </row>
    <row r="52" spans="2:23" ht="14.25" hidden="1" outlineLevel="1">
      <c r="B52" s="24"/>
      <c r="C52" s="25" t="s">
        <v>37</v>
      </c>
      <c r="D52" s="25"/>
      <c r="E52" s="26"/>
      <c r="F52" s="27" t="s">
        <v>73</v>
      </c>
      <c r="G52" s="41"/>
      <c r="H52" s="42"/>
      <c r="I52" s="42"/>
      <c r="J52" s="27"/>
      <c r="K52" s="34"/>
      <c r="L52" s="34"/>
      <c r="M52" s="35"/>
      <c r="N52" s="32"/>
      <c r="R52" s="32"/>
      <c r="S52" s="32"/>
      <c r="T52" s="32"/>
      <c r="U52" s="32"/>
      <c r="V52" s="32"/>
      <c r="W52" s="32"/>
    </row>
    <row r="53" spans="2:23" ht="14.25" hidden="1" outlineLevel="1">
      <c r="B53" s="24"/>
      <c r="C53" s="25" t="s">
        <v>17</v>
      </c>
      <c r="D53" s="25"/>
      <c r="E53" s="26"/>
      <c r="F53" s="55" t="s">
        <v>73</v>
      </c>
      <c r="G53" s="41"/>
      <c r="H53" s="42"/>
      <c r="I53" s="42"/>
      <c r="J53" s="27"/>
      <c r="K53" s="34"/>
      <c r="L53" s="34"/>
      <c r="M53" s="35"/>
      <c r="N53" s="32"/>
      <c r="R53" s="32"/>
      <c r="S53" s="32"/>
      <c r="T53" s="32"/>
      <c r="U53" s="32"/>
      <c r="V53" s="32"/>
      <c r="W53" s="32"/>
    </row>
    <row r="54" spans="2:23" ht="3.75" customHeight="1" hidden="1" collapsed="1">
      <c r="B54" s="24"/>
      <c r="C54" s="25"/>
      <c r="D54" s="25"/>
      <c r="E54" s="26"/>
      <c r="F54" s="26"/>
      <c r="G54" s="41"/>
      <c r="H54" s="42"/>
      <c r="I54" s="42"/>
      <c r="J54" s="27"/>
      <c r="K54" s="34"/>
      <c r="L54" s="34"/>
      <c r="M54" s="35"/>
      <c r="N54" s="32"/>
      <c r="R54" s="32"/>
      <c r="S54" s="32"/>
      <c r="T54" s="32"/>
      <c r="U54" s="32"/>
      <c r="V54" s="32"/>
      <c r="W54" s="32"/>
    </row>
    <row r="55" spans="2:23" ht="15" thickBot="1">
      <c r="B55" s="17" t="s">
        <v>151</v>
      </c>
      <c r="C55" s="18"/>
      <c r="D55" s="18"/>
      <c r="E55" s="57"/>
      <c r="F55" s="19"/>
      <c r="G55" s="43"/>
      <c r="H55" s="44"/>
      <c r="I55" s="44"/>
      <c r="J55" s="20"/>
      <c r="K55" s="37"/>
      <c r="L55" s="37"/>
      <c r="M55" s="38"/>
      <c r="N55" s="34"/>
      <c r="R55" s="32"/>
      <c r="S55" s="32"/>
      <c r="T55" s="32"/>
      <c r="U55" s="32"/>
      <c r="V55" s="32"/>
      <c r="W55" s="32"/>
    </row>
    <row r="56" spans="2:23" ht="14.25">
      <c r="B56" s="24"/>
      <c r="C56" s="25" t="s">
        <v>39</v>
      </c>
      <c r="D56" s="25"/>
      <c r="E56" s="26"/>
      <c r="F56" s="27" t="s">
        <v>40</v>
      </c>
      <c r="G56" s="33">
        <v>3.9</v>
      </c>
      <c r="H56" s="34">
        <v>2.6</v>
      </c>
      <c r="I56" s="34">
        <v>2.8</v>
      </c>
      <c r="J56" s="242">
        <v>3.3</v>
      </c>
      <c r="K56" s="58">
        <v>-0.4</v>
      </c>
      <c r="L56" s="59">
        <v>-0.40000000000000036</v>
      </c>
      <c r="M56" s="60">
        <v>-0.30000000000000027</v>
      </c>
      <c r="N56" s="32"/>
      <c r="R56" s="32"/>
      <c r="S56" s="32"/>
      <c r="T56" s="32"/>
      <c r="U56" s="32"/>
      <c r="V56" s="32"/>
      <c r="W56" s="32"/>
    </row>
    <row r="57" spans="2:23" ht="18" customHeight="1">
      <c r="B57" s="24"/>
      <c r="C57" s="25" t="s">
        <v>164</v>
      </c>
      <c r="D57" s="25"/>
      <c r="E57" s="26"/>
      <c r="F57" s="27" t="s">
        <v>38</v>
      </c>
      <c r="G57" s="61">
        <v>1.18</v>
      </c>
      <c r="H57" s="62">
        <v>1.12</v>
      </c>
      <c r="I57" s="62">
        <v>1.1</v>
      </c>
      <c r="J57" s="247">
        <v>1.1</v>
      </c>
      <c r="K57" s="34">
        <v>-0.5</v>
      </c>
      <c r="L57" s="34">
        <v>-1.4</v>
      </c>
      <c r="M57" s="63">
        <v>-1.4</v>
      </c>
      <c r="N57" s="32"/>
      <c r="R57" s="32"/>
      <c r="S57" s="32"/>
      <c r="T57" s="32"/>
      <c r="U57" s="32"/>
      <c r="V57" s="32"/>
      <c r="W57" s="32"/>
    </row>
    <row r="58" spans="2:23" ht="18" customHeight="1">
      <c r="B58" s="24"/>
      <c r="C58" s="25" t="s">
        <v>165</v>
      </c>
      <c r="D58" s="25"/>
      <c r="E58" s="26"/>
      <c r="F58" s="27" t="s">
        <v>38</v>
      </c>
      <c r="G58" s="50">
        <v>71.1</v>
      </c>
      <c r="H58" s="51">
        <v>63.1</v>
      </c>
      <c r="I58" s="51">
        <v>57.4</v>
      </c>
      <c r="J58" s="246">
        <v>56.3</v>
      </c>
      <c r="K58" s="253">
        <v>-7.5</v>
      </c>
      <c r="L58" s="253">
        <v>-12.8</v>
      </c>
      <c r="M58" s="65">
        <v>-10.3</v>
      </c>
      <c r="N58" s="32"/>
      <c r="R58" s="32"/>
      <c r="S58" s="32"/>
      <c r="T58" s="32"/>
      <c r="U58" s="32"/>
      <c r="V58" s="32"/>
      <c r="W58" s="32"/>
    </row>
    <row r="59" spans="2:23" ht="16.5">
      <c r="B59" s="24"/>
      <c r="C59" s="25" t="s">
        <v>166</v>
      </c>
      <c r="D59" s="25"/>
      <c r="E59" s="26"/>
      <c r="F59" s="27" t="s">
        <v>40</v>
      </c>
      <c r="G59" s="50">
        <v>30.7</v>
      </c>
      <c r="H59" s="51">
        <v>-11.3</v>
      </c>
      <c r="I59" s="51">
        <v>-9</v>
      </c>
      <c r="J59" s="246">
        <v>-1.9</v>
      </c>
      <c r="K59" s="34">
        <v>-7.200000000000001</v>
      </c>
      <c r="L59" s="253">
        <v>-5.6</v>
      </c>
      <c r="M59" s="63">
        <v>2.8000000000000003</v>
      </c>
      <c r="N59" s="32"/>
      <c r="R59" s="32"/>
      <c r="S59" s="32"/>
      <c r="T59" s="32"/>
      <c r="U59" s="32"/>
      <c r="V59" s="32"/>
      <c r="W59" s="32"/>
    </row>
    <row r="60" spans="2:23" ht="16.5">
      <c r="B60" s="24"/>
      <c r="C60" s="53" t="s">
        <v>167</v>
      </c>
      <c r="D60" s="53"/>
      <c r="E60" s="54"/>
      <c r="F60" s="55" t="s">
        <v>40</v>
      </c>
      <c r="G60" s="50">
        <v>25</v>
      </c>
      <c r="H60" s="51">
        <v>-6.4</v>
      </c>
      <c r="I60" s="51">
        <v>-7.8</v>
      </c>
      <c r="J60" s="246">
        <v>-1.9</v>
      </c>
      <c r="K60" s="64">
        <v>-7.1000000000000005</v>
      </c>
      <c r="L60" s="64">
        <v>-4.699999999999999</v>
      </c>
      <c r="M60" s="65">
        <v>2.8000000000000003</v>
      </c>
      <c r="N60" s="32"/>
      <c r="R60" s="32"/>
      <c r="S60" s="32"/>
      <c r="T60" s="32"/>
      <c r="U60" s="32"/>
      <c r="V60" s="32"/>
      <c r="W60" s="32"/>
    </row>
    <row r="61" spans="2:23" ht="14.25">
      <c r="B61" s="24"/>
      <c r="C61" s="25" t="s">
        <v>130</v>
      </c>
      <c r="D61" s="25"/>
      <c r="E61" s="26"/>
      <c r="F61" s="27" t="s">
        <v>40</v>
      </c>
      <c r="G61" s="50">
        <v>3.9</v>
      </c>
      <c r="H61" s="51">
        <v>-3.2</v>
      </c>
      <c r="I61" s="51">
        <v>3.4</v>
      </c>
      <c r="J61" s="246">
        <v>3.7</v>
      </c>
      <c r="K61" s="51">
        <v>0.2</v>
      </c>
      <c r="L61" s="51">
        <v>-0.5</v>
      </c>
      <c r="M61" s="65">
        <v>-0.2</v>
      </c>
      <c r="N61" s="32"/>
      <c r="R61" s="32"/>
      <c r="S61" s="32"/>
      <c r="T61" s="32"/>
      <c r="U61" s="32"/>
      <c r="V61" s="32"/>
      <c r="W61" s="32"/>
    </row>
    <row r="62" spans="2:23" ht="14.25">
      <c r="B62" s="24"/>
      <c r="C62" s="25" t="s">
        <v>131</v>
      </c>
      <c r="D62" s="25"/>
      <c r="E62" s="26"/>
      <c r="F62" s="27" t="s">
        <v>92</v>
      </c>
      <c r="G62" s="50">
        <v>-0.3</v>
      </c>
      <c r="H62" s="51">
        <v>-0.4</v>
      </c>
      <c r="I62" s="51">
        <v>-0.6</v>
      </c>
      <c r="J62" s="246">
        <v>-0.6</v>
      </c>
      <c r="K62" s="51">
        <v>-0.10000000000000003</v>
      </c>
      <c r="L62" s="51">
        <v>-0.3</v>
      </c>
      <c r="M62" s="65">
        <v>-0.39999999999999997</v>
      </c>
      <c r="N62" s="32"/>
      <c r="R62" s="32"/>
      <c r="S62" s="32"/>
      <c r="T62" s="32"/>
      <c r="U62" s="32"/>
      <c r="V62" s="32"/>
      <c r="W62" s="32"/>
    </row>
    <row r="63" spans="2:23" ht="15" thickBot="1">
      <c r="B63" s="66"/>
      <c r="C63" s="67" t="s">
        <v>132</v>
      </c>
      <c r="D63" s="67"/>
      <c r="E63" s="68"/>
      <c r="F63" s="69" t="s">
        <v>11</v>
      </c>
      <c r="G63" s="70">
        <v>0.9</v>
      </c>
      <c r="H63" s="71">
        <v>0.1</v>
      </c>
      <c r="I63" s="71">
        <v>-0.3</v>
      </c>
      <c r="J63" s="248">
        <v>-0.2</v>
      </c>
      <c r="K63" s="71">
        <v>-0.4</v>
      </c>
      <c r="L63" s="71">
        <v>-1</v>
      </c>
      <c r="M63" s="72">
        <v>-1</v>
      </c>
      <c r="N63" s="32"/>
      <c r="R63" s="32"/>
      <c r="S63" s="32"/>
      <c r="T63" s="32"/>
      <c r="U63" s="32"/>
      <c r="V63" s="32"/>
      <c r="W63" s="32"/>
    </row>
    <row r="64" ht="15.75" customHeight="1">
      <c r="B64" s="12" t="s">
        <v>184</v>
      </c>
    </row>
    <row r="65" ht="15.75" customHeight="1">
      <c r="B65" s="12" t="s">
        <v>152</v>
      </c>
    </row>
    <row r="66" ht="15.75" customHeight="1">
      <c r="B66" s="12" t="s">
        <v>185</v>
      </c>
    </row>
    <row r="67" ht="15.75" customHeight="1">
      <c r="B67" s="12" t="s">
        <v>186</v>
      </c>
    </row>
    <row r="68" ht="14.25">
      <c r="B68" s="12" t="s">
        <v>187</v>
      </c>
    </row>
    <row r="69" ht="14.25">
      <c r="B69" s="12" t="s">
        <v>188</v>
      </c>
    </row>
    <row r="70" ht="14.25">
      <c r="B70" s="12" t="s">
        <v>189</v>
      </c>
    </row>
    <row r="71" ht="14.25">
      <c r="B71" s="12" t="s">
        <v>190</v>
      </c>
    </row>
    <row r="72" ht="14.25">
      <c r="B72" s="12" t="s">
        <v>144</v>
      </c>
    </row>
    <row r="73" ht="14.25">
      <c r="C73" s="12" t="s">
        <v>191</v>
      </c>
    </row>
    <row r="74" spans="2:5" ht="14.25">
      <c r="B74" s="73" t="s">
        <v>192</v>
      </c>
      <c r="C74" s="73"/>
      <c r="D74" s="73"/>
      <c r="E74" s="73"/>
    </row>
    <row r="75" spans="2:6" ht="14.25">
      <c r="B75" s="73" t="s">
        <v>193</v>
      </c>
      <c r="C75" s="73"/>
      <c r="D75" s="74"/>
      <c r="E75" s="73"/>
      <c r="F75" s="73"/>
    </row>
    <row r="76" spans="2:6" ht="14.25">
      <c r="B76" s="73" t="s">
        <v>145</v>
      </c>
      <c r="C76" s="73"/>
      <c r="D76" s="73"/>
      <c r="E76" s="73"/>
      <c r="F76" s="73"/>
    </row>
    <row r="77" spans="2:6" ht="14.25">
      <c r="B77" s="12" t="s">
        <v>194</v>
      </c>
      <c r="F77" s="73"/>
    </row>
    <row r="78" ht="14.25">
      <c r="B78" s="12" t="s">
        <v>195</v>
      </c>
    </row>
    <row r="79" spans="7:14" ht="14.25">
      <c r="G79" s="73"/>
      <c r="H79" s="73"/>
      <c r="I79" s="73"/>
      <c r="J79" s="73"/>
      <c r="K79" s="73"/>
      <c r="L79" s="73"/>
      <c r="M79" s="73"/>
      <c r="N79" s="73"/>
    </row>
    <row r="80" spans="3:4" s="73" customFormat="1" ht="15.75">
      <c r="C80" s="74"/>
      <c r="D80" s="75"/>
    </row>
    <row r="81" s="73" customFormat="1" ht="14.25"/>
    <row r="82" spans="5:14" ht="14.25"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sheetProtection/>
  <mergeCells count="5">
    <mergeCell ref="B3:E4"/>
    <mergeCell ref="F3:F4"/>
    <mergeCell ref="B2:M2"/>
    <mergeCell ref="K3:M3"/>
    <mergeCell ref="H3:J3"/>
  </mergeCells>
  <printOptions/>
  <pageMargins left="0.7" right="0.7" top="0.75" bottom="0.75" header="0.3" footer="0.3"/>
  <pageSetup fitToHeight="1" fitToWidth="1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6"/>
  <sheetViews>
    <sheetView zoomScale="80" zoomScaleNormal="80" zoomScalePageLayoutView="0" workbookViewId="0" topLeftCell="A1">
      <selection activeCell="O48" sqref="O48"/>
    </sheetView>
  </sheetViews>
  <sheetFormatPr defaultColWidth="9.140625" defaultRowHeight="15"/>
  <cols>
    <col min="1" max="5" width="3.140625" style="77" customWidth="1"/>
    <col min="6" max="6" width="29.8515625" style="77" customWidth="1"/>
    <col min="7" max="7" width="22.00390625" style="77" customWidth="1"/>
    <col min="8" max="8" width="10.7109375" style="77" customWidth="1"/>
    <col min="9" max="27" width="9.140625" style="77" customWidth="1"/>
    <col min="28" max="16384" width="9.140625" style="77" customWidth="1"/>
  </cols>
  <sheetData>
    <row r="1" ht="22.5" customHeight="1" thickBot="1">
      <c r="B1" s="76" t="s">
        <v>98</v>
      </c>
    </row>
    <row r="2" spans="2:27" ht="30" customHeight="1">
      <c r="B2" s="95" t="str">
        <f>"Strednodobá predikcia "&amp;Súhrn!$H$3&amp;" - komponenty HDP [objem]"</f>
        <v>Strednodobá predikcia P3Q-2019 - komponenty HDP [objem]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2:27" ht="14.25">
      <c r="B3" s="286" t="s">
        <v>29</v>
      </c>
      <c r="C3" s="287"/>
      <c r="D3" s="287"/>
      <c r="E3" s="287"/>
      <c r="F3" s="288"/>
      <c r="G3" s="284" t="s">
        <v>69</v>
      </c>
      <c r="H3" s="144" t="s">
        <v>35</v>
      </c>
      <c r="I3" s="292">
        <v>2019</v>
      </c>
      <c r="J3" s="292">
        <v>2020</v>
      </c>
      <c r="K3" s="294">
        <v>2021</v>
      </c>
      <c r="L3" s="282">
        <v>2018</v>
      </c>
      <c r="M3" s="280"/>
      <c r="N3" s="280"/>
      <c r="O3" s="283"/>
      <c r="P3" s="282">
        <v>2019</v>
      </c>
      <c r="Q3" s="280"/>
      <c r="R3" s="280"/>
      <c r="S3" s="283"/>
      <c r="T3" s="282">
        <v>2020</v>
      </c>
      <c r="U3" s="280"/>
      <c r="V3" s="280"/>
      <c r="W3" s="283"/>
      <c r="X3" s="280">
        <v>2021</v>
      </c>
      <c r="Y3" s="280"/>
      <c r="Z3" s="280"/>
      <c r="AA3" s="281"/>
    </row>
    <row r="4" spans="2:27" ht="14.25">
      <c r="B4" s="289"/>
      <c r="C4" s="290"/>
      <c r="D4" s="290"/>
      <c r="E4" s="290"/>
      <c r="F4" s="291"/>
      <c r="G4" s="285"/>
      <c r="H4" s="226">
        <v>2018</v>
      </c>
      <c r="I4" s="293"/>
      <c r="J4" s="293"/>
      <c r="K4" s="295"/>
      <c r="L4" s="148" t="s">
        <v>3</v>
      </c>
      <c r="M4" s="146" t="s">
        <v>4</v>
      </c>
      <c r="N4" s="146" t="s">
        <v>5</v>
      </c>
      <c r="O4" s="147" t="s">
        <v>6</v>
      </c>
      <c r="P4" s="148" t="s">
        <v>3</v>
      </c>
      <c r="Q4" s="146" t="s">
        <v>4</v>
      </c>
      <c r="R4" s="146" t="s">
        <v>5</v>
      </c>
      <c r="S4" s="147" t="s">
        <v>6</v>
      </c>
      <c r="T4" s="148" t="s">
        <v>3</v>
      </c>
      <c r="U4" s="146" t="s">
        <v>4</v>
      </c>
      <c r="V4" s="146" t="s">
        <v>5</v>
      </c>
      <c r="W4" s="147" t="s">
        <v>6</v>
      </c>
      <c r="X4" s="146" t="s">
        <v>3</v>
      </c>
      <c r="Y4" s="146" t="s">
        <v>4</v>
      </c>
      <c r="Z4" s="146" t="s">
        <v>5</v>
      </c>
      <c r="AA4" s="149" t="s">
        <v>6</v>
      </c>
    </row>
    <row r="5" spans="2:27" ht="3.75" customHeight="1">
      <c r="B5" s="9"/>
      <c r="C5" s="10"/>
      <c r="D5" s="10"/>
      <c r="E5" s="10"/>
      <c r="F5" s="150"/>
      <c r="G5" s="151"/>
      <c r="H5" s="154"/>
      <c r="I5" s="153"/>
      <c r="J5" s="153"/>
      <c r="K5" s="154"/>
      <c r="L5" s="196"/>
      <c r="M5" s="91"/>
      <c r="N5" s="91"/>
      <c r="O5" s="118"/>
      <c r="P5" s="91"/>
      <c r="Q5" s="91"/>
      <c r="R5" s="91"/>
      <c r="S5" s="91"/>
      <c r="T5" s="196"/>
      <c r="U5" s="91"/>
      <c r="V5" s="91"/>
      <c r="W5" s="118"/>
      <c r="X5" s="91"/>
      <c r="Y5" s="91"/>
      <c r="Z5" s="91"/>
      <c r="AA5" s="4"/>
    </row>
    <row r="6" spans="2:27" ht="14.25">
      <c r="B6" s="3"/>
      <c r="C6" s="91" t="s">
        <v>0</v>
      </c>
      <c r="D6" s="91"/>
      <c r="E6" s="91"/>
      <c r="F6" s="118"/>
      <c r="G6" s="56" t="s">
        <v>105</v>
      </c>
      <c r="H6" s="160">
        <v>90201.788</v>
      </c>
      <c r="I6" s="115">
        <v>94884.48299109019</v>
      </c>
      <c r="J6" s="115">
        <v>99291.6085945363</v>
      </c>
      <c r="K6" s="160">
        <v>104129.37826724509</v>
      </c>
      <c r="L6" s="199">
        <v>22004.7985855193</v>
      </c>
      <c r="M6" s="161">
        <v>22445.8787354329</v>
      </c>
      <c r="N6" s="161">
        <v>22750.2622424384</v>
      </c>
      <c r="O6" s="162">
        <v>23000.8484366094</v>
      </c>
      <c r="P6" s="161">
        <v>23363.6030189107</v>
      </c>
      <c r="Q6" s="161">
        <v>23591.7745093373</v>
      </c>
      <c r="R6" s="161">
        <v>23855.44979210977</v>
      </c>
      <c r="S6" s="161">
        <v>24073.65567073241</v>
      </c>
      <c r="T6" s="199">
        <v>24349.256552643204</v>
      </c>
      <c r="U6" s="161">
        <v>24670.295052169644</v>
      </c>
      <c r="V6" s="161">
        <v>24968.477416737987</v>
      </c>
      <c r="W6" s="162">
        <v>25303.57957298546</v>
      </c>
      <c r="X6" s="161">
        <v>25581.8508803915</v>
      </c>
      <c r="Y6" s="161">
        <v>25871.466360071747</v>
      </c>
      <c r="Z6" s="161">
        <v>26171.53895808235</v>
      </c>
      <c r="AA6" s="163">
        <v>26504.522068699483</v>
      </c>
    </row>
    <row r="7" spans="2:27" ht="14.25">
      <c r="B7" s="3"/>
      <c r="C7" s="91"/>
      <c r="D7" s="91"/>
      <c r="E7" s="91" t="s">
        <v>142</v>
      </c>
      <c r="F7" s="118"/>
      <c r="G7" s="56" t="s">
        <v>105</v>
      </c>
      <c r="H7" s="162">
        <v>49073.596</v>
      </c>
      <c r="I7" s="115">
        <v>51251.426567608214</v>
      </c>
      <c r="J7" s="115">
        <v>53998.69938601501</v>
      </c>
      <c r="K7" s="162">
        <v>56633.33012244002</v>
      </c>
      <c r="L7" s="199">
        <v>12077.3967317356</v>
      </c>
      <c r="M7" s="161">
        <v>12183.8691296237</v>
      </c>
      <c r="N7" s="161">
        <v>12343.5982819164</v>
      </c>
      <c r="O7" s="162">
        <v>12468.7318567243</v>
      </c>
      <c r="P7" s="161">
        <v>12574.6307980908</v>
      </c>
      <c r="Q7" s="161">
        <v>12720.9057286476</v>
      </c>
      <c r="R7" s="161">
        <v>12894.962533300008</v>
      </c>
      <c r="S7" s="161">
        <v>13060.927507569811</v>
      </c>
      <c r="T7" s="199">
        <v>13224.873207363102</v>
      </c>
      <c r="U7" s="161">
        <v>13402.802697034303</v>
      </c>
      <c r="V7" s="161">
        <v>13570.49934144903</v>
      </c>
      <c r="W7" s="162">
        <v>13800.524140168582</v>
      </c>
      <c r="X7" s="161">
        <v>13918.674466400556</v>
      </c>
      <c r="Y7" s="161">
        <v>14067.637850510822</v>
      </c>
      <c r="Z7" s="161">
        <v>14218.682328279205</v>
      </c>
      <c r="AA7" s="163">
        <v>14428.335477249437</v>
      </c>
    </row>
    <row r="8" spans="2:27" ht="14.25">
      <c r="B8" s="3"/>
      <c r="C8" s="91"/>
      <c r="D8" s="91"/>
      <c r="E8" s="91" t="s">
        <v>30</v>
      </c>
      <c r="F8" s="118"/>
      <c r="G8" s="56" t="s">
        <v>105</v>
      </c>
      <c r="H8" s="162">
        <v>17556.342</v>
      </c>
      <c r="I8" s="161">
        <v>18901.011532218385</v>
      </c>
      <c r="J8" s="161">
        <v>20186.972820397616</v>
      </c>
      <c r="K8" s="162">
        <v>21401.34951191755</v>
      </c>
      <c r="L8" s="199">
        <v>4272.84243052439</v>
      </c>
      <c r="M8" s="161">
        <v>4337.72605525091</v>
      </c>
      <c r="N8" s="161">
        <v>4424.4079830291</v>
      </c>
      <c r="O8" s="162">
        <v>4521.3655311956</v>
      </c>
      <c r="P8" s="161">
        <v>4605.35746616755</v>
      </c>
      <c r="Q8" s="161">
        <v>4700.08314113161</v>
      </c>
      <c r="R8" s="161">
        <v>4764.677995951886</v>
      </c>
      <c r="S8" s="161">
        <v>4830.892928967336</v>
      </c>
      <c r="T8" s="199">
        <v>4929.214964559978</v>
      </c>
      <c r="U8" s="161">
        <v>5018.333929772794</v>
      </c>
      <c r="V8" s="161">
        <v>5080.168176581712</v>
      </c>
      <c r="W8" s="162">
        <v>5159.255749483131</v>
      </c>
      <c r="X8" s="161">
        <v>5239.447777604726</v>
      </c>
      <c r="Y8" s="161">
        <v>5313.258641546623</v>
      </c>
      <c r="Z8" s="161">
        <v>5386.829413523865</v>
      </c>
      <c r="AA8" s="163">
        <v>5461.813679242335</v>
      </c>
    </row>
    <row r="9" spans="2:27" ht="14.25">
      <c r="B9" s="3"/>
      <c r="C9" s="91"/>
      <c r="D9" s="91"/>
      <c r="E9" s="91" t="s">
        <v>1</v>
      </c>
      <c r="F9" s="118"/>
      <c r="G9" s="56" t="s">
        <v>105</v>
      </c>
      <c r="H9" s="162">
        <v>19840.406</v>
      </c>
      <c r="I9" s="161">
        <v>20389.702942672106</v>
      </c>
      <c r="J9" s="161">
        <v>21297.530017956302</v>
      </c>
      <c r="K9" s="162">
        <v>22383.395947719957</v>
      </c>
      <c r="L9" s="199">
        <v>4872.13822310168</v>
      </c>
      <c r="M9" s="161">
        <v>5165.89705569428</v>
      </c>
      <c r="N9" s="161">
        <v>4769.71080902251</v>
      </c>
      <c r="O9" s="162">
        <v>5032.65991218153</v>
      </c>
      <c r="P9" s="161">
        <v>5097.94941540513</v>
      </c>
      <c r="Q9" s="161">
        <v>5046.97013238581</v>
      </c>
      <c r="R9" s="161">
        <v>5100.194032454682</v>
      </c>
      <c r="S9" s="161">
        <v>5144.5893624264845</v>
      </c>
      <c r="T9" s="199">
        <v>5208.770057336808</v>
      </c>
      <c r="U9" s="161">
        <v>5289.509349809706</v>
      </c>
      <c r="V9" s="161">
        <v>5364.111219756846</v>
      </c>
      <c r="W9" s="162">
        <v>5435.1393910529405</v>
      </c>
      <c r="X9" s="161">
        <v>5493.412555482168</v>
      </c>
      <c r="Y9" s="161">
        <v>5560.094104232545</v>
      </c>
      <c r="Z9" s="161">
        <v>5629.260803627474</v>
      </c>
      <c r="AA9" s="163">
        <v>5700.628484377771</v>
      </c>
    </row>
    <row r="10" spans="2:27" ht="14.25">
      <c r="B10" s="3"/>
      <c r="C10" s="91"/>
      <c r="D10" s="91"/>
      <c r="E10" s="91" t="s">
        <v>2</v>
      </c>
      <c r="F10" s="118"/>
      <c r="G10" s="56" t="s">
        <v>105</v>
      </c>
      <c r="H10" s="162">
        <v>86470.344</v>
      </c>
      <c r="I10" s="161">
        <v>90542.14104249871</v>
      </c>
      <c r="J10" s="161">
        <v>95483.20222436893</v>
      </c>
      <c r="K10" s="162">
        <v>100418.07558207752</v>
      </c>
      <c r="L10" s="199">
        <v>21222.37738536167</v>
      </c>
      <c r="M10" s="161">
        <v>21687.492240568892</v>
      </c>
      <c r="N10" s="161">
        <v>21537.71707396801</v>
      </c>
      <c r="O10" s="162">
        <v>22022.757300101428</v>
      </c>
      <c r="P10" s="161">
        <v>22277.937679663482</v>
      </c>
      <c r="Q10" s="161">
        <v>22467.959002165022</v>
      </c>
      <c r="R10" s="161">
        <v>22759.834561706575</v>
      </c>
      <c r="S10" s="161">
        <v>23036.409798963632</v>
      </c>
      <c r="T10" s="199">
        <v>23362.858229259888</v>
      </c>
      <c r="U10" s="161">
        <v>23710.645976616805</v>
      </c>
      <c r="V10" s="161">
        <v>24014.77873778759</v>
      </c>
      <c r="W10" s="162">
        <v>24394.919280704653</v>
      </c>
      <c r="X10" s="161">
        <v>24651.534799487454</v>
      </c>
      <c r="Y10" s="161">
        <v>24940.990596289987</v>
      </c>
      <c r="Z10" s="161">
        <v>25234.772545430544</v>
      </c>
      <c r="AA10" s="163">
        <v>25590.777640869543</v>
      </c>
    </row>
    <row r="11" spans="2:27" ht="14.25">
      <c r="B11" s="3"/>
      <c r="C11" s="91"/>
      <c r="D11" s="91" t="s">
        <v>31</v>
      </c>
      <c r="E11" s="91"/>
      <c r="F11" s="118"/>
      <c r="G11" s="56" t="s">
        <v>105</v>
      </c>
      <c r="H11" s="162">
        <v>87722.389</v>
      </c>
      <c r="I11" s="161">
        <v>88819.73101491285</v>
      </c>
      <c r="J11" s="161">
        <v>92780.9463785969</v>
      </c>
      <c r="K11" s="162">
        <v>98277.0247083709</v>
      </c>
      <c r="L11" s="199">
        <v>21197.913454877</v>
      </c>
      <c r="M11" s="161">
        <v>22002.5991028328</v>
      </c>
      <c r="N11" s="161">
        <v>22071.3538877102</v>
      </c>
      <c r="O11" s="162">
        <v>22450.52255458</v>
      </c>
      <c r="P11" s="161">
        <v>22703.1516321473</v>
      </c>
      <c r="Q11" s="161">
        <v>21706.0026803378</v>
      </c>
      <c r="R11" s="161">
        <v>22064.46618973432</v>
      </c>
      <c r="S11" s="161">
        <v>22346.110512693424</v>
      </c>
      <c r="T11" s="199">
        <v>22732.00600150251</v>
      </c>
      <c r="U11" s="161">
        <v>23019.62966005533</v>
      </c>
      <c r="V11" s="161">
        <v>23341.33669112933</v>
      </c>
      <c r="W11" s="162">
        <v>23687.97402590973</v>
      </c>
      <c r="X11" s="161">
        <v>24023.74170545102</v>
      </c>
      <c r="Y11" s="161">
        <v>24382.065294323176</v>
      </c>
      <c r="Z11" s="161">
        <v>24751.067813473004</v>
      </c>
      <c r="AA11" s="163">
        <v>25120.14989512369</v>
      </c>
    </row>
    <row r="12" spans="2:27" ht="14.25">
      <c r="B12" s="3"/>
      <c r="C12" s="91"/>
      <c r="D12" s="91" t="s">
        <v>32</v>
      </c>
      <c r="E12" s="91"/>
      <c r="F12" s="118"/>
      <c r="G12" s="56" t="s">
        <v>105</v>
      </c>
      <c r="H12" s="162">
        <v>85777.04400000001</v>
      </c>
      <c r="I12" s="161">
        <v>87870.55053432024</v>
      </c>
      <c r="J12" s="161">
        <v>92433.71260086162</v>
      </c>
      <c r="K12" s="162">
        <v>98177.75911108329</v>
      </c>
      <c r="L12" s="199">
        <v>20774.2708164655</v>
      </c>
      <c r="M12" s="161">
        <v>21303.7749816919</v>
      </c>
      <c r="N12" s="161">
        <v>21605.2276532629</v>
      </c>
      <c r="O12" s="162">
        <v>22093.7705485797</v>
      </c>
      <c r="P12" s="161">
        <v>22166.0858063844</v>
      </c>
      <c r="Q12" s="161">
        <v>21576.531278199505</v>
      </c>
      <c r="R12" s="161">
        <v>21888.252263637864</v>
      </c>
      <c r="S12" s="161">
        <v>22239.681186098453</v>
      </c>
      <c r="T12" s="199">
        <v>22630.78067501964</v>
      </c>
      <c r="U12" s="161">
        <v>22922.337409625525</v>
      </c>
      <c r="V12" s="161">
        <v>23240.509099263196</v>
      </c>
      <c r="W12" s="162">
        <v>23640.08541695325</v>
      </c>
      <c r="X12" s="161">
        <v>23969.611543357634</v>
      </c>
      <c r="Y12" s="161">
        <v>24341.284008757746</v>
      </c>
      <c r="Z12" s="161">
        <v>24723.14964691736</v>
      </c>
      <c r="AA12" s="163">
        <v>25143.713912050553</v>
      </c>
    </row>
    <row r="13" spans="2:27" ht="15" thickBot="1">
      <c r="B13" s="85"/>
      <c r="C13" s="120"/>
      <c r="D13" s="120" t="s">
        <v>33</v>
      </c>
      <c r="E13" s="120"/>
      <c r="F13" s="121"/>
      <c r="G13" s="233" t="s">
        <v>105</v>
      </c>
      <c r="H13" s="172">
        <v>1945.3449999999975</v>
      </c>
      <c r="I13" s="124">
        <v>949.1804805926222</v>
      </c>
      <c r="J13" s="124">
        <v>347.23377773528773</v>
      </c>
      <c r="K13" s="172">
        <v>99.26559728759457</v>
      </c>
      <c r="L13" s="236">
        <v>423.64263841150023</v>
      </c>
      <c r="M13" s="124">
        <v>698.8241211409004</v>
      </c>
      <c r="N13" s="124">
        <v>466.1262344472998</v>
      </c>
      <c r="O13" s="172">
        <v>356.7520060002971</v>
      </c>
      <c r="P13" s="124">
        <v>537.0658257629002</v>
      </c>
      <c r="Q13" s="124">
        <v>129.47140213829334</v>
      </c>
      <c r="R13" s="124">
        <v>176.21392609645773</v>
      </c>
      <c r="S13" s="124">
        <v>106.42932659497092</v>
      </c>
      <c r="T13" s="236">
        <v>101.2253264828687</v>
      </c>
      <c r="U13" s="124">
        <v>97.29225042980397</v>
      </c>
      <c r="V13" s="124">
        <v>100.82759186613475</v>
      </c>
      <c r="W13" s="172">
        <v>47.88860895648031</v>
      </c>
      <c r="X13" s="124">
        <v>54.13016209338457</v>
      </c>
      <c r="Y13" s="124">
        <v>40.78128556543015</v>
      </c>
      <c r="Z13" s="124">
        <v>27.91816655564253</v>
      </c>
      <c r="AA13" s="125">
        <v>-23.564016926862678</v>
      </c>
    </row>
    <row r="14" ht="15" thickBot="1">
      <c r="G14" s="126"/>
    </row>
    <row r="15" spans="2:27" ht="30" customHeight="1">
      <c r="B15" s="95" t="str">
        <f>"Strednodobá predikcia "&amp;Súhrn!$H$3&amp;" - komponenty HDP [zmena oproti predchádzajúcemu obdobiu]"</f>
        <v>Strednodobá predikcia P3Q-2019 - komponenty HDP [zmena oproti predchádzajúcemu obdobiu]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7"/>
    </row>
    <row r="16" spans="2:27" ht="14.25">
      <c r="B16" s="286" t="s">
        <v>29</v>
      </c>
      <c r="C16" s="287"/>
      <c r="D16" s="287"/>
      <c r="E16" s="287"/>
      <c r="F16" s="288"/>
      <c r="G16" s="284" t="s">
        <v>69</v>
      </c>
      <c r="H16" s="144" t="str">
        <f>H$3</f>
        <v>Skutočnosť</v>
      </c>
      <c r="I16" s="292">
        <f>I$3</f>
        <v>2019</v>
      </c>
      <c r="J16" s="292">
        <f>J$3</f>
        <v>2020</v>
      </c>
      <c r="K16" s="294">
        <f>K$3</f>
        <v>2021</v>
      </c>
      <c r="L16" s="282">
        <f>L$3</f>
        <v>2018</v>
      </c>
      <c r="M16" s="280"/>
      <c r="N16" s="280"/>
      <c r="O16" s="283"/>
      <c r="P16" s="282">
        <f>P$3</f>
        <v>2019</v>
      </c>
      <c r="Q16" s="280"/>
      <c r="R16" s="280"/>
      <c r="S16" s="283"/>
      <c r="T16" s="282">
        <f>T$3</f>
        <v>2020</v>
      </c>
      <c r="U16" s="280"/>
      <c r="V16" s="280"/>
      <c r="W16" s="283"/>
      <c r="X16" s="280">
        <f>X$3</f>
        <v>2021</v>
      </c>
      <c r="Y16" s="280"/>
      <c r="Z16" s="280"/>
      <c r="AA16" s="281"/>
    </row>
    <row r="17" spans="2:27" ht="14.25">
      <c r="B17" s="289"/>
      <c r="C17" s="290"/>
      <c r="D17" s="290"/>
      <c r="E17" s="290"/>
      <c r="F17" s="291"/>
      <c r="G17" s="285"/>
      <c r="H17" s="226">
        <f>$H$4</f>
        <v>2018</v>
      </c>
      <c r="I17" s="293"/>
      <c r="J17" s="293"/>
      <c r="K17" s="295"/>
      <c r="L17" s="148" t="s">
        <v>3</v>
      </c>
      <c r="M17" s="146" t="s">
        <v>4</v>
      </c>
      <c r="N17" s="146" t="s">
        <v>5</v>
      </c>
      <c r="O17" s="147" t="s">
        <v>6</v>
      </c>
      <c r="P17" s="148" t="s">
        <v>3</v>
      </c>
      <c r="Q17" s="146" t="s">
        <v>4</v>
      </c>
      <c r="R17" s="146" t="s">
        <v>5</v>
      </c>
      <c r="S17" s="147" t="s">
        <v>6</v>
      </c>
      <c r="T17" s="148" t="s">
        <v>3</v>
      </c>
      <c r="U17" s="146" t="s">
        <v>4</v>
      </c>
      <c r="V17" s="146" t="s">
        <v>5</v>
      </c>
      <c r="W17" s="147" t="s">
        <v>6</v>
      </c>
      <c r="X17" s="146" t="s">
        <v>3</v>
      </c>
      <c r="Y17" s="146" t="s">
        <v>4</v>
      </c>
      <c r="Z17" s="146" t="s">
        <v>5</v>
      </c>
      <c r="AA17" s="149" t="s">
        <v>6</v>
      </c>
    </row>
    <row r="18" spans="2:27" ht="3.75" customHeight="1">
      <c r="B18" s="9"/>
      <c r="C18" s="10"/>
      <c r="D18" s="10"/>
      <c r="E18" s="10"/>
      <c r="F18" s="150"/>
      <c r="G18" s="151"/>
      <c r="H18" s="154"/>
      <c r="I18" s="153"/>
      <c r="J18" s="153"/>
      <c r="K18" s="154"/>
      <c r="L18" s="196"/>
      <c r="M18" s="91"/>
      <c r="N18" s="91"/>
      <c r="O18" s="118"/>
      <c r="P18" s="91"/>
      <c r="Q18" s="91"/>
      <c r="R18" s="91"/>
      <c r="S18" s="91"/>
      <c r="T18" s="196"/>
      <c r="U18" s="91"/>
      <c r="V18" s="91"/>
      <c r="W18" s="118"/>
      <c r="X18" s="91"/>
      <c r="Y18" s="91"/>
      <c r="Z18" s="91"/>
      <c r="AA18" s="4"/>
    </row>
    <row r="19" spans="2:27" ht="14.25">
      <c r="B19" s="3"/>
      <c r="C19" s="91" t="s">
        <v>0</v>
      </c>
      <c r="D19" s="91"/>
      <c r="E19" s="91"/>
      <c r="F19" s="118"/>
      <c r="G19" s="56" t="s">
        <v>106</v>
      </c>
      <c r="H19" s="171">
        <v>4.109049582502294</v>
      </c>
      <c r="I19" s="170">
        <v>2.523893133626302</v>
      </c>
      <c r="J19" s="170">
        <v>2.3730868522888358</v>
      </c>
      <c r="K19" s="171">
        <v>2.6786073833206814</v>
      </c>
      <c r="L19" s="197">
        <v>0.9878848725299889</v>
      </c>
      <c r="M19" s="170">
        <v>1.2846775605427183</v>
      </c>
      <c r="N19" s="170">
        <v>0.775370516390609</v>
      </c>
      <c r="O19" s="171">
        <v>0.6265373449887193</v>
      </c>
      <c r="P19" s="170">
        <v>0.714250662841593</v>
      </c>
      <c r="Q19" s="170">
        <v>0.4565159285176037</v>
      </c>
      <c r="R19" s="170">
        <v>0.3606733185386446</v>
      </c>
      <c r="S19" s="170">
        <v>0.35867173714913747</v>
      </c>
      <c r="T19" s="197">
        <v>0.6025833250429002</v>
      </c>
      <c r="U19" s="170">
        <v>0.844640419664529</v>
      </c>
      <c r="V19" s="170">
        <v>0.6935570316039446</v>
      </c>
      <c r="W19" s="171">
        <v>0.8152958413589033</v>
      </c>
      <c r="X19" s="170">
        <v>0.5539140115705408</v>
      </c>
      <c r="Y19" s="170">
        <v>0.5869856234311328</v>
      </c>
      <c r="Z19" s="170">
        <v>0.6102023667123433</v>
      </c>
      <c r="AA19" s="177">
        <v>0.7393866860917058</v>
      </c>
    </row>
    <row r="20" spans="2:27" ht="14.25">
      <c r="B20" s="3"/>
      <c r="C20" s="91"/>
      <c r="D20" s="91"/>
      <c r="E20" s="91" t="s">
        <v>142</v>
      </c>
      <c r="F20" s="118"/>
      <c r="G20" s="56" t="s">
        <v>106</v>
      </c>
      <c r="H20" s="171">
        <v>3.0014168373101597</v>
      </c>
      <c r="I20" s="170">
        <v>1.8862948628175076</v>
      </c>
      <c r="J20" s="170">
        <v>2.9585088483909345</v>
      </c>
      <c r="K20" s="171">
        <v>2.6041443267799593</v>
      </c>
      <c r="L20" s="197">
        <v>1.075939703536278</v>
      </c>
      <c r="M20" s="170">
        <v>0.3306351547401931</v>
      </c>
      <c r="N20" s="170">
        <v>0.7268841253983851</v>
      </c>
      <c r="O20" s="171">
        <v>0.5402460048390907</v>
      </c>
      <c r="P20" s="170">
        <v>0.11711458385612161</v>
      </c>
      <c r="Q20" s="170">
        <v>0.5661421983630817</v>
      </c>
      <c r="R20" s="170">
        <v>0.5386481202585713</v>
      </c>
      <c r="S20" s="170">
        <v>0.8446987576574685</v>
      </c>
      <c r="T20" s="197">
        <v>0.7278060907990351</v>
      </c>
      <c r="U20" s="170">
        <v>0.7292064633576842</v>
      </c>
      <c r="V20" s="170">
        <v>0.6400486928990858</v>
      </c>
      <c r="W20" s="171">
        <v>1.14343309711262</v>
      </c>
      <c r="X20" s="170">
        <v>0.3146691026598063</v>
      </c>
      <c r="Y20" s="170">
        <v>0.521526104777422</v>
      </c>
      <c r="Z20" s="170">
        <v>0.5519543244802918</v>
      </c>
      <c r="AA20" s="177">
        <v>0.9619507755291181</v>
      </c>
    </row>
    <row r="21" spans="2:27" ht="14.25">
      <c r="B21" s="3"/>
      <c r="C21" s="91"/>
      <c r="D21" s="91"/>
      <c r="E21" s="91" t="s">
        <v>30</v>
      </c>
      <c r="F21" s="118"/>
      <c r="G21" s="56" t="s">
        <v>106</v>
      </c>
      <c r="H21" s="171">
        <v>1.940266318775798</v>
      </c>
      <c r="I21" s="170">
        <v>2.686717706051553</v>
      </c>
      <c r="J21" s="170">
        <v>2.863275983931885</v>
      </c>
      <c r="K21" s="171">
        <v>3.4560163298726536</v>
      </c>
      <c r="L21" s="197">
        <v>0.7057821533677355</v>
      </c>
      <c r="M21" s="170">
        <v>0.2376390882693329</v>
      </c>
      <c r="N21" s="170">
        <v>0.8804775912387299</v>
      </c>
      <c r="O21" s="171">
        <v>0.8955297824408035</v>
      </c>
      <c r="P21" s="170">
        <v>0.41974772829492224</v>
      </c>
      <c r="Q21" s="170">
        <v>0.9111251347154905</v>
      </c>
      <c r="R21" s="170">
        <v>0.36947723116496434</v>
      </c>
      <c r="S21" s="170">
        <v>0.8103270551645778</v>
      </c>
      <c r="T21" s="197">
        <v>0.5726913385721417</v>
      </c>
      <c r="U21" s="170">
        <v>0.994065139237506</v>
      </c>
      <c r="V21" s="170">
        <v>0.5163507542968375</v>
      </c>
      <c r="W21" s="171">
        <v>0.9447061295235244</v>
      </c>
      <c r="X21" s="170">
        <v>0.9765598858941331</v>
      </c>
      <c r="Y21" s="170">
        <v>0.8085796915538168</v>
      </c>
      <c r="Z21" s="170">
        <v>0.8123139630972673</v>
      </c>
      <c r="AA21" s="177">
        <v>0.8316827086002121</v>
      </c>
    </row>
    <row r="22" spans="2:27" ht="14.25">
      <c r="B22" s="3"/>
      <c r="C22" s="91"/>
      <c r="D22" s="91"/>
      <c r="E22" s="91" t="s">
        <v>1</v>
      </c>
      <c r="F22" s="118"/>
      <c r="G22" s="56" t="s">
        <v>106</v>
      </c>
      <c r="H22" s="171">
        <v>6.84024893577751</v>
      </c>
      <c r="I22" s="170">
        <v>0.562418175774809</v>
      </c>
      <c r="J22" s="170">
        <v>2.352664545865494</v>
      </c>
      <c r="K22" s="171">
        <v>3.009668578592084</v>
      </c>
      <c r="L22" s="197">
        <v>6.653305796149908</v>
      </c>
      <c r="M22" s="170">
        <v>5.193504683321322</v>
      </c>
      <c r="N22" s="170">
        <v>-7.674490851344245</v>
      </c>
      <c r="O22" s="171">
        <v>5.17516020423399</v>
      </c>
      <c r="P22" s="170">
        <v>-0.20358017304231169</v>
      </c>
      <c r="Q22" s="170">
        <v>-0.6687074482656357</v>
      </c>
      <c r="R22" s="170">
        <v>0.3701143380217644</v>
      </c>
      <c r="S22" s="170">
        <v>0.27181764343293935</v>
      </c>
      <c r="T22" s="197">
        <v>0.5952239872899554</v>
      </c>
      <c r="U22" s="170">
        <v>1.1186278617243204</v>
      </c>
      <c r="V22" s="170">
        <v>0.9349044073009338</v>
      </c>
      <c r="W22" s="171">
        <v>0.8292382460513892</v>
      </c>
      <c r="X22" s="170">
        <v>0.5567439489899471</v>
      </c>
      <c r="Y22" s="170">
        <v>0.6767484639653674</v>
      </c>
      <c r="Z22" s="170">
        <v>0.7154299864189113</v>
      </c>
      <c r="AA22" s="177">
        <v>0.7530462120118386</v>
      </c>
    </row>
    <row r="23" spans="2:27" ht="14.25">
      <c r="B23" s="3"/>
      <c r="C23" s="91"/>
      <c r="D23" s="91"/>
      <c r="E23" s="91" t="s">
        <v>2</v>
      </c>
      <c r="F23" s="118"/>
      <c r="G23" s="56" t="s">
        <v>106</v>
      </c>
      <c r="H23" s="171">
        <v>3.702067517792827</v>
      </c>
      <c r="I23" s="170">
        <v>1.7186158679659371</v>
      </c>
      <c r="J23" s="170">
        <v>2.7933149657426384</v>
      </c>
      <c r="K23" s="171">
        <v>2.8695037543917294</v>
      </c>
      <c r="L23" s="197">
        <v>2.30746589222764</v>
      </c>
      <c r="M23" s="170">
        <v>1.4985109650581592</v>
      </c>
      <c r="N23" s="170">
        <v>-1.367149492927041</v>
      </c>
      <c r="O23" s="171">
        <v>1.7068506847512026</v>
      </c>
      <c r="P23" s="170">
        <v>0.09776772858546678</v>
      </c>
      <c r="Q23" s="170">
        <v>0.3325253758361697</v>
      </c>
      <c r="R23" s="170">
        <v>0.464602241671372</v>
      </c>
      <c r="S23" s="170">
        <v>0.6997082819498672</v>
      </c>
      <c r="T23" s="197">
        <v>0.6653746098238145</v>
      </c>
      <c r="U23" s="170">
        <v>0.8748647445734292</v>
      </c>
      <c r="V23" s="170">
        <v>0.6866178852575899</v>
      </c>
      <c r="W23" s="171">
        <v>1.028511578453248</v>
      </c>
      <c r="X23" s="170">
        <v>0.5031432705666816</v>
      </c>
      <c r="Y23" s="170">
        <v>0.6156470583047309</v>
      </c>
      <c r="Z23" s="170">
        <v>0.6429109813268923</v>
      </c>
      <c r="AA23" s="177">
        <v>0.8857210909261539</v>
      </c>
    </row>
    <row r="24" spans="2:27" ht="14.25">
      <c r="B24" s="3"/>
      <c r="C24" s="91"/>
      <c r="D24" s="91" t="s">
        <v>31</v>
      </c>
      <c r="E24" s="91"/>
      <c r="F24" s="118"/>
      <c r="G24" s="56" t="s">
        <v>106</v>
      </c>
      <c r="H24" s="171">
        <v>4.811235766331549</v>
      </c>
      <c r="I24" s="170">
        <v>0.5479834840738818</v>
      </c>
      <c r="J24" s="170">
        <v>2.786977710510328</v>
      </c>
      <c r="K24" s="171">
        <v>4.147984130342536</v>
      </c>
      <c r="L24" s="197">
        <v>-1.700632535285834</v>
      </c>
      <c r="M24" s="170">
        <v>4.038360658623958</v>
      </c>
      <c r="N24" s="170">
        <v>0.3319601498548792</v>
      </c>
      <c r="O24" s="171">
        <v>1.9445588356726091</v>
      </c>
      <c r="P24" s="170">
        <v>0.6218870343114133</v>
      </c>
      <c r="Q24" s="170">
        <v>-4.595803016046247</v>
      </c>
      <c r="R24" s="170">
        <v>1.2101247502240824</v>
      </c>
      <c r="S24" s="170">
        <v>1.0621491639599014</v>
      </c>
      <c r="T24" s="197">
        <v>1.2555559882160452</v>
      </c>
      <c r="U24" s="170">
        <v>0.752346482285219</v>
      </c>
      <c r="V24" s="170">
        <v>0.9185110307277142</v>
      </c>
      <c r="W24" s="171">
        <v>1.1015554760397777</v>
      </c>
      <c r="X24" s="170">
        <v>1.0155116253802987</v>
      </c>
      <c r="Y24" s="170">
        <v>1.0577468544909863</v>
      </c>
      <c r="Z24" s="170">
        <v>1.061442264823853</v>
      </c>
      <c r="AA24" s="177">
        <v>1.0814204471606246</v>
      </c>
    </row>
    <row r="25" spans="2:27" ht="14.25">
      <c r="B25" s="3"/>
      <c r="C25" s="91"/>
      <c r="D25" s="91" t="s">
        <v>32</v>
      </c>
      <c r="E25" s="91"/>
      <c r="F25" s="118"/>
      <c r="G25" s="56" t="s">
        <v>106</v>
      </c>
      <c r="H25" s="171">
        <v>5.295292542284358</v>
      </c>
      <c r="I25" s="170">
        <v>1.735039092426831</v>
      </c>
      <c r="J25" s="170">
        <v>3.604426861282491</v>
      </c>
      <c r="K25" s="171">
        <v>4.297755263603193</v>
      </c>
      <c r="L25" s="197">
        <v>1.0882393418726508</v>
      </c>
      <c r="M25" s="170">
        <v>2.618509351290129</v>
      </c>
      <c r="N25" s="170">
        <v>1.5683353904488087</v>
      </c>
      <c r="O25" s="171">
        <v>2.228254134323876</v>
      </c>
      <c r="P25" s="170">
        <v>-0.24444552082788107</v>
      </c>
      <c r="Q25" s="170">
        <v>-2.6419425894494424</v>
      </c>
      <c r="R25" s="170">
        <v>1.1449280915552862</v>
      </c>
      <c r="S25" s="170">
        <v>1.3992005071176408</v>
      </c>
      <c r="T25" s="197">
        <v>1.287181225581051</v>
      </c>
      <c r="U25" s="170">
        <v>0.7422590268588465</v>
      </c>
      <c r="V25" s="170">
        <v>0.8955294978385098</v>
      </c>
      <c r="W25" s="171">
        <v>1.2871603934658538</v>
      </c>
      <c r="X25" s="170">
        <v>0.9683131959838107</v>
      </c>
      <c r="Y25" s="170">
        <v>1.0855904811965473</v>
      </c>
      <c r="Z25" s="170">
        <v>1.0912166767203928</v>
      </c>
      <c r="AA25" s="177">
        <v>1.2074591691151824</v>
      </c>
    </row>
    <row r="26" spans="2:27" ht="15" thickBot="1">
      <c r="B26" s="85"/>
      <c r="C26" s="120"/>
      <c r="D26" s="120" t="s">
        <v>33</v>
      </c>
      <c r="E26" s="120"/>
      <c r="F26" s="121"/>
      <c r="G26" s="233" t="s">
        <v>106</v>
      </c>
      <c r="H26" s="185">
        <v>-1.5001156280910521</v>
      </c>
      <c r="I26" s="184">
        <v>-15.99715307566909</v>
      </c>
      <c r="J26" s="184">
        <v>-11.0116720114208</v>
      </c>
      <c r="K26" s="185">
        <v>1.2045845412667546</v>
      </c>
      <c r="L26" s="212">
        <v>-30.06285308536448</v>
      </c>
      <c r="M26" s="184">
        <v>24.909552682689437</v>
      </c>
      <c r="N26" s="184">
        <v>-14.598896854817951</v>
      </c>
      <c r="O26" s="185">
        <v>-2.1300078482992433</v>
      </c>
      <c r="P26" s="184">
        <v>13.618653523945511</v>
      </c>
      <c r="Q26" s="184">
        <v>-30.33124711508296</v>
      </c>
      <c r="R26" s="184">
        <v>2.410169198793639</v>
      </c>
      <c r="S26" s="184">
        <v>-5.065149955001374</v>
      </c>
      <c r="T26" s="212">
        <v>0.6414891060139212</v>
      </c>
      <c r="U26" s="184">
        <v>0.9494711351890999</v>
      </c>
      <c r="V26" s="184">
        <v>1.3666842929540621</v>
      </c>
      <c r="W26" s="185">
        <v>-2.501186098499673</v>
      </c>
      <c r="X26" s="184">
        <v>1.967268984042292</v>
      </c>
      <c r="Y26" s="184">
        <v>0.5017801133334103</v>
      </c>
      <c r="Z26" s="184">
        <v>0.4634690929542984</v>
      </c>
      <c r="AA26" s="213">
        <v>-1.465689848260098</v>
      </c>
    </row>
    <row r="27" ht="15" thickBot="1"/>
    <row r="28" spans="2:27" ht="30" customHeight="1">
      <c r="B28" s="95" t="str">
        <f>"Strednodobá predikcia "&amp;Súhrn!$H$3&amp;" - komponenty HDP [príspevky k rastu]"</f>
        <v>Strednodobá predikcia P3Q-2019 - komponenty HDP [príspevky k rastu]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</row>
    <row r="29" spans="2:27" ht="14.25">
      <c r="B29" s="286" t="s">
        <v>29</v>
      </c>
      <c r="C29" s="287"/>
      <c r="D29" s="287"/>
      <c r="E29" s="287"/>
      <c r="F29" s="288"/>
      <c r="G29" s="284" t="s">
        <v>69</v>
      </c>
      <c r="H29" s="144" t="str">
        <f>H$3</f>
        <v>Skutočnosť</v>
      </c>
      <c r="I29" s="292">
        <f>I$3</f>
        <v>2019</v>
      </c>
      <c r="J29" s="292">
        <f>J$3</f>
        <v>2020</v>
      </c>
      <c r="K29" s="294">
        <f>K$3</f>
        <v>2021</v>
      </c>
      <c r="L29" s="282">
        <f>L$3</f>
        <v>2018</v>
      </c>
      <c r="M29" s="280"/>
      <c r="N29" s="280"/>
      <c r="O29" s="283"/>
      <c r="P29" s="282">
        <f>P$3</f>
        <v>2019</v>
      </c>
      <c r="Q29" s="280"/>
      <c r="R29" s="280"/>
      <c r="S29" s="283"/>
      <c r="T29" s="282">
        <f>T$3</f>
        <v>2020</v>
      </c>
      <c r="U29" s="280"/>
      <c r="V29" s="280"/>
      <c r="W29" s="283"/>
      <c r="X29" s="280">
        <f>X$3</f>
        <v>2021</v>
      </c>
      <c r="Y29" s="280"/>
      <c r="Z29" s="280"/>
      <c r="AA29" s="281"/>
    </row>
    <row r="30" spans="2:27" ht="14.25">
      <c r="B30" s="289"/>
      <c r="C30" s="290"/>
      <c r="D30" s="290"/>
      <c r="E30" s="290"/>
      <c r="F30" s="291"/>
      <c r="G30" s="285"/>
      <c r="H30" s="226">
        <f>$H$4</f>
        <v>2018</v>
      </c>
      <c r="I30" s="293"/>
      <c r="J30" s="293"/>
      <c r="K30" s="295"/>
      <c r="L30" s="148" t="s">
        <v>3</v>
      </c>
      <c r="M30" s="146" t="s">
        <v>4</v>
      </c>
      <c r="N30" s="146" t="s">
        <v>5</v>
      </c>
      <c r="O30" s="147" t="s">
        <v>6</v>
      </c>
      <c r="P30" s="148" t="s">
        <v>3</v>
      </c>
      <c r="Q30" s="146" t="s">
        <v>4</v>
      </c>
      <c r="R30" s="146" t="s">
        <v>5</v>
      </c>
      <c r="S30" s="147" t="s">
        <v>6</v>
      </c>
      <c r="T30" s="148" t="s">
        <v>3</v>
      </c>
      <c r="U30" s="146" t="s">
        <v>4</v>
      </c>
      <c r="V30" s="146" t="s">
        <v>5</v>
      </c>
      <c r="W30" s="147" t="s">
        <v>6</v>
      </c>
      <c r="X30" s="146" t="s">
        <v>3</v>
      </c>
      <c r="Y30" s="146" t="s">
        <v>4</v>
      </c>
      <c r="Z30" s="146" t="s">
        <v>5</v>
      </c>
      <c r="AA30" s="149" t="s">
        <v>6</v>
      </c>
    </row>
    <row r="31" spans="2:27" ht="3.75" customHeight="1">
      <c r="B31" s="9"/>
      <c r="C31" s="10"/>
      <c r="D31" s="10"/>
      <c r="E31" s="10"/>
      <c r="F31" s="150"/>
      <c r="G31" s="151"/>
      <c r="H31" s="154"/>
      <c r="I31" s="153"/>
      <c r="J31" s="153"/>
      <c r="K31" s="154"/>
      <c r="L31" s="196"/>
      <c r="M31" s="91"/>
      <c r="N31" s="91"/>
      <c r="O31" s="118"/>
      <c r="P31" s="91"/>
      <c r="Q31" s="91"/>
      <c r="R31" s="91"/>
      <c r="S31" s="91"/>
      <c r="T31" s="196"/>
      <c r="U31" s="91"/>
      <c r="V31" s="91"/>
      <c r="W31" s="118"/>
      <c r="X31" s="91"/>
      <c r="Y31" s="91"/>
      <c r="Z31" s="91"/>
      <c r="AA31" s="4"/>
    </row>
    <row r="32" spans="2:27" ht="14.25">
      <c r="B32" s="3"/>
      <c r="C32" s="91" t="s">
        <v>0</v>
      </c>
      <c r="D32" s="91"/>
      <c r="E32" s="91"/>
      <c r="F32" s="118"/>
      <c r="G32" s="56" t="s">
        <v>106</v>
      </c>
      <c r="H32" s="171">
        <v>4.109049582502294</v>
      </c>
      <c r="I32" s="170">
        <v>2.523893133626302</v>
      </c>
      <c r="J32" s="170">
        <v>2.3730868522888358</v>
      </c>
      <c r="K32" s="171">
        <v>2.6786073833206814</v>
      </c>
      <c r="L32" s="197">
        <v>0.9878848725299889</v>
      </c>
      <c r="M32" s="170">
        <v>1.2846775605427183</v>
      </c>
      <c r="N32" s="170">
        <v>0.775370516390609</v>
      </c>
      <c r="O32" s="171">
        <v>0.6265373449887193</v>
      </c>
      <c r="P32" s="170">
        <v>0.714250662841593</v>
      </c>
      <c r="Q32" s="170">
        <v>0.4565159285176037</v>
      </c>
      <c r="R32" s="170">
        <v>0.3606733185386446</v>
      </c>
      <c r="S32" s="170">
        <v>0.35867173714913747</v>
      </c>
      <c r="T32" s="197">
        <v>0.6025833250429002</v>
      </c>
      <c r="U32" s="170">
        <v>0.844640419664529</v>
      </c>
      <c r="V32" s="170">
        <v>0.6935570316039446</v>
      </c>
      <c r="W32" s="171">
        <v>0.8152958413589033</v>
      </c>
      <c r="X32" s="170">
        <v>0.5539140115705408</v>
      </c>
      <c r="Y32" s="170">
        <v>0.5869856234311328</v>
      </c>
      <c r="Z32" s="170">
        <v>0.6102023667123433</v>
      </c>
      <c r="AA32" s="177">
        <v>0.7393866860917058</v>
      </c>
    </row>
    <row r="33" spans="2:27" ht="14.25">
      <c r="B33" s="3"/>
      <c r="C33" s="91"/>
      <c r="D33" s="91"/>
      <c r="E33" s="91" t="s">
        <v>142</v>
      </c>
      <c r="F33" s="118"/>
      <c r="G33" s="56" t="s">
        <v>107</v>
      </c>
      <c r="H33" s="171">
        <v>1.5585439917198658</v>
      </c>
      <c r="I33" s="170">
        <v>0.969074240755279</v>
      </c>
      <c r="J33" s="170">
        <v>1.5104662302381016</v>
      </c>
      <c r="K33" s="171">
        <v>1.33714850439331</v>
      </c>
      <c r="L33" s="197">
        <v>0.5564810397474564</v>
      </c>
      <c r="M33" s="170">
        <v>0.17115515232156095</v>
      </c>
      <c r="N33" s="170">
        <v>0.37273136981598654</v>
      </c>
      <c r="O33" s="171">
        <v>0.2768938572008391</v>
      </c>
      <c r="P33" s="170">
        <v>0.0599736045747365</v>
      </c>
      <c r="Q33" s="170">
        <v>0.288198753454061</v>
      </c>
      <c r="R33" s="170">
        <v>0.274501927611669</v>
      </c>
      <c r="S33" s="170">
        <v>0.4312325954017039</v>
      </c>
      <c r="T33" s="197">
        <v>0.3733563815309887</v>
      </c>
      <c r="U33" s="170">
        <v>0.37454037798770967</v>
      </c>
      <c r="V33" s="170">
        <v>0.3283702026104195</v>
      </c>
      <c r="W33" s="171">
        <v>0.5863145075179604</v>
      </c>
      <c r="X33" s="170">
        <v>0.1618770364354685</v>
      </c>
      <c r="Y33" s="170">
        <v>0.2676533355361959</v>
      </c>
      <c r="Z33" s="170">
        <v>0.2830851112943849</v>
      </c>
      <c r="AA33" s="177">
        <v>0.4930775514517891</v>
      </c>
    </row>
    <row r="34" spans="2:27" ht="14.25">
      <c r="B34" s="3"/>
      <c r="C34" s="91"/>
      <c r="D34" s="91"/>
      <c r="E34" s="91" t="s">
        <v>30</v>
      </c>
      <c r="F34" s="118"/>
      <c r="G34" s="56" t="s">
        <v>107</v>
      </c>
      <c r="H34" s="171">
        <v>0.3540079084022432</v>
      </c>
      <c r="I34" s="170">
        <v>0.47998861771786866</v>
      </c>
      <c r="J34" s="170">
        <v>0.512343575669256</v>
      </c>
      <c r="K34" s="171">
        <v>0.621367340994538</v>
      </c>
      <c r="L34" s="197">
        <v>0.12728314290227322</v>
      </c>
      <c r="M34" s="170">
        <v>0.042736920611509695</v>
      </c>
      <c r="N34" s="170">
        <v>0.15670784385261272</v>
      </c>
      <c r="O34" s="171">
        <v>0.15955307828785162</v>
      </c>
      <c r="P34" s="170">
        <v>0.07498474257524675</v>
      </c>
      <c r="Q34" s="170">
        <v>0.16228963298986335</v>
      </c>
      <c r="R34" s="170">
        <v>0.06610911873046037</v>
      </c>
      <c r="S34" s="170">
        <v>0.14500137569766575</v>
      </c>
      <c r="T34" s="197">
        <v>0.10293960966082205</v>
      </c>
      <c r="U34" s="170">
        <v>0.17862723889940926</v>
      </c>
      <c r="V34" s="170">
        <v>0.09292245791081888</v>
      </c>
      <c r="W34" s="171">
        <v>0.1697100794319944</v>
      </c>
      <c r="X34" s="170">
        <v>0.1756575833381722</v>
      </c>
      <c r="Y34" s="170">
        <v>0.14605365945192542</v>
      </c>
      <c r="Z34" s="170">
        <v>0.14705142405517913</v>
      </c>
      <c r="AA34" s="177">
        <v>0.15086015481733933</v>
      </c>
    </row>
    <row r="35" spans="2:27" ht="14.25">
      <c r="B35" s="3"/>
      <c r="C35" s="91"/>
      <c r="D35" s="91"/>
      <c r="E35" s="91" t="s">
        <v>1</v>
      </c>
      <c r="F35" s="118"/>
      <c r="G35" s="56" t="s">
        <v>107</v>
      </c>
      <c r="H35" s="171">
        <v>1.4936793635803303</v>
      </c>
      <c r="I35" s="170">
        <v>0.12603501881893056</v>
      </c>
      <c r="J35" s="170">
        <v>0.5171333064039157</v>
      </c>
      <c r="K35" s="171">
        <v>0.6614157472146902</v>
      </c>
      <c r="L35" s="197">
        <v>1.4173688743578379</v>
      </c>
      <c r="M35" s="170">
        <v>1.1684522768773622</v>
      </c>
      <c r="N35" s="170">
        <v>-1.7932680008914952</v>
      </c>
      <c r="O35" s="171">
        <v>1.1078647202558083</v>
      </c>
      <c r="P35" s="170">
        <v>-0.04555112075550801</v>
      </c>
      <c r="Q35" s="170">
        <v>-0.14825992764875673</v>
      </c>
      <c r="R35" s="170">
        <v>0.08113934698067231</v>
      </c>
      <c r="S35" s="170">
        <v>0.05959558591456679</v>
      </c>
      <c r="T35" s="197">
        <v>0.1303889711644969</v>
      </c>
      <c r="U35" s="170">
        <v>0.24502719871015705</v>
      </c>
      <c r="V35" s="170">
        <v>0.2053403112499145</v>
      </c>
      <c r="W35" s="171">
        <v>0.18256857532895499</v>
      </c>
      <c r="X35" s="170">
        <v>0.12259203802863983</v>
      </c>
      <c r="Y35" s="170">
        <v>0.149020583835711</v>
      </c>
      <c r="Z35" s="170">
        <v>0.1576788734029661</v>
      </c>
      <c r="AA35" s="177">
        <v>0.16614297626568053</v>
      </c>
    </row>
    <row r="36" spans="2:27" ht="14.25">
      <c r="B36" s="3"/>
      <c r="C36" s="91"/>
      <c r="D36" s="91"/>
      <c r="E36" s="91" t="s">
        <v>2</v>
      </c>
      <c r="F36" s="118"/>
      <c r="G36" s="56" t="s">
        <v>107</v>
      </c>
      <c r="H36" s="171">
        <v>3.4062312637024394</v>
      </c>
      <c r="I36" s="170">
        <v>1.5750978772920718</v>
      </c>
      <c r="J36" s="170">
        <v>2.5399431123112883</v>
      </c>
      <c r="K36" s="171">
        <v>2.619931592602551</v>
      </c>
      <c r="L36" s="197">
        <v>2.1011330570075653</v>
      </c>
      <c r="M36" s="170">
        <v>1.3823443498104329</v>
      </c>
      <c r="N36" s="170">
        <v>-1.2638287872228937</v>
      </c>
      <c r="O36" s="171">
        <v>1.5443116557444947</v>
      </c>
      <c r="P36" s="170">
        <v>0.08940722639447311</v>
      </c>
      <c r="Q36" s="170">
        <v>0.3022284587951718</v>
      </c>
      <c r="R36" s="170">
        <v>0.421750393322808</v>
      </c>
      <c r="S36" s="170">
        <v>0.6358295570139261</v>
      </c>
      <c r="T36" s="197">
        <v>0.6066849623563181</v>
      </c>
      <c r="U36" s="170">
        <v>0.7981948155972718</v>
      </c>
      <c r="V36" s="170">
        <v>0.6266329717711507</v>
      </c>
      <c r="W36" s="171">
        <v>0.9385931622789057</v>
      </c>
      <c r="X36" s="170">
        <v>0.46012665780227846</v>
      </c>
      <c r="Y36" s="170">
        <v>0.5627275788238324</v>
      </c>
      <c r="Z36" s="170">
        <v>0.5878154087525421</v>
      </c>
      <c r="AA36" s="177">
        <v>0.810080682534809</v>
      </c>
    </row>
    <row r="37" spans="2:27" ht="14.25">
      <c r="B37" s="3"/>
      <c r="C37" s="91"/>
      <c r="D37" s="91" t="s">
        <v>31</v>
      </c>
      <c r="E37" s="91"/>
      <c r="F37" s="118"/>
      <c r="G37" s="56" t="s">
        <v>107</v>
      </c>
      <c r="H37" s="171">
        <v>4.882408873280155</v>
      </c>
      <c r="I37" s="170">
        <v>0.5598405295828436</v>
      </c>
      <c r="J37" s="170">
        <v>2.7924064848631525</v>
      </c>
      <c r="K37" s="171">
        <v>4.17286684254016</v>
      </c>
      <c r="L37" s="197">
        <v>-1.7472078461661527</v>
      </c>
      <c r="M37" s="170">
        <v>4.038505114696803</v>
      </c>
      <c r="N37" s="170">
        <v>0.3409975332302475</v>
      </c>
      <c r="O37" s="171">
        <v>1.9887091261347905</v>
      </c>
      <c r="P37" s="170">
        <v>0.6443371969116736</v>
      </c>
      <c r="Q37" s="170">
        <v>-4.757344906221517</v>
      </c>
      <c r="R37" s="170">
        <v>1.1896596868076255</v>
      </c>
      <c r="S37" s="170">
        <v>1.0530245761368147</v>
      </c>
      <c r="T37" s="197">
        <v>1.253495283298706</v>
      </c>
      <c r="U37" s="170">
        <v>0.7559868563821707</v>
      </c>
      <c r="V37" s="170">
        <v>0.9221107269123089</v>
      </c>
      <c r="W37" s="171">
        <v>1.108343103339692</v>
      </c>
      <c r="X37" s="170">
        <v>1.0246703213244719</v>
      </c>
      <c r="Y37" s="170">
        <v>1.072185891715282</v>
      </c>
      <c r="Z37" s="170">
        <v>1.0809672589764532</v>
      </c>
      <c r="AA37" s="177">
        <v>1.106252358422332</v>
      </c>
    </row>
    <row r="38" spans="2:27" ht="14.25">
      <c r="B38" s="3"/>
      <c r="C38" s="91"/>
      <c r="D38" s="91" t="s">
        <v>32</v>
      </c>
      <c r="E38" s="91"/>
      <c r="F38" s="118"/>
      <c r="G38" s="56" t="s">
        <v>107</v>
      </c>
      <c r="H38" s="171">
        <v>-4.9908472476523285</v>
      </c>
      <c r="I38" s="170">
        <v>-1.6539183205886556</v>
      </c>
      <c r="J38" s="170">
        <v>-3.409466896512212</v>
      </c>
      <c r="K38" s="171">
        <v>-4.114191051822051</v>
      </c>
      <c r="L38" s="197">
        <v>-1.0179476843175113</v>
      </c>
      <c r="M38" s="170">
        <v>-2.4518083612772714</v>
      </c>
      <c r="N38" s="170">
        <v>-1.4878299168935272</v>
      </c>
      <c r="O38" s="171">
        <v>-2.1305071532316844</v>
      </c>
      <c r="P38" s="170">
        <v>0.2374426742244383</v>
      </c>
      <c r="Q38" s="170">
        <v>2.5418284027367606</v>
      </c>
      <c r="R38" s="170">
        <v>-1.067566289361041</v>
      </c>
      <c r="S38" s="170">
        <v>-1.314852807117423</v>
      </c>
      <c r="T38" s="197">
        <v>-1.22212747222042</v>
      </c>
      <c r="U38" s="170">
        <v>-0.7095412523148941</v>
      </c>
      <c r="V38" s="170">
        <v>-0.8551866670795512</v>
      </c>
      <c r="W38" s="171">
        <v>-1.2316404242596921</v>
      </c>
      <c r="X38" s="170">
        <v>-0.9308829675562158</v>
      </c>
      <c r="Y38" s="170">
        <v>-1.047927847107985</v>
      </c>
      <c r="Z38" s="170">
        <v>-1.0585803010166133</v>
      </c>
      <c r="AA38" s="177">
        <v>-1.1769463548654464</v>
      </c>
    </row>
    <row r="39" spans="2:27" ht="14.25">
      <c r="B39" s="3"/>
      <c r="C39" s="91"/>
      <c r="D39" s="91" t="s">
        <v>33</v>
      </c>
      <c r="E39" s="91"/>
      <c r="F39" s="118"/>
      <c r="G39" s="56" t="s">
        <v>107</v>
      </c>
      <c r="H39" s="169">
        <v>-0.10843837437216533</v>
      </c>
      <c r="I39" s="170">
        <v>-1.094077791005838</v>
      </c>
      <c r="J39" s="170">
        <v>-0.6170604116490475</v>
      </c>
      <c r="K39" s="171">
        <v>0.05867579071810225</v>
      </c>
      <c r="L39" s="197">
        <v>-2.765155530483664</v>
      </c>
      <c r="M39" s="170">
        <v>1.5866967534195309</v>
      </c>
      <c r="N39" s="170">
        <v>-1.1468323836632797</v>
      </c>
      <c r="O39" s="171">
        <v>-0.14179802709689424</v>
      </c>
      <c r="P39" s="170">
        <v>0.8817798711361119</v>
      </c>
      <c r="Q39" s="170">
        <v>-2.215516503484757</v>
      </c>
      <c r="R39" s="170">
        <v>0.12209339744658475</v>
      </c>
      <c r="S39" s="170">
        <v>-0.2618282309806084</v>
      </c>
      <c r="T39" s="197">
        <v>0.03136781107828577</v>
      </c>
      <c r="U39" s="170">
        <v>0.04644560406727664</v>
      </c>
      <c r="V39" s="170">
        <v>0.06692405983275776</v>
      </c>
      <c r="W39" s="171">
        <v>-0.12329732092000009</v>
      </c>
      <c r="X39" s="170">
        <v>0.0937873537682562</v>
      </c>
      <c r="Y39" s="170">
        <v>0.02425804460729698</v>
      </c>
      <c r="Z39" s="170">
        <v>0.02238695795984001</v>
      </c>
      <c r="AA39" s="177">
        <v>-0.07069399644311426</v>
      </c>
    </row>
    <row r="40" spans="2:27" ht="15" thickBot="1">
      <c r="B40" s="85"/>
      <c r="C40" s="120"/>
      <c r="D40" s="120" t="s">
        <v>43</v>
      </c>
      <c r="E40" s="120"/>
      <c r="F40" s="121"/>
      <c r="G40" s="233" t="s">
        <v>107</v>
      </c>
      <c r="H40" s="183">
        <v>0.8112566931720149</v>
      </c>
      <c r="I40" s="184">
        <v>2.058088555932049</v>
      </c>
      <c r="J40" s="184">
        <v>0.4353632124787744</v>
      </c>
      <c r="K40" s="185">
        <v>0</v>
      </c>
      <c r="L40" s="212">
        <v>1.6519073460060294</v>
      </c>
      <c r="M40" s="184">
        <v>-1.6843635426872414</v>
      </c>
      <c r="N40" s="184">
        <v>3.1860316872767767</v>
      </c>
      <c r="O40" s="185">
        <v>-0.7759762836589237</v>
      </c>
      <c r="P40" s="184">
        <v>-0.2569364346889422</v>
      </c>
      <c r="Q40" s="184">
        <v>2.36980397320717</v>
      </c>
      <c r="R40" s="184">
        <v>-0.12371368214378468</v>
      </c>
      <c r="S40" s="184">
        <v>-0.0745727048587885</v>
      </c>
      <c r="T40" s="212">
        <v>-0.03546944839168017</v>
      </c>
      <c r="U40" s="184">
        <v>0</v>
      </c>
      <c r="V40" s="184">
        <v>0</v>
      </c>
      <c r="W40" s="185">
        <v>0</v>
      </c>
      <c r="X40" s="184">
        <v>0</v>
      </c>
      <c r="Y40" s="184">
        <v>0</v>
      </c>
      <c r="Z40" s="184">
        <v>0</v>
      </c>
      <c r="AA40" s="213">
        <v>0</v>
      </c>
    </row>
    <row r="41" spans="2:27" ht="14.25">
      <c r="B41" s="12" t="s">
        <v>196</v>
      </c>
      <c r="C41" s="91"/>
      <c r="D41" s="91"/>
      <c r="E41" s="91"/>
      <c r="F41" s="91"/>
      <c r="G41" s="126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2:27" ht="14.25">
      <c r="B42" s="91"/>
      <c r="C42" s="91"/>
      <c r="D42" s="91"/>
      <c r="E42" s="91"/>
      <c r="F42" s="91"/>
      <c r="G42" s="126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2:11" ht="15" thickBot="1">
      <c r="B43" s="227" t="s">
        <v>75</v>
      </c>
      <c r="I43" s="120"/>
      <c r="J43" s="120"/>
      <c r="K43" s="120"/>
    </row>
    <row r="44" spans="2:11" ht="14.25">
      <c r="B44" s="296" t="s">
        <v>29</v>
      </c>
      <c r="C44" s="297"/>
      <c r="D44" s="297"/>
      <c r="E44" s="297"/>
      <c r="F44" s="298"/>
      <c r="G44" s="299" t="s">
        <v>69</v>
      </c>
      <c r="H44" s="237" t="str">
        <f>H$3</f>
        <v>Skutočnosť</v>
      </c>
      <c r="I44" s="300">
        <f>I$3</f>
        <v>2019</v>
      </c>
      <c r="J44" s="301">
        <f>J$3</f>
        <v>2020</v>
      </c>
      <c r="K44" s="302">
        <f>K$3</f>
        <v>2021</v>
      </c>
    </row>
    <row r="45" spans="2:11" ht="15" customHeight="1">
      <c r="B45" s="289"/>
      <c r="C45" s="290"/>
      <c r="D45" s="290"/>
      <c r="E45" s="290"/>
      <c r="F45" s="291"/>
      <c r="G45" s="285"/>
      <c r="H45" s="226">
        <f>$H$4</f>
        <v>2018</v>
      </c>
      <c r="I45" s="293"/>
      <c r="J45" s="293"/>
      <c r="K45" s="303"/>
    </row>
    <row r="46" spans="2:11" ht="3.75" customHeight="1">
      <c r="B46" s="9"/>
      <c r="C46" s="10"/>
      <c r="D46" s="10"/>
      <c r="E46" s="10"/>
      <c r="F46" s="150"/>
      <c r="G46" s="151"/>
      <c r="H46" s="238"/>
      <c r="I46" s="153"/>
      <c r="J46" s="153"/>
      <c r="K46" s="155"/>
    </row>
    <row r="47" spans="2:11" ht="14.25">
      <c r="B47" s="3"/>
      <c r="C47" s="91" t="s">
        <v>1</v>
      </c>
      <c r="D47" s="91"/>
      <c r="E47" s="91"/>
      <c r="F47" s="118"/>
      <c r="G47" s="56" t="s">
        <v>106</v>
      </c>
      <c r="H47" s="169">
        <v>6.84024893577751</v>
      </c>
      <c r="I47" s="170">
        <v>0.562418175774809</v>
      </c>
      <c r="J47" s="170">
        <v>2.352664545865494</v>
      </c>
      <c r="K47" s="177">
        <v>3.009668578592084</v>
      </c>
    </row>
    <row r="48" spans="2:11" ht="14.25">
      <c r="B48" s="3"/>
      <c r="C48" s="91"/>
      <c r="D48" s="117" t="s">
        <v>41</v>
      </c>
      <c r="E48" s="91"/>
      <c r="F48" s="118"/>
      <c r="G48" s="56" t="s">
        <v>106</v>
      </c>
      <c r="H48" s="169">
        <v>5.206074998568681</v>
      </c>
      <c r="I48" s="170">
        <v>-0.09703863535929713</v>
      </c>
      <c r="J48" s="170">
        <v>0.10234102006390344</v>
      </c>
      <c r="K48" s="177">
        <v>2.2416833363926116</v>
      </c>
    </row>
    <row r="49" spans="2:11" ht="15" thickBot="1">
      <c r="B49" s="85"/>
      <c r="C49" s="120"/>
      <c r="D49" s="239" t="s">
        <v>74</v>
      </c>
      <c r="E49" s="120"/>
      <c r="F49" s="121"/>
      <c r="G49" s="122" t="s">
        <v>106</v>
      </c>
      <c r="H49" s="183">
        <v>16.202616544134855</v>
      </c>
      <c r="I49" s="184">
        <v>3.982989723672773</v>
      </c>
      <c r="J49" s="184">
        <v>13.566994838353082</v>
      </c>
      <c r="K49" s="213">
        <v>6.383111431715676</v>
      </c>
    </row>
    <row r="50" spans="2:10" ht="14.25">
      <c r="B50" s="12" t="s">
        <v>196</v>
      </c>
      <c r="C50" s="91"/>
      <c r="D50" s="91"/>
      <c r="E50" s="91"/>
      <c r="F50" s="91"/>
      <c r="G50" s="126"/>
      <c r="H50" s="91"/>
      <c r="I50" s="91"/>
      <c r="J50" s="91"/>
    </row>
    <row r="57" spans="2:10" ht="14.25">
      <c r="B57" s="91"/>
      <c r="C57" s="91"/>
      <c r="D57" s="91"/>
      <c r="E57" s="91"/>
      <c r="F57" s="91"/>
      <c r="G57" s="126"/>
      <c r="H57" s="91"/>
      <c r="I57" s="91"/>
      <c r="J57" s="91"/>
    </row>
    <row r="58" spans="2:10" ht="14.25">
      <c r="B58" s="91"/>
      <c r="C58" s="91"/>
      <c r="D58" s="91"/>
      <c r="E58" s="91"/>
      <c r="F58" s="91"/>
      <c r="G58" s="126"/>
      <c r="H58" s="91"/>
      <c r="I58" s="91"/>
      <c r="J58" s="91"/>
    </row>
    <row r="59" spans="2:10" ht="14.25">
      <c r="B59" s="91"/>
      <c r="C59" s="91"/>
      <c r="D59" s="91"/>
      <c r="E59" s="91"/>
      <c r="F59" s="91"/>
      <c r="G59" s="126"/>
      <c r="H59" s="91"/>
      <c r="I59" s="91"/>
      <c r="J59" s="91"/>
    </row>
    <row r="60" spans="2:10" ht="14.25">
      <c r="B60" s="91"/>
      <c r="C60" s="91"/>
      <c r="D60" s="91"/>
      <c r="E60" s="91"/>
      <c r="F60" s="91"/>
      <c r="G60" s="126"/>
      <c r="H60" s="91"/>
      <c r="I60" s="91"/>
      <c r="J60" s="91"/>
    </row>
    <row r="61" spans="2:10" ht="14.25">
      <c r="B61" s="91"/>
      <c r="C61" s="91"/>
      <c r="D61" s="91"/>
      <c r="E61" s="91"/>
      <c r="F61" s="91"/>
      <c r="G61" s="126"/>
      <c r="H61" s="91"/>
      <c r="I61" s="91"/>
      <c r="J61" s="91"/>
    </row>
    <row r="62" spans="2:10" ht="14.25">
      <c r="B62" s="91"/>
      <c r="C62" s="91"/>
      <c r="D62" s="91"/>
      <c r="E62" s="91"/>
      <c r="F62" s="91"/>
      <c r="G62" s="126"/>
      <c r="H62" s="91"/>
      <c r="I62" s="91"/>
      <c r="J62" s="91"/>
    </row>
    <row r="63" spans="2:10" ht="14.25">
      <c r="B63" s="91"/>
      <c r="C63" s="91"/>
      <c r="D63" s="91"/>
      <c r="E63" s="91"/>
      <c r="F63" s="91"/>
      <c r="G63" s="126"/>
      <c r="H63" s="91"/>
      <c r="I63" s="91"/>
      <c r="J63" s="91"/>
    </row>
    <row r="64" spans="2:10" ht="14.25">
      <c r="B64" s="91"/>
      <c r="C64" s="91"/>
      <c r="D64" s="91"/>
      <c r="E64" s="91"/>
      <c r="F64" s="91"/>
      <c r="G64" s="126"/>
      <c r="H64" s="91"/>
      <c r="I64" s="91"/>
      <c r="J64" s="91"/>
    </row>
    <row r="65" spans="2:10" ht="14.25">
      <c r="B65" s="91"/>
      <c r="C65" s="91"/>
      <c r="D65" s="91"/>
      <c r="E65" s="91"/>
      <c r="F65" s="91"/>
      <c r="G65" s="126"/>
      <c r="H65" s="91"/>
      <c r="I65" s="91"/>
      <c r="J65" s="91"/>
    </row>
    <row r="66" spans="2:10" ht="14.25">
      <c r="B66" s="91"/>
      <c r="C66" s="91"/>
      <c r="D66" s="91"/>
      <c r="E66" s="91"/>
      <c r="F66" s="91"/>
      <c r="G66" s="126"/>
      <c r="H66" s="91"/>
      <c r="I66" s="91"/>
      <c r="J66" s="91"/>
    </row>
    <row r="67" spans="2:10" ht="14.25">
      <c r="B67" s="91"/>
      <c r="C67" s="91"/>
      <c r="D67" s="91"/>
      <c r="E67" s="91"/>
      <c r="F67" s="91"/>
      <c r="G67" s="126"/>
      <c r="H67" s="91"/>
      <c r="I67" s="91"/>
      <c r="J67" s="91"/>
    </row>
    <row r="68" spans="2:10" ht="14.25">
      <c r="B68" s="91"/>
      <c r="C68" s="91"/>
      <c r="D68" s="91"/>
      <c r="E68" s="91"/>
      <c r="F68" s="91"/>
      <c r="G68" s="126"/>
      <c r="H68" s="91"/>
      <c r="I68" s="91"/>
      <c r="J68" s="91"/>
    </row>
    <row r="69" spans="2:10" ht="14.25">
      <c r="B69" s="91"/>
      <c r="C69" s="91"/>
      <c r="D69" s="91"/>
      <c r="E69" s="91"/>
      <c r="F69" s="91"/>
      <c r="G69" s="126"/>
      <c r="H69" s="91"/>
      <c r="I69" s="91"/>
      <c r="J69" s="91"/>
    </row>
    <row r="70" spans="2:10" ht="14.25">
      <c r="B70" s="91"/>
      <c r="C70" s="91"/>
      <c r="D70" s="91"/>
      <c r="E70" s="91"/>
      <c r="F70" s="91"/>
      <c r="G70" s="91"/>
      <c r="H70" s="91"/>
      <c r="I70" s="91"/>
      <c r="J70" s="91"/>
    </row>
    <row r="71" spans="2:10" ht="14.25">
      <c r="B71" s="91"/>
      <c r="C71" s="91"/>
      <c r="D71" s="91"/>
      <c r="E71" s="91"/>
      <c r="F71" s="91"/>
      <c r="G71" s="91"/>
      <c r="H71" s="91"/>
      <c r="I71" s="91"/>
      <c r="J71" s="91"/>
    </row>
    <row r="72" spans="2:10" ht="14.25">
      <c r="B72" s="91"/>
      <c r="C72" s="91"/>
      <c r="D72" s="91"/>
      <c r="E72" s="91"/>
      <c r="F72" s="91"/>
      <c r="G72" s="91"/>
      <c r="H72" s="91"/>
      <c r="I72" s="91"/>
      <c r="J72" s="91"/>
    </row>
    <row r="73" spans="2:10" ht="14.25">
      <c r="B73" s="91"/>
      <c r="C73" s="91"/>
      <c r="D73" s="91"/>
      <c r="E73" s="91"/>
      <c r="F73" s="91"/>
      <c r="G73" s="91"/>
      <c r="H73" s="91"/>
      <c r="I73" s="91"/>
      <c r="J73" s="91"/>
    </row>
    <row r="74" spans="2:10" ht="14.25">
      <c r="B74" s="91"/>
      <c r="C74" s="91"/>
      <c r="D74" s="91"/>
      <c r="E74" s="91"/>
      <c r="F74" s="91"/>
      <c r="G74" s="91"/>
      <c r="H74" s="91"/>
      <c r="I74" s="91"/>
      <c r="J74" s="91"/>
    </row>
    <row r="75" spans="2:10" ht="14.25">
      <c r="B75" s="91"/>
      <c r="C75" s="91"/>
      <c r="D75" s="91"/>
      <c r="E75" s="91"/>
      <c r="F75" s="91"/>
      <c r="G75" s="91"/>
      <c r="H75" s="91"/>
      <c r="I75" s="91"/>
      <c r="J75" s="91"/>
    </row>
    <row r="76" spans="2:10" ht="14.25">
      <c r="B76" s="91"/>
      <c r="C76" s="91"/>
      <c r="D76" s="91"/>
      <c r="E76" s="91"/>
      <c r="F76" s="91"/>
      <c r="G76" s="91"/>
      <c r="H76" s="91"/>
      <c r="I76" s="91"/>
      <c r="J76" s="91"/>
    </row>
  </sheetData>
  <sheetProtection/>
  <mergeCells count="32">
    <mergeCell ref="J44:J45"/>
    <mergeCell ref="J29:J30"/>
    <mergeCell ref="J16:J17"/>
    <mergeCell ref="J3:J4"/>
    <mergeCell ref="K44:K45"/>
    <mergeCell ref="K29:K30"/>
    <mergeCell ref="B44:F45"/>
    <mergeCell ref="G44:G45"/>
    <mergeCell ref="B29:F30"/>
    <mergeCell ref="G29:G30"/>
    <mergeCell ref="I44:I45"/>
    <mergeCell ref="I29:I30"/>
    <mergeCell ref="L16:O16"/>
    <mergeCell ref="T16:W16"/>
    <mergeCell ref="G3:G4"/>
    <mergeCell ref="B3:F4"/>
    <mergeCell ref="I3:I4"/>
    <mergeCell ref="K3:K4"/>
    <mergeCell ref="I16:I17"/>
    <mergeCell ref="B16:F17"/>
    <mergeCell ref="G16:G17"/>
    <mergeCell ref="K16:K17"/>
    <mergeCell ref="X3:AA3"/>
    <mergeCell ref="X16:AA16"/>
    <mergeCell ref="T3:W3"/>
    <mergeCell ref="X29:AA29"/>
    <mergeCell ref="L29:O29"/>
    <mergeCell ref="T29:W29"/>
    <mergeCell ref="L3:O3"/>
    <mergeCell ref="P16:S16"/>
    <mergeCell ref="P29:S29"/>
    <mergeCell ref="P3:S3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K48" sqref="K48"/>
    </sheetView>
  </sheetViews>
  <sheetFormatPr defaultColWidth="9.140625" defaultRowHeight="15"/>
  <cols>
    <col min="1" max="5" width="3.140625" style="77" customWidth="1"/>
    <col min="6" max="6" width="39.28125" style="77" customWidth="1"/>
    <col min="7" max="7" width="20.421875" style="77" bestFit="1" customWidth="1"/>
    <col min="8" max="8" width="11.140625" style="77" customWidth="1"/>
    <col min="9" max="27" width="9.140625" style="77" customWidth="1"/>
    <col min="28" max="16384" width="9.140625" style="77" customWidth="1"/>
  </cols>
  <sheetData>
    <row r="1" ht="22.5" customHeight="1" thickBot="1">
      <c r="B1" s="76" t="s">
        <v>97</v>
      </c>
    </row>
    <row r="2" spans="2:27" ht="30" customHeight="1">
      <c r="B2" s="95" t="str">
        <f>"Strednodobá predikcia "&amp;Súhrn!$H$3&amp;" - cenový vývoj [medziročný rast]"</f>
        <v>Strednodobá predikcia P3Q-2019 - cenový vývoj [medziročný rast]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2:27" ht="14.25">
      <c r="B3" s="286" t="s">
        <v>29</v>
      </c>
      <c r="C3" s="287"/>
      <c r="D3" s="287"/>
      <c r="E3" s="287"/>
      <c r="F3" s="288"/>
      <c r="G3" s="284" t="s">
        <v>69</v>
      </c>
      <c r="H3" s="144" t="s">
        <v>35</v>
      </c>
      <c r="I3" s="292">
        <v>2019</v>
      </c>
      <c r="J3" s="292">
        <v>2020</v>
      </c>
      <c r="K3" s="294">
        <v>2021</v>
      </c>
      <c r="L3" s="282">
        <v>2018</v>
      </c>
      <c r="M3" s="280"/>
      <c r="N3" s="280"/>
      <c r="O3" s="280"/>
      <c r="P3" s="282">
        <v>2019</v>
      </c>
      <c r="Q3" s="280"/>
      <c r="R3" s="280"/>
      <c r="S3" s="280"/>
      <c r="T3" s="282">
        <v>2020</v>
      </c>
      <c r="U3" s="280"/>
      <c r="V3" s="280"/>
      <c r="W3" s="280"/>
      <c r="X3" s="282">
        <v>2021</v>
      </c>
      <c r="Y3" s="280"/>
      <c r="Z3" s="280"/>
      <c r="AA3" s="281"/>
    </row>
    <row r="4" spans="2:27" ht="14.25">
      <c r="B4" s="289"/>
      <c r="C4" s="290"/>
      <c r="D4" s="290"/>
      <c r="E4" s="290"/>
      <c r="F4" s="291"/>
      <c r="G4" s="285"/>
      <c r="H4" s="226">
        <v>2018</v>
      </c>
      <c r="I4" s="293"/>
      <c r="J4" s="293"/>
      <c r="K4" s="295"/>
      <c r="L4" s="146" t="s">
        <v>3</v>
      </c>
      <c r="M4" s="146" t="s">
        <v>4</v>
      </c>
      <c r="N4" s="146" t="s">
        <v>5</v>
      </c>
      <c r="O4" s="147" t="s">
        <v>6</v>
      </c>
      <c r="P4" s="148" t="s">
        <v>3</v>
      </c>
      <c r="Q4" s="146" t="s">
        <v>4</v>
      </c>
      <c r="R4" s="146" t="s">
        <v>5</v>
      </c>
      <c r="S4" s="147" t="s">
        <v>6</v>
      </c>
      <c r="T4" s="148" t="s">
        <v>3</v>
      </c>
      <c r="U4" s="146" t="s">
        <v>4</v>
      </c>
      <c r="V4" s="146" t="s">
        <v>5</v>
      </c>
      <c r="W4" s="147" t="s">
        <v>6</v>
      </c>
      <c r="X4" s="146" t="s">
        <v>3</v>
      </c>
      <c r="Y4" s="146" t="s">
        <v>4</v>
      </c>
      <c r="Z4" s="146" t="s">
        <v>5</v>
      </c>
      <c r="AA4" s="214" t="s">
        <v>6</v>
      </c>
    </row>
    <row r="5" spans="2:27" ht="3.75" customHeight="1">
      <c r="B5" s="9"/>
      <c r="C5" s="10"/>
      <c r="D5" s="10"/>
      <c r="E5" s="10"/>
      <c r="F5" s="150"/>
      <c r="G5" s="151"/>
      <c r="H5" s="154"/>
      <c r="I5" s="106"/>
      <c r="J5" s="106"/>
      <c r="K5" s="152"/>
      <c r="L5" s="153"/>
      <c r="M5" s="153"/>
      <c r="N5" s="153"/>
      <c r="O5" s="154"/>
      <c r="P5" s="190"/>
      <c r="Q5" s="153"/>
      <c r="R5" s="153"/>
      <c r="S5" s="154"/>
      <c r="T5" s="190"/>
      <c r="U5" s="153"/>
      <c r="V5" s="153"/>
      <c r="W5" s="154"/>
      <c r="X5" s="153"/>
      <c r="Y5" s="153"/>
      <c r="Z5" s="153"/>
      <c r="AA5" s="155"/>
    </row>
    <row r="6" spans="2:27" ht="14.25">
      <c r="B6" s="9"/>
      <c r="C6" s="111" t="s">
        <v>70</v>
      </c>
      <c r="D6" s="10"/>
      <c r="E6" s="10"/>
      <c r="F6" s="103"/>
      <c r="G6" s="56" t="s">
        <v>76</v>
      </c>
      <c r="H6" s="176">
        <v>2.5329732497543063</v>
      </c>
      <c r="I6" s="29">
        <v>2.6703169747662088</v>
      </c>
      <c r="J6" s="29">
        <v>2.4072424317238728</v>
      </c>
      <c r="K6" s="176">
        <v>2.2428638550745745</v>
      </c>
      <c r="L6" s="29">
        <v>2.425329745174267</v>
      </c>
      <c r="M6" s="29">
        <v>2.8557246856386342</v>
      </c>
      <c r="N6" s="29">
        <v>2.744385733157202</v>
      </c>
      <c r="O6" s="176">
        <v>2.1093032410445005</v>
      </c>
      <c r="P6" s="30">
        <v>2.4133121411657754</v>
      </c>
      <c r="Q6" s="29">
        <v>2.593057298201586</v>
      </c>
      <c r="R6" s="29">
        <v>2.895983603869155</v>
      </c>
      <c r="S6" s="176">
        <v>2.7764611596765576</v>
      </c>
      <c r="T6" s="30">
        <v>2.616853252102331</v>
      </c>
      <c r="U6" s="29">
        <v>2.3033304714751353</v>
      </c>
      <c r="V6" s="29">
        <v>2.2629882068118974</v>
      </c>
      <c r="W6" s="176">
        <v>2.448299557353522</v>
      </c>
      <c r="X6" s="29">
        <v>2.2542165694358687</v>
      </c>
      <c r="Y6" s="29">
        <v>2.24127871687314</v>
      </c>
      <c r="Z6" s="29">
        <v>2.201164412293096</v>
      </c>
      <c r="AA6" s="31">
        <v>2.2748699616494434</v>
      </c>
    </row>
    <row r="7" spans="2:27" ht="14.25">
      <c r="B7" s="3"/>
      <c r="C7" s="91"/>
      <c r="D7" s="91" t="s">
        <v>51</v>
      </c>
      <c r="E7" s="91"/>
      <c r="F7" s="118"/>
      <c r="G7" s="56" t="s">
        <v>76</v>
      </c>
      <c r="H7" s="171">
        <v>2.9726568729953016</v>
      </c>
      <c r="I7" s="170">
        <v>4.0831788222098595</v>
      </c>
      <c r="J7" s="170">
        <v>3.1745879429682304</v>
      </c>
      <c r="K7" s="171">
        <v>1.369773602465159</v>
      </c>
      <c r="L7" s="170">
        <v>1.3922753454185681</v>
      </c>
      <c r="M7" s="170">
        <v>3.2597116682053837</v>
      </c>
      <c r="N7" s="170">
        <v>4.0354435785203435</v>
      </c>
      <c r="O7" s="171">
        <v>3.212014134275634</v>
      </c>
      <c r="P7" s="197">
        <v>4.847872303349249</v>
      </c>
      <c r="Q7" s="170">
        <v>4.687070151306742</v>
      </c>
      <c r="R7" s="170">
        <v>3.4840487650162686</v>
      </c>
      <c r="S7" s="171">
        <v>3.330433343678706</v>
      </c>
      <c r="T7" s="197">
        <v>3.7834086165022853</v>
      </c>
      <c r="U7" s="170">
        <v>2.47518456147111</v>
      </c>
      <c r="V7" s="170">
        <v>3.070305654033305</v>
      </c>
      <c r="W7" s="171">
        <v>3.377726571091614</v>
      </c>
      <c r="X7" s="170">
        <v>1.2755295840882752</v>
      </c>
      <c r="Y7" s="170">
        <v>1.3655518052534603</v>
      </c>
      <c r="Z7" s="170">
        <v>1.4000409124787154</v>
      </c>
      <c r="AA7" s="177">
        <v>1.4380530104600524</v>
      </c>
    </row>
    <row r="8" spans="2:27" ht="14.25">
      <c r="B8" s="3"/>
      <c r="C8" s="91"/>
      <c r="D8" s="91" t="s">
        <v>44</v>
      </c>
      <c r="E8" s="91"/>
      <c r="F8" s="118"/>
      <c r="G8" s="56" t="s">
        <v>76</v>
      </c>
      <c r="H8" s="171">
        <v>3.4188665615970706</v>
      </c>
      <c r="I8" s="170">
        <v>3.592855586966465</v>
      </c>
      <c r="J8" s="170">
        <v>1.9733872357083442</v>
      </c>
      <c r="K8" s="171">
        <v>2.416645734568874</v>
      </c>
      <c r="L8" s="170">
        <v>4.693680816407948</v>
      </c>
      <c r="M8" s="170">
        <v>4.3271924331806275</v>
      </c>
      <c r="N8" s="170">
        <v>3.2561956343344747</v>
      </c>
      <c r="O8" s="171">
        <v>1.4482914686580841</v>
      </c>
      <c r="P8" s="197">
        <v>2.543260835053161</v>
      </c>
      <c r="Q8" s="170">
        <v>3.256886530199637</v>
      </c>
      <c r="R8" s="170">
        <v>4.3033198906785515</v>
      </c>
      <c r="S8" s="171">
        <v>4.272991579148027</v>
      </c>
      <c r="T8" s="197">
        <v>2.6028374881367426</v>
      </c>
      <c r="U8" s="170">
        <v>1.89710969715442</v>
      </c>
      <c r="V8" s="170">
        <v>1.6809881163340208</v>
      </c>
      <c r="W8" s="171">
        <v>1.721518574629144</v>
      </c>
      <c r="X8" s="170">
        <v>2.393321777825676</v>
      </c>
      <c r="Y8" s="170">
        <v>2.4664070578745765</v>
      </c>
      <c r="Z8" s="170">
        <v>2.3190929840139205</v>
      </c>
      <c r="AA8" s="177">
        <v>2.4878499882271257</v>
      </c>
    </row>
    <row r="9" spans="2:27" ht="14.25">
      <c r="B9" s="3"/>
      <c r="C9" s="91"/>
      <c r="D9" s="91" t="s">
        <v>45</v>
      </c>
      <c r="E9" s="91"/>
      <c r="F9" s="118"/>
      <c r="G9" s="56" t="s">
        <v>76</v>
      </c>
      <c r="H9" s="171">
        <v>2.8185909460514864</v>
      </c>
      <c r="I9" s="170">
        <v>2.6362827364277734</v>
      </c>
      <c r="J9" s="170">
        <v>3.0461513037482177</v>
      </c>
      <c r="K9" s="171">
        <v>2.810472635117492</v>
      </c>
      <c r="L9" s="170">
        <v>2.5715026914845396</v>
      </c>
      <c r="M9" s="170">
        <v>2.921028822541018</v>
      </c>
      <c r="N9" s="170">
        <v>3.062207100211836</v>
      </c>
      <c r="O9" s="171">
        <v>2.7181733874835885</v>
      </c>
      <c r="P9" s="197">
        <v>2.402706205937193</v>
      </c>
      <c r="Q9" s="170">
        <v>2.3828958935074667</v>
      </c>
      <c r="R9" s="170">
        <v>3.0632525791478145</v>
      </c>
      <c r="S9" s="171">
        <v>2.690763893508418</v>
      </c>
      <c r="T9" s="197">
        <v>2.886724827025546</v>
      </c>
      <c r="U9" s="170">
        <v>3.182688060240622</v>
      </c>
      <c r="V9" s="170">
        <v>2.841332363760145</v>
      </c>
      <c r="W9" s="171">
        <v>3.2731966481055252</v>
      </c>
      <c r="X9" s="170">
        <v>2.985539705249195</v>
      </c>
      <c r="Y9" s="170">
        <v>2.7354997623541664</v>
      </c>
      <c r="Z9" s="170">
        <v>2.7342910514034173</v>
      </c>
      <c r="AA9" s="177">
        <v>2.7893676381326884</v>
      </c>
    </row>
    <row r="10" spans="2:27" ht="14.25">
      <c r="B10" s="3"/>
      <c r="C10" s="91"/>
      <c r="D10" s="91" t="s">
        <v>78</v>
      </c>
      <c r="E10" s="91"/>
      <c r="F10" s="118"/>
      <c r="G10" s="56" t="s">
        <v>76</v>
      </c>
      <c r="H10" s="171">
        <v>1.1217948717948474</v>
      </c>
      <c r="I10" s="170">
        <v>1.1259703362761257</v>
      </c>
      <c r="J10" s="170">
        <v>1.6385849122695788</v>
      </c>
      <c r="K10" s="171">
        <v>1.9360470625835404</v>
      </c>
      <c r="L10" s="170">
        <v>0.6855212610941521</v>
      </c>
      <c r="M10" s="170">
        <v>1.176780828691065</v>
      </c>
      <c r="N10" s="170">
        <v>1.2039027617000215</v>
      </c>
      <c r="O10" s="171">
        <v>1.4197041732699347</v>
      </c>
      <c r="P10" s="197">
        <v>0.9900338782357352</v>
      </c>
      <c r="Q10" s="170">
        <v>1.110966312634389</v>
      </c>
      <c r="R10" s="170">
        <v>1.1414804516279133</v>
      </c>
      <c r="S10" s="171">
        <v>1.2600550949132696</v>
      </c>
      <c r="T10" s="197">
        <v>1.6714444853623007</v>
      </c>
      <c r="U10" s="170">
        <v>1.5669998421783617</v>
      </c>
      <c r="V10" s="170">
        <v>1.676083668056478</v>
      </c>
      <c r="W10" s="171">
        <v>1.6402631041109146</v>
      </c>
      <c r="X10" s="170">
        <v>1.8584885485650346</v>
      </c>
      <c r="Y10" s="170">
        <v>1.9702698763709066</v>
      </c>
      <c r="Z10" s="170">
        <v>1.9410415179670366</v>
      </c>
      <c r="AA10" s="177">
        <v>1.9735368888423466</v>
      </c>
    </row>
    <row r="11" spans="2:27" ht="3.75" customHeight="1">
      <c r="B11" s="3"/>
      <c r="C11" s="91"/>
      <c r="E11" s="91"/>
      <c r="F11" s="118"/>
      <c r="G11" s="56"/>
      <c r="H11" s="171"/>
      <c r="I11" s="170"/>
      <c r="J11" s="170"/>
      <c r="K11" s="171"/>
      <c r="L11" s="170"/>
      <c r="M11" s="170"/>
      <c r="N11" s="170"/>
      <c r="O11" s="171"/>
      <c r="P11" s="197"/>
      <c r="Q11" s="170"/>
      <c r="R11" s="170"/>
      <c r="S11" s="171"/>
      <c r="T11" s="197"/>
      <c r="U11" s="170"/>
      <c r="V11" s="170"/>
      <c r="W11" s="171"/>
      <c r="X11" s="170"/>
      <c r="Y11" s="170"/>
      <c r="Z11" s="170"/>
      <c r="AA11" s="177"/>
    </row>
    <row r="12" spans="2:27" ht="14.25">
      <c r="B12" s="3"/>
      <c r="C12" s="91"/>
      <c r="D12" s="91" t="s">
        <v>79</v>
      </c>
      <c r="E12" s="91"/>
      <c r="F12" s="118"/>
      <c r="G12" s="56" t="s">
        <v>76</v>
      </c>
      <c r="H12" s="171">
        <v>2.450192211947382</v>
      </c>
      <c r="I12" s="170">
        <v>2.4074921023676836</v>
      </c>
      <c r="J12" s="170">
        <v>2.2596776394478155</v>
      </c>
      <c r="K12" s="171">
        <v>2.40555149019859</v>
      </c>
      <c r="L12" s="170">
        <v>2.590912079963175</v>
      </c>
      <c r="M12" s="170">
        <v>2.7828646173969815</v>
      </c>
      <c r="N12" s="170">
        <v>2.517856560451378</v>
      </c>
      <c r="O12" s="171">
        <v>1.9147281798743023</v>
      </c>
      <c r="P12" s="197">
        <v>1.971027498237305</v>
      </c>
      <c r="Q12" s="170">
        <v>2.208011199134603</v>
      </c>
      <c r="R12" s="170">
        <v>2.7814825971050254</v>
      </c>
      <c r="S12" s="171">
        <v>2.666029458966122</v>
      </c>
      <c r="T12" s="197">
        <v>2.392225112367626</v>
      </c>
      <c r="U12" s="170">
        <v>2.2611502187461383</v>
      </c>
      <c r="V12" s="170">
        <v>2.1105264157812655</v>
      </c>
      <c r="W12" s="171">
        <v>2.2768348799365015</v>
      </c>
      <c r="X12" s="170">
        <v>2.4398327464637504</v>
      </c>
      <c r="Y12" s="170">
        <v>2.404524010248437</v>
      </c>
      <c r="Z12" s="170">
        <v>2.349083325178981</v>
      </c>
      <c r="AA12" s="177">
        <v>2.4291587877655445</v>
      </c>
    </row>
    <row r="13" spans="2:27" ht="14.25">
      <c r="B13" s="3"/>
      <c r="C13" s="91"/>
      <c r="D13" s="91" t="s">
        <v>80</v>
      </c>
      <c r="E13" s="91"/>
      <c r="F13" s="118"/>
      <c r="G13" s="56" t="s">
        <v>76</v>
      </c>
      <c r="H13" s="171">
        <v>2.020424297252603</v>
      </c>
      <c r="I13" s="170">
        <v>1.9251097819228846</v>
      </c>
      <c r="J13" s="170">
        <v>2.3820081569007527</v>
      </c>
      <c r="K13" s="171">
        <v>2.398903729683653</v>
      </c>
      <c r="L13" s="170">
        <v>1.6836450587965714</v>
      </c>
      <c r="M13" s="170">
        <v>2.110792117969467</v>
      </c>
      <c r="N13" s="170">
        <v>2.1813446198925703</v>
      </c>
      <c r="O13" s="171">
        <v>2.1038277977987576</v>
      </c>
      <c r="P13" s="197">
        <v>1.7395225976870847</v>
      </c>
      <c r="Q13" s="170">
        <v>1.7796095721908074</v>
      </c>
      <c r="R13" s="170">
        <v>2.1610797254253242</v>
      </c>
      <c r="S13" s="171">
        <v>2.017617567474545</v>
      </c>
      <c r="T13" s="197">
        <v>2.312223144186376</v>
      </c>
      <c r="U13" s="170">
        <v>2.4207125843338986</v>
      </c>
      <c r="V13" s="170">
        <v>2.2905126226727077</v>
      </c>
      <c r="W13" s="171">
        <v>2.503712271132656</v>
      </c>
      <c r="X13" s="170">
        <v>2.455338535798404</v>
      </c>
      <c r="Y13" s="170">
        <v>2.3765693296838464</v>
      </c>
      <c r="Z13" s="170">
        <v>2.359632097305095</v>
      </c>
      <c r="AA13" s="177">
        <v>2.404776374734311</v>
      </c>
    </row>
    <row r="14" spans="2:27" ht="14.25">
      <c r="B14" s="3"/>
      <c r="C14" s="91"/>
      <c r="D14" s="91" t="s">
        <v>148</v>
      </c>
      <c r="E14" s="91"/>
      <c r="F14" s="118"/>
      <c r="G14" s="56" t="s">
        <v>76</v>
      </c>
      <c r="H14" s="171">
        <v>2.220067783353997</v>
      </c>
      <c r="I14" s="170">
        <v>1.880917178079855</v>
      </c>
      <c r="J14" s="170">
        <v>2.238005082478395</v>
      </c>
      <c r="K14" s="171">
        <v>2.419558419512285</v>
      </c>
      <c r="L14" s="170">
        <v>1.9342993902039325</v>
      </c>
      <c r="M14" s="170">
        <v>2.288359357173107</v>
      </c>
      <c r="N14" s="170">
        <v>2.3783959655116433</v>
      </c>
      <c r="O14" s="171">
        <v>2.277002919234519</v>
      </c>
      <c r="P14" s="197">
        <v>1.8236202238517905</v>
      </c>
      <c r="Q14" s="170">
        <v>1.8196883265878512</v>
      </c>
      <c r="R14" s="170">
        <v>2.086739863833671</v>
      </c>
      <c r="S14" s="171">
        <v>1.7929544862714835</v>
      </c>
      <c r="T14" s="197">
        <v>2.0574243869946542</v>
      </c>
      <c r="U14" s="170">
        <v>2.204374465847053</v>
      </c>
      <c r="V14" s="170">
        <v>2.1743667371894873</v>
      </c>
      <c r="W14" s="171">
        <v>2.513284231684082</v>
      </c>
      <c r="X14" s="170">
        <v>2.4991522306464304</v>
      </c>
      <c r="Y14" s="170">
        <v>2.4036825351079187</v>
      </c>
      <c r="Z14" s="170">
        <v>2.3703322838920116</v>
      </c>
      <c r="AA14" s="177">
        <v>2.40625811088762</v>
      </c>
    </row>
    <row r="15" spans="2:27" ht="3.75" customHeight="1">
      <c r="B15" s="3"/>
      <c r="C15" s="91"/>
      <c r="D15" s="91"/>
      <c r="E15" s="91"/>
      <c r="F15" s="118"/>
      <c r="G15" s="56"/>
      <c r="H15" s="171"/>
      <c r="I15" s="170"/>
      <c r="J15" s="170"/>
      <c r="K15" s="171"/>
      <c r="L15" s="170"/>
      <c r="M15" s="170"/>
      <c r="N15" s="170"/>
      <c r="O15" s="171"/>
      <c r="P15" s="197"/>
      <c r="Q15" s="170"/>
      <c r="R15" s="170"/>
      <c r="S15" s="171"/>
      <c r="T15" s="197"/>
      <c r="U15" s="170"/>
      <c r="V15" s="170"/>
      <c r="W15" s="171"/>
      <c r="X15" s="170"/>
      <c r="Y15" s="170"/>
      <c r="Z15" s="170"/>
      <c r="AA15" s="177"/>
    </row>
    <row r="16" spans="2:27" ht="14.25">
      <c r="B16" s="3"/>
      <c r="C16" s="91" t="s">
        <v>71</v>
      </c>
      <c r="D16" s="91"/>
      <c r="E16" s="91"/>
      <c r="F16" s="118"/>
      <c r="G16" s="56" t="s">
        <v>76</v>
      </c>
      <c r="H16" s="171">
        <v>2.497089522571045</v>
      </c>
      <c r="I16" s="170">
        <v>2.5707454428860217</v>
      </c>
      <c r="J16" s="170">
        <v>2.364972253991965</v>
      </c>
      <c r="K16" s="171">
        <v>2.229856844895224</v>
      </c>
      <c r="L16" s="170">
        <v>2.3282608009947694</v>
      </c>
      <c r="M16" s="170">
        <v>2.7768597564192845</v>
      </c>
      <c r="N16" s="170">
        <v>2.71956386692662</v>
      </c>
      <c r="O16" s="171">
        <v>2.165397741725485</v>
      </c>
      <c r="P16" s="197">
        <v>2.391525054518141</v>
      </c>
      <c r="Q16" s="170">
        <v>2.5413532423590084</v>
      </c>
      <c r="R16" s="170">
        <v>2.750873223548851</v>
      </c>
      <c r="S16" s="171">
        <v>2.5974792382805703</v>
      </c>
      <c r="T16" s="197">
        <v>2.489844046989461</v>
      </c>
      <c r="U16" s="170">
        <v>2.244559224610441</v>
      </c>
      <c r="V16" s="170">
        <v>2.2756115882906585</v>
      </c>
      <c r="W16" s="171">
        <v>2.451113438223615</v>
      </c>
      <c r="X16" s="170">
        <v>2.247813560260539</v>
      </c>
      <c r="Y16" s="170">
        <v>2.2243610817141786</v>
      </c>
      <c r="Z16" s="170">
        <v>2.1905693882741133</v>
      </c>
      <c r="AA16" s="177">
        <v>2.256823688000182</v>
      </c>
    </row>
    <row r="17" spans="2:27" ht="3.75" customHeight="1">
      <c r="B17" s="3"/>
      <c r="C17" s="91"/>
      <c r="D17" s="91"/>
      <c r="E17" s="91"/>
      <c r="F17" s="118"/>
      <c r="G17" s="56"/>
      <c r="H17" s="118"/>
      <c r="I17" s="91"/>
      <c r="J17" s="91"/>
      <c r="K17" s="118"/>
      <c r="L17" s="91"/>
      <c r="M17" s="91"/>
      <c r="N17" s="91"/>
      <c r="O17" s="118"/>
      <c r="P17" s="196"/>
      <c r="Q17" s="91"/>
      <c r="R17" s="91"/>
      <c r="S17" s="118"/>
      <c r="T17" s="196"/>
      <c r="U17" s="91"/>
      <c r="V17" s="91"/>
      <c r="W17" s="118"/>
      <c r="X17" s="91"/>
      <c r="Y17" s="91"/>
      <c r="Z17" s="91"/>
      <c r="AA17" s="4"/>
    </row>
    <row r="18" spans="2:27" ht="14.25">
      <c r="B18" s="3"/>
      <c r="C18" s="91" t="s">
        <v>18</v>
      </c>
      <c r="D18" s="91"/>
      <c r="E18" s="91"/>
      <c r="F18" s="118"/>
      <c r="G18" s="56" t="s">
        <v>77</v>
      </c>
      <c r="H18" s="171">
        <v>2.110486276432354</v>
      </c>
      <c r="I18" s="170">
        <v>2.6017952890046416</v>
      </c>
      <c r="J18" s="170">
        <v>2.2189821978039674</v>
      </c>
      <c r="K18" s="171">
        <v>2.13645002602172</v>
      </c>
      <c r="L18" s="170">
        <v>1.8288814996490572</v>
      </c>
      <c r="M18" s="170">
        <v>2.268792968916202</v>
      </c>
      <c r="N18" s="170">
        <v>2.270256933914766</v>
      </c>
      <c r="O18" s="171">
        <v>2.071731484527376</v>
      </c>
      <c r="P18" s="197">
        <v>2.6409854176905156</v>
      </c>
      <c r="Q18" s="170">
        <v>2.4443536441683307</v>
      </c>
      <c r="R18" s="170">
        <v>2.625685268603121</v>
      </c>
      <c r="S18" s="171">
        <v>2.709515278226064</v>
      </c>
      <c r="T18" s="197">
        <v>2.385904565920953</v>
      </c>
      <c r="U18" s="170">
        <v>2.3371479361032925</v>
      </c>
      <c r="V18" s="170">
        <v>2.090635709199205</v>
      </c>
      <c r="W18" s="171">
        <v>2.0586577519312073</v>
      </c>
      <c r="X18" s="170">
        <v>2.062533384721661</v>
      </c>
      <c r="Y18" s="170">
        <v>2.135757916512489</v>
      </c>
      <c r="Z18" s="170">
        <v>2.171078196543874</v>
      </c>
      <c r="AA18" s="177">
        <v>2.177651380724427</v>
      </c>
    </row>
    <row r="19" spans="2:27" ht="14.25">
      <c r="B19" s="3"/>
      <c r="C19" s="91"/>
      <c r="D19" s="91" t="s">
        <v>19</v>
      </c>
      <c r="E19" s="91"/>
      <c r="F19" s="118"/>
      <c r="G19" s="56" t="s">
        <v>77</v>
      </c>
      <c r="H19" s="171">
        <v>2.3147638454646255</v>
      </c>
      <c r="I19" s="170">
        <v>2.504352322158681</v>
      </c>
      <c r="J19" s="170">
        <v>2.3328565053180768</v>
      </c>
      <c r="K19" s="171">
        <v>2.217180417758229</v>
      </c>
      <c r="L19" s="170">
        <v>2.256683666431698</v>
      </c>
      <c r="M19" s="170">
        <v>2.3999069910937862</v>
      </c>
      <c r="N19" s="170">
        <v>2.329470710139489</v>
      </c>
      <c r="O19" s="171">
        <v>2.280479289787877</v>
      </c>
      <c r="P19" s="197">
        <v>2.351610456215411</v>
      </c>
      <c r="Q19" s="170">
        <v>2.3970276645717234</v>
      </c>
      <c r="R19" s="170">
        <v>2.6467504949280567</v>
      </c>
      <c r="S19" s="171">
        <v>2.613737026565758</v>
      </c>
      <c r="T19" s="197">
        <v>2.4021310444879163</v>
      </c>
      <c r="U19" s="170">
        <v>2.4204520781596415</v>
      </c>
      <c r="V19" s="170">
        <v>2.199093808262134</v>
      </c>
      <c r="W19" s="171">
        <v>2.307682175300201</v>
      </c>
      <c r="X19" s="170">
        <v>2.324109570363106</v>
      </c>
      <c r="Y19" s="170">
        <v>2.2571084479945824</v>
      </c>
      <c r="Z19" s="170">
        <v>2.1672721851653023</v>
      </c>
      <c r="AA19" s="177">
        <v>2.128953773371677</v>
      </c>
    </row>
    <row r="20" spans="2:27" ht="14.25">
      <c r="B20" s="3"/>
      <c r="C20" s="91"/>
      <c r="D20" s="91" t="s">
        <v>21</v>
      </c>
      <c r="E20" s="91"/>
      <c r="F20" s="118"/>
      <c r="G20" s="56" t="s">
        <v>77</v>
      </c>
      <c r="H20" s="171">
        <v>4.2394324702041075</v>
      </c>
      <c r="I20" s="170">
        <v>4.8423489302145555</v>
      </c>
      <c r="J20" s="170">
        <v>3.830704228067134</v>
      </c>
      <c r="K20" s="171">
        <v>2.474122926497941</v>
      </c>
      <c r="L20" s="170">
        <v>3.7450286898492493</v>
      </c>
      <c r="M20" s="170">
        <v>4.209196940833905</v>
      </c>
      <c r="N20" s="170">
        <v>4.260600758897652</v>
      </c>
      <c r="O20" s="171">
        <v>4.701442398956331</v>
      </c>
      <c r="P20" s="197">
        <v>5.200416238506222</v>
      </c>
      <c r="Q20" s="170">
        <v>5.0524511441967235</v>
      </c>
      <c r="R20" s="170">
        <v>4.941345145569628</v>
      </c>
      <c r="S20" s="171">
        <v>4.2060496386567365</v>
      </c>
      <c r="T20" s="197">
        <v>4.229008447869347</v>
      </c>
      <c r="U20" s="170">
        <v>3.889439932679693</v>
      </c>
      <c r="V20" s="170">
        <v>3.592155927684189</v>
      </c>
      <c r="W20" s="171">
        <v>3.6247410116991006</v>
      </c>
      <c r="X20" s="170">
        <v>2.7237989598025933</v>
      </c>
      <c r="Y20" s="170">
        <v>2.509253875817066</v>
      </c>
      <c r="Z20" s="170">
        <v>2.3622762979187684</v>
      </c>
      <c r="AA20" s="177">
        <v>2.3107242471460836</v>
      </c>
    </row>
    <row r="21" spans="2:27" ht="14.25">
      <c r="B21" s="3"/>
      <c r="C21" s="91"/>
      <c r="D21" s="91" t="s">
        <v>20</v>
      </c>
      <c r="E21" s="91"/>
      <c r="F21" s="118"/>
      <c r="G21" s="56" t="s">
        <v>77</v>
      </c>
      <c r="H21" s="171">
        <v>2.2843515341284473</v>
      </c>
      <c r="I21" s="170">
        <v>2.1938205072197263</v>
      </c>
      <c r="J21" s="170">
        <v>2.0514517708187583</v>
      </c>
      <c r="K21" s="171">
        <v>2.0278531114541636</v>
      </c>
      <c r="L21" s="170">
        <v>2.927727070335237</v>
      </c>
      <c r="M21" s="170">
        <v>2.2888785432656533</v>
      </c>
      <c r="N21" s="170">
        <v>1.9504327184830288</v>
      </c>
      <c r="O21" s="171">
        <v>2.0188311594421293</v>
      </c>
      <c r="P21" s="197">
        <v>2.6448446176136002</v>
      </c>
      <c r="Q21" s="170">
        <v>1.4960277235518191</v>
      </c>
      <c r="R21" s="170">
        <v>2.182377028454809</v>
      </c>
      <c r="S21" s="171">
        <v>2.46340344751097</v>
      </c>
      <c r="T21" s="197">
        <v>1.5998130376817699</v>
      </c>
      <c r="U21" s="170">
        <v>2.374741540819514</v>
      </c>
      <c r="V21" s="170">
        <v>2.16032875691468</v>
      </c>
      <c r="W21" s="171">
        <v>2.0524837999557093</v>
      </c>
      <c r="X21" s="170">
        <v>1.914692311278742</v>
      </c>
      <c r="Y21" s="170">
        <v>2.0230981272303126</v>
      </c>
      <c r="Z21" s="170">
        <v>2.077662276314072</v>
      </c>
      <c r="AA21" s="177">
        <v>2.0980557512124847</v>
      </c>
    </row>
    <row r="22" spans="2:27" ht="14.25">
      <c r="B22" s="3"/>
      <c r="C22" s="91"/>
      <c r="D22" s="91" t="s">
        <v>22</v>
      </c>
      <c r="E22" s="91"/>
      <c r="F22" s="118"/>
      <c r="G22" s="56" t="s">
        <v>77</v>
      </c>
      <c r="H22" s="171">
        <v>1.8047099564258815</v>
      </c>
      <c r="I22" s="170">
        <v>0.6991113224733851</v>
      </c>
      <c r="J22" s="170">
        <v>1.6275013435785866</v>
      </c>
      <c r="K22" s="171">
        <v>1.7050069062424171</v>
      </c>
      <c r="L22" s="170">
        <v>1.9601402273789148</v>
      </c>
      <c r="M22" s="170">
        <v>1.9963679497353155</v>
      </c>
      <c r="N22" s="170">
        <v>1.744694057438906</v>
      </c>
      <c r="O22" s="171">
        <v>1.5380916260156994</v>
      </c>
      <c r="P22" s="197">
        <v>0.023887382180774352</v>
      </c>
      <c r="Q22" s="170">
        <v>0.4714293077145726</v>
      </c>
      <c r="R22" s="170">
        <v>0.9291234759549241</v>
      </c>
      <c r="S22" s="171">
        <v>1.3685093920219344</v>
      </c>
      <c r="T22" s="197">
        <v>1.3334384430525859</v>
      </c>
      <c r="U22" s="170">
        <v>1.6323477731831986</v>
      </c>
      <c r="V22" s="170">
        <v>1.6714230608902767</v>
      </c>
      <c r="W22" s="171">
        <v>1.8411446949056796</v>
      </c>
      <c r="X22" s="170">
        <v>1.7726256038371133</v>
      </c>
      <c r="Y22" s="170">
        <v>1.6917701037475439</v>
      </c>
      <c r="Z22" s="170">
        <v>1.6640036344568614</v>
      </c>
      <c r="AA22" s="177">
        <v>1.6903638828364933</v>
      </c>
    </row>
    <row r="23" spans="2:27" ht="14.25">
      <c r="B23" s="3"/>
      <c r="C23" s="91"/>
      <c r="D23" s="91" t="s">
        <v>23</v>
      </c>
      <c r="E23" s="91"/>
      <c r="F23" s="118"/>
      <c r="G23" s="56" t="s">
        <v>77</v>
      </c>
      <c r="H23" s="171">
        <v>2.3651025612101932</v>
      </c>
      <c r="I23" s="170">
        <v>0.6935645949386071</v>
      </c>
      <c r="J23" s="170">
        <v>1.5333549828702786</v>
      </c>
      <c r="K23" s="171">
        <v>1.83750646381813</v>
      </c>
      <c r="L23" s="170">
        <v>2.6694651054571352</v>
      </c>
      <c r="M23" s="170">
        <v>2.4570689368402157</v>
      </c>
      <c r="N23" s="170">
        <v>2.319417441329108</v>
      </c>
      <c r="O23" s="171">
        <v>2.0244852943634726</v>
      </c>
      <c r="P23" s="197">
        <v>0.38553867486392335</v>
      </c>
      <c r="Q23" s="170">
        <v>0.4353958027050595</v>
      </c>
      <c r="R23" s="170">
        <v>0.8853715690985382</v>
      </c>
      <c r="S23" s="171">
        <v>1.0580910442570968</v>
      </c>
      <c r="T23" s="197">
        <v>0.9498086261635166</v>
      </c>
      <c r="U23" s="170">
        <v>1.5155244730347164</v>
      </c>
      <c r="V23" s="170">
        <v>1.7095954989461575</v>
      </c>
      <c r="W23" s="171">
        <v>1.9360954390253795</v>
      </c>
      <c r="X23" s="170">
        <v>1.8915935355769733</v>
      </c>
      <c r="Y23" s="170">
        <v>1.8084697854716865</v>
      </c>
      <c r="Z23" s="170">
        <v>1.792548550028954</v>
      </c>
      <c r="AA23" s="177">
        <v>1.8544684170823729</v>
      </c>
    </row>
    <row r="24" spans="2:27" ht="16.5">
      <c r="B24" s="3"/>
      <c r="C24" s="91"/>
      <c r="D24" s="91" t="s">
        <v>178</v>
      </c>
      <c r="E24" s="91"/>
      <c r="F24" s="118"/>
      <c r="G24" s="56" t="s">
        <v>77</v>
      </c>
      <c r="H24" s="171">
        <v>-0.5474449697827453</v>
      </c>
      <c r="I24" s="170">
        <v>0.005508522373887104</v>
      </c>
      <c r="J24" s="170">
        <v>0.092724563986053</v>
      </c>
      <c r="K24" s="171">
        <v>-0.13010879996633662</v>
      </c>
      <c r="L24" s="170">
        <v>-0.690882023539956</v>
      </c>
      <c r="M24" s="170">
        <v>-0.44965271004274143</v>
      </c>
      <c r="N24" s="170">
        <v>-0.5616953245651075</v>
      </c>
      <c r="O24" s="171">
        <v>-0.47674209474756424</v>
      </c>
      <c r="P24" s="197">
        <v>-0.36026234202370233</v>
      </c>
      <c r="Q24" s="170">
        <v>0.03587729676527829</v>
      </c>
      <c r="R24" s="170">
        <v>0.0433679394504054</v>
      </c>
      <c r="S24" s="171">
        <v>0.3071682282509016</v>
      </c>
      <c r="T24" s="197">
        <v>0.3800203508158404</v>
      </c>
      <c r="U24" s="170">
        <v>0.11507924601177422</v>
      </c>
      <c r="V24" s="170">
        <v>-0.03753081296667915</v>
      </c>
      <c r="W24" s="171">
        <v>-0.09314732304662243</v>
      </c>
      <c r="X24" s="170">
        <v>-0.11675931999073441</v>
      </c>
      <c r="Y24" s="170">
        <v>-0.11462669262198233</v>
      </c>
      <c r="Z24" s="170">
        <v>-0.12628126262985973</v>
      </c>
      <c r="AA24" s="177">
        <v>-0.16111667636795346</v>
      </c>
    </row>
    <row r="25" spans="2:27" ht="3.75" customHeight="1">
      <c r="B25" s="3"/>
      <c r="C25" s="91"/>
      <c r="D25" s="91"/>
      <c r="E25" s="91"/>
      <c r="F25" s="118"/>
      <c r="G25" s="56"/>
      <c r="H25" s="118"/>
      <c r="I25" s="91"/>
      <c r="J25" s="91"/>
      <c r="K25" s="118"/>
      <c r="L25" s="91"/>
      <c r="M25" s="91"/>
      <c r="N25" s="91"/>
      <c r="O25" s="118"/>
      <c r="P25" s="196"/>
      <c r="Q25" s="91"/>
      <c r="R25" s="91"/>
      <c r="S25" s="118"/>
      <c r="T25" s="196"/>
      <c r="U25" s="91"/>
      <c r="V25" s="91"/>
      <c r="W25" s="118"/>
      <c r="X25" s="91"/>
      <c r="Y25" s="91"/>
      <c r="Z25" s="91"/>
      <c r="AA25" s="4"/>
    </row>
    <row r="26" spans="2:27" ht="17.25" thickBot="1">
      <c r="B26" s="85"/>
      <c r="C26" s="120" t="s">
        <v>179</v>
      </c>
      <c r="D26" s="120"/>
      <c r="E26" s="120"/>
      <c r="F26" s="121"/>
      <c r="G26" s="122" t="s">
        <v>42</v>
      </c>
      <c r="H26" s="185">
        <v>3.3171642994976196</v>
      </c>
      <c r="I26" s="184">
        <v>5.820190070195224</v>
      </c>
      <c r="J26" s="184">
        <v>3.470493175398076</v>
      </c>
      <c r="K26" s="185">
        <v>2.4528311753831247</v>
      </c>
      <c r="L26" s="184">
        <v>3.6649623706835825</v>
      </c>
      <c r="M26" s="184">
        <v>2.997258017789207</v>
      </c>
      <c r="N26" s="184">
        <v>2.8064927090528045</v>
      </c>
      <c r="O26" s="185">
        <v>3.813332126773389</v>
      </c>
      <c r="P26" s="212">
        <v>4.690455684486253</v>
      </c>
      <c r="Q26" s="184">
        <v>6.903161294171369</v>
      </c>
      <c r="R26" s="184">
        <v>6.438344428880512</v>
      </c>
      <c r="S26" s="185">
        <v>5.274362863720157</v>
      </c>
      <c r="T26" s="212">
        <v>4.9241410495137785</v>
      </c>
      <c r="U26" s="184">
        <v>3.0438110159429357</v>
      </c>
      <c r="V26" s="184">
        <v>2.898438492784976</v>
      </c>
      <c r="W26" s="185">
        <v>3.057937565646114</v>
      </c>
      <c r="X26" s="184">
        <v>2.2921191649671613</v>
      </c>
      <c r="Y26" s="184">
        <v>2.4417779655739906</v>
      </c>
      <c r="Z26" s="184">
        <v>2.4881283581622995</v>
      </c>
      <c r="AA26" s="213">
        <v>2.5874702965716097</v>
      </c>
    </row>
    <row r="27" ht="3.75" customHeight="1"/>
    <row r="28" ht="14.25">
      <c r="B28" s="77" t="s">
        <v>196</v>
      </c>
    </row>
    <row r="29" spans="2:6" ht="14.25">
      <c r="B29" s="77" t="s">
        <v>197</v>
      </c>
      <c r="F29" s="126"/>
    </row>
    <row r="30" spans="2:6" ht="14.25">
      <c r="B30" s="77" t="s">
        <v>99</v>
      </c>
      <c r="F30" s="126"/>
    </row>
    <row r="31" ht="14.25">
      <c r="G31" s="126"/>
    </row>
    <row r="32" ht="15" thickBot="1">
      <c r="F32" s="227" t="s">
        <v>75</v>
      </c>
    </row>
    <row r="33" spans="6:23" ht="14.25">
      <c r="F33" s="228"/>
      <c r="G33" s="229"/>
      <c r="H33" s="230">
        <v>43617</v>
      </c>
      <c r="I33" s="230">
        <v>43647</v>
      </c>
      <c r="J33" s="230">
        <v>43678</v>
      </c>
      <c r="K33" s="230">
        <v>43709</v>
      </c>
      <c r="L33" s="230">
        <v>43739</v>
      </c>
      <c r="M33" s="230">
        <v>43770</v>
      </c>
      <c r="N33" s="230">
        <v>43800</v>
      </c>
      <c r="O33" s="230">
        <v>43831</v>
      </c>
      <c r="P33" s="230">
        <v>43862</v>
      </c>
      <c r="Q33" s="230">
        <v>43891</v>
      </c>
      <c r="R33" s="230">
        <v>43922</v>
      </c>
      <c r="S33" s="230">
        <v>43952</v>
      </c>
      <c r="T33" s="230">
        <v>43983</v>
      </c>
      <c r="U33" s="230">
        <v>44013</v>
      </c>
      <c r="V33" s="230">
        <v>44044</v>
      </c>
      <c r="W33" s="231">
        <v>44075</v>
      </c>
    </row>
    <row r="34" spans="6:23" ht="15" thickBot="1">
      <c r="F34" s="232" t="s">
        <v>70</v>
      </c>
      <c r="G34" s="233" t="s">
        <v>83</v>
      </c>
      <c r="H34" s="184">
        <v>2.6904532304724995</v>
      </c>
      <c r="I34" s="184">
        <v>3.003960204771559</v>
      </c>
      <c r="J34" s="184">
        <v>2.997012624072454</v>
      </c>
      <c r="K34" s="184">
        <v>2.687308149501348</v>
      </c>
      <c r="L34" s="184">
        <v>2.5906497298831255</v>
      </c>
      <c r="M34" s="184">
        <v>2.8277988174888407</v>
      </c>
      <c r="N34" s="184">
        <v>2.9113806865652663</v>
      </c>
      <c r="O34" s="184">
        <v>2.8012426838104716</v>
      </c>
      <c r="P34" s="184">
        <v>2.7475483991327394</v>
      </c>
      <c r="Q34" s="184">
        <v>2.304224883693024</v>
      </c>
      <c r="R34" s="184">
        <v>2.363808966811945</v>
      </c>
      <c r="S34" s="184">
        <v>2.1977794555806582</v>
      </c>
      <c r="T34" s="184">
        <v>2.3485764785214087</v>
      </c>
      <c r="U34" s="184">
        <v>2.1905935972223745</v>
      </c>
      <c r="V34" s="184">
        <v>2.1146989042929505</v>
      </c>
      <c r="W34" s="213">
        <v>2.4840894201925607</v>
      </c>
    </row>
    <row r="35" spans="6:8" ht="14.25">
      <c r="F35" s="77" t="s">
        <v>196</v>
      </c>
      <c r="G35" s="234"/>
      <c r="H35" s="235"/>
    </row>
    <row r="36" spans="7:8" ht="14.25">
      <c r="G36" s="234"/>
      <c r="H36" s="235"/>
    </row>
    <row r="37" spans="7:8" ht="14.25">
      <c r="G37" s="234"/>
      <c r="H37" s="235"/>
    </row>
    <row r="38" spans="7:8" ht="14.25">
      <c r="G38" s="234"/>
      <c r="H38" s="235"/>
    </row>
    <row r="39" spans="7:8" ht="14.25">
      <c r="G39" s="234"/>
      <c r="H39" s="235"/>
    </row>
    <row r="40" spans="7:8" ht="14.25">
      <c r="G40" s="234"/>
      <c r="H40" s="235"/>
    </row>
    <row r="41" spans="7:8" ht="14.25">
      <c r="G41" s="234"/>
      <c r="H41" s="235"/>
    </row>
    <row r="42" spans="7:8" ht="14.25">
      <c r="G42" s="234"/>
      <c r="H42" s="235"/>
    </row>
    <row r="43" spans="7:8" ht="14.25">
      <c r="G43" s="234"/>
      <c r="H43" s="235"/>
    </row>
  </sheetData>
  <sheetProtection/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I69"/>
  <sheetViews>
    <sheetView zoomScale="80" zoomScaleNormal="80" zoomScalePageLayoutView="0" workbookViewId="0" topLeftCell="A10">
      <selection activeCell="I78" sqref="I78"/>
    </sheetView>
  </sheetViews>
  <sheetFormatPr defaultColWidth="9.140625" defaultRowHeight="15"/>
  <cols>
    <col min="1" max="5" width="3.140625" style="77" customWidth="1"/>
    <col min="6" max="6" width="35.00390625" style="77" customWidth="1"/>
    <col min="7" max="7" width="21.28125" style="77" customWidth="1"/>
    <col min="8" max="8" width="10.7109375" style="77" customWidth="1"/>
    <col min="9" max="27" width="9.140625" style="77" customWidth="1"/>
    <col min="28" max="16384" width="9.140625" style="77" customWidth="1"/>
  </cols>
  <sheetData>
    <row r="1" ht="22.5" customHeight="1" thickBot="1">
      <c r="B1" s="76" t="s">
        <v>100</v>
      </c>
    </row>
    <row r="2" spans="2:27" ht="30" customHeight="1">
      <c r="B2" s="95" t="str">
        <f>"Strednodobá predikcia "&amp;Súhrn!$H$3&amp;" - trh práce [objem]"</f>
        <v>Strednodobá predikcia P3Q-2019 - trh práce [objem]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2:27" ht="14.25">
      <c r="B3" s="286" t="s">
        <v>29</v>
      </c>
      <c r="C3" s="287"/>
      <c r="D3" s="287"/>
      <c r="E3" s="287"/>
      <c r="F3" s="288"/>
      <c r="G3" s="284" t="s">
        <v>69</v>
      </c>
      <c r="H3" s="144" t="s">
        <v>35</v>
      </c>
      <c r="I3" s="292">
        <v>2019</v>
      </c>
      <c r="J3" s="292">
        <v>2020</v>
      </c>
      <c r="K3" s="294">
        <v>2021</v>
      </c>
      <c r="L3" s="282">
        <v>2018</v>
      </c>
      <c r="M3" s="280"/>
      <c r="N3" s="280"/>
      <c r="O3" s="280"/>
      <c r="P3" s="282">
        <v>2019</v>
      </c>
      <c r="Q3" s="280"/>
      <c r="R3" s="280"/>
      <c r="S3" s="280"/>
      <c r="T3" s="282">
        <v>2020</v>
      </c>
      <c r="U3" s="280"/>
      <c r="V3" s="280"/>
      <c r="W3" s="280"/>
      <c r="X3" s="282">
        <v>2021</v>
      </c>
      <c r="Y3" s="280"/>
      <c r="Z3" s="280"/>
      <c r="AA3" s="281"/>
    </row>
    <row r="4" spans="2:27" ht="14.25">
      <c r="B4" s="289"/>
      <c r="C4" s="290"/>
      <c r="D4" s="290"/>
      <c r="E4" s="290"/>
      <c r="F4" s="291"/>
      <c r="G4" s="285"/>
      <c r="H4" s="145">
        <v>2018</v>
      </c>
      <c r="I4" s="293"/>
      <c r="J4" s="293"/>
      <c r="K4" s="295"/>
      <c r="L4" s="146" t="s">
        <v>3</v>
      </c>
      <c r="M4" s="146" t="s">
        <v>4</v>
      </c>
      <c r="N4" s="146" t="s">
        <v>5</v>
      </c>
      <c r="O4" s="147" t="s">
        <v>6</v>
      </c>
      <c r="P4" s="148" t="s">
        <v>3</v>
      </c>
      <c r="Q4" s="146" t="s">
        <v>4</v>
      </c>
      <c r="R4" s="146" t="s">
        <v>5</v>
      </c>
      <c r="S4" s="147" t="s">
        <v>6</v>
      </c>
      <c r="T4" s="148" t="s">
        <v>3</v>
      </c>
      <c r="U4" s="146" t="s">
        <v>4</v>
      </c>
      <c r="V4" s="146" t="s">
        <v>5</v>
      </c>
      <c r="W4" s="147" t="s">
        <v>6</v>
      </c>
      <c r="X4" s="146" t="s">
        <v>3</v>
      </c>
      <c r="Y4" s="146" t="s">
        <v>4</v>
      </c>
      <c r="Z4" s="146" t="s">
        <v>5</v>
      </c>
      <c r="AA4" s="149" t="s">
        <v>6</v>
      </c>
    </row>
    <row r="5" spans="2:27" ht="3.75" customHeight="1">
      <c r="B5" s="9"/>
      <c r="C5" s="10"/>
      <c r="D5" s="10"/>
      <c r="E5" s="10"/>
      <c r="F5" s="150"/>
      <c r="G5" s="151"/>
      <c r="H5" s="105"/>
      <c r="I5" s="106"/>
      <c r="J5" s="106"/>
      <c r="K5" s="152"/>
      <c r="L5" s="153"/>
      <c r="M5" s="153"/>
      <c r="N5" s="153"/>
      <c r="O5" s="154"/>
      <c r="P5" s="190"/>
      <c r="Q5" s="153"/>
      <c r="R5" s="153"/>
      <c r="S5" s="154"/>
      <c r="T5" s="190"/>
      <c r="U5" s="153"/>
      <c r="V5" s="153"/>
      <c r="W5" s="154"/>
      <c r="X5" s="153"/>
      <c r="Y5" s="153"/>
      <c r="Z5" s="153"/>
      <c r="AA5" s="155"/>
    </row>
    <row r="6" spans="2:27" ht="14.25">
      <c r="B6" s="9" t="s">
        <v>25</v>
      </c>
      <c r="C6" s="10"/>
      <c r="D6" s="10"/>
      <c r="E6" s="10"/>
      <c r="F6" s="103"/>
      <c r="G6" s="104"/>
      <c r="H6" s="105"/>
      <c r="I6" s="106"/>
      <c r="J6" s="106"/>
      <c r="K6" s="152"/>
      <c r="L6" s="153"/>
      <c r="M6" s="153"/>
      <c r="N6" s="153"/>
      <c r="O6" s="154"/>
      <c r="P6" s="190"/>
      <c r="Q6" s="153"/>
      <c r="R6" s="153"/>
      <c r="S6" s="154"/>
      <c r="T6" s="190"/>
      <c r="U6" s="153"/>
      <c r="V6" s="153"/>
      <c r="W6" s="154"/>
      <c r="X6" s="153"/>
      <c r="Y6" s="153"/>
      <c r="Z6" s="153"/>
      <c r="AA6" s="155"/>
    </row>
    <row r="7" spans="2:27" ht="14.25">
      <c r="B7" s="9"/>
      <c r="C7" s="111" t="s">
        <v>10</v>
      </c>
      <c r="D7" s="10"/>
      <c r="E7" s="10"/>
      <c r="F7" s="103"/>
      <c r="G7" s="56" t="s">
        <v>103</v>
      </c>
      <c r="H7" s="131">
        <v>2419.90225</v>
      </c>
      <c r="I7" s="132">
        <v>2451.0054642620426</v>
      </c>
      <c r="J7" s="132">
        <v>2457.5088931463665</v>
      </c>
      <c r="K7" s="178">
        <v>2464.213726613379</v>
      </c>
      <c r="L7" s="140">
        <v>2402.871</v>
      </c>
      <c r="M7" s="140">
        <v>2415.7200000000003</v>
      </c>
      <c r="N7" s="140">
        <v>2425.8579999999997</v>
      </c>
      <c r="O7" s="191">
        <v>2435.1600000000003</v>
      </c>
      <c r="P7" s="192">
        <v>2443.614</v>
      </c>
      <c r="Q7" s="140">
        <v>2451.116</v>
      </c>
      <c r="R7" s="140">
        <v>2454.024398995001</v>
      </c>
      <c r="S7" s="191">
        <v>2455.2674580531684</v>
      </c>
      <c r="T7" s="192">
        <v>2455.866922791954</v>
      </c>
      <c r="U7" s="140">
        <v>2456.7056454271</v>
      </c>
      <c r="V7" s="140">
        <v>2457.8506999540386</v>
      </c>
      <c r="W7" s="191">
        <v>2459.6123044123724</v>
      </c>
      <c r="X7" s="140">
        <v>2461.4548680926314</v>
      </c>
      <c r="Y7" s="140">
        <v>2463.2360995681274</v>
      </c>
      <c r="Z7" s="140">
        <v>2464.995002152642</v>
      </c>
      <c r="AA7" s="141">
        <v>2467.168936640115</v>
      </c>
    </row>
    <row r="8" spans="2:27" ht="3.75" customHeight="1">
      <c r="B8" s="3"/>
      <c r="C8" s="91"/>
      <c r="D8" s="117"/>
      <c r="E8" s="91"/>
      <c r="F8" s="118"/>
      <c r="G8" s="56"/>
      <c r="H8" s="139"/>
      <c r="I8" s="140"/>
      <c r="J8" s="140"/>
      <c r="K8" s="191"/>
      <c r="L8" s="140"/>
      <c r="M8" s="140"/>
      <c r="N8" s="140"/>
      <c r="O8" s="191"/>
      <c r="P8" s="192"/>
      <c r="Q8" s="140"/>
      <c r="R8" s="140"/>
      <c r="S8" s="191"/>
      <c r="T8" s="192"/>
      <c r="U8" s="140"/>
      <c r="V8" s="140"/>
      <c r="W8" s="191"/>
      <c r="X8" s="140"/>
      <c r="Y8" s="140"/>
      <c r="Z8" s="140"/>
      <c r="AA8" s="141"/>
    </row>
    <row r="9" spans="2:27" ht="14.25">
      <c r="B9" s="3"/>
      <c r="C9" s="91"/>
      <c r="D9" s="117" t="s">
        <v>46</v>
      </c>
      <c r="E9" s="91"/>
      <c r="F9" s="118"/>
      <c r="G9" s="56" t="s">
        <v>103</v>
      </c>
      <c r="H9" s="139">
        <v>2097.442</v>
      </c>
      <c r="I9" s="140">
        <v>2124.2971701092824</v>
      </c>
      <c r="J9" s="140">
        <v>2129.6603657406285</v>
      </c>
      <c r="K9" s="191">
        <v>2135.470728475595</v>
      </c>
      <c r="L9" s="165"/>
      <c r="M9" s="165"/>
      <c r="N9" s="165"/>
      <c r="O9" s="193"/>
      <c r="P9" s="194"/>
      <c r="Q9" s="165"/>
      <c r="R9" s="165"/>
      <c r="S9" s="193"/>
      <c r="T9" s="194"/>
      <c r="U9" s="165"/>
      <c r="V9" s="165"/>
      <c r="W9" s="193"/>
      <c r="X9" s="165"/>
      <c r="Y9" s="165"/>
      <c r="Z9" s="165"/>
      <c r="AA9" s="195"/>
    </row>
    <row r="10" spans="2:27" ht="14.25">
      <c r="B10" s="3"/>
      <c r="C10" s="91"/>
      <c r="D10" s="117" t="s">
        <v>47</v>
      </c>
      <c r="E10" s="91"/>
      <c r="F10" s="118"/>
      <c r="G10" s="56" t="s">
        <v>103</v>
      </c>
      <c r="H10" s="139">
        <v>322.4602500000002</v>
      </c>
      <c r="I10" s="140">
        <v>326.7082941527595</v>
      </c>
      <c r="J10" s="140">
        <v>327.8485274057381</v>
      </c>
      <c r="K10" s="191">
        <v>328.7429981377835</v>
      </c>
      <c r="L10" s="165"/>
      <c r="M10" s="165"/>
      <c r="N10" s="165"/>
      <c r="O10" s="193"/>
      <c r="P10" s="194"/>
      <c r="Q10" s="165"/>
      <c r="R10" s="165"/>
      <c r="S10" s="193"/>
      <c r="T10" s="194"/>
      <c r="U10" s="165"/>
      <c r="V10" s="165"/>
      <c r="W10" s="193"/>
      <c r="X10" s="165"/>
      <c r="Y10" s="165"/>
      <c r="Z10" s="165"/>
      <c r="AA10" s="195"/>
    </row>
    <row r="11" spans="2:27" ht="3.75" customHeight="1">
      <c r="B11" s="3"/>
      <c r="C11" s="91"/>
      <c r="D11" s="91"/>
      <c r="E11" s="91"/>
      <c r="F11" s="118"/>
      <c r="G11" s="56"/>
      <c r="H11" s="179"/>
      <c r="I11" s="91"/>
      <c r="J11" s="91"/>
      <c r="K11" s="118"/>
      <c r="L11" s="91"/>
      <c r="M11" s="91"/>
      <c r="N11" s="91"/>
      <c r="O11" s="118"/>
      <c r="P11" s="196"/>
      <c r="Q11" s="91"/>
      <c r="R11" s="91"/>
      <c r="S11" s="118"/>
      <c r="T11" s="196"/>
      <c r="U11" s="91"/>
      <c r="V11" s="91"/>
      <c r="W11" s="118"/>
      <c r="X11" s="91"/>
      <c r="Y11" s="91"/>
      <c r="Z11" s="91"/>
      <c r="AA11" s="4"/>
    </row>
    <row r="12" spans="2:27" ht="14.25">
      <c r="B12" s="3"/>
      <c r="C12" s="91" t="s">
        <v>48</v>
      </c>
      <c r="D12" s="91"/>
      <c r="E12" s="91"/>
      <c r="F12" s="118"/>
      <c r="G12" s="56" t="s">
        <v>104</v>
      </c>
      <c r="H12" s="169">
        <v>179.50149999999977</v>
      </c>
      <c r="I12" s="170">
        <v>160.93524393114316</v>
      </c>
      <c r="J12" s="170">
        <v>168.04648131340366</v>
      </c>
      <c r="K12" s="171">
        <v>172.73723024866138</v>
      </c>
      <c r="L12" s="29">
        <v>193.65683365955704</v>
      </c>
      <c r="M12" s="29">
        <v>186.429214652726</v>
      </c>
      <c r="N12" s="29">
        <v>173.70262650145702</v>
      </c>
      <c r="O12" s="176">
        <v>164.217325186259</v>
      </c>
      <c r="P12" s="30">
        <v>159.994598366647</v>
      </c>
      <c r="Q12" s="29">
        <v>159.166972435865</v>
      </c>
      <c r="R12" s="29">
        <v>160.88334720094232</v>
      </c>
      <c r="S12" s="176">
        <v>163.69605772111834</v>
      </c>
      <c r="T12" s="30">
        <v>165.65858653712283</v>
      </c>
      <c r="U12" s="29">
        <v>167.45481628749965</v>
      </c>
      <c r="V12" s="29">
        <v>169.02883017959115</v>
      </c>
      <c r="W12" s="176">
        <v>170.04369224940103</v>
      </c>
      <c r="X12" s="29">
        <v>171.26274529803865</v>
      </c>
      <c r="Y12" s="29">
        <v>172.29377025939473</v>
      </c>
      <c r="Z12" s="29">
        <v>173.34950190262327</v>
      </c>
      <c r="AA12" s="31">
        <v>174.042903534589</v>
      </c>
    </row>
    <row r="13" spans="2:27" ht="14.25">
      <c r="B13" s="3"/>
      <c r="C13" s="91" t="s">
        <v>8</v>
      </c>
      <c r="D13" s="91"/>
      <c r="E13" s="91"/>
      <c r="F13" s="118"/>
      <c r="G13" s="56" t="s">
        <v>11</v>
      </c>
      <c r="H13" s="169">
        <v>6.536730088158574</v>
      </c>
      <c r="I13" s="170">
        <v>5.877152953030321</v>
      </c>
      <c r="J13" s="170">
        <v>6.153828362653574</v>
      </c>
      <c r="K13" s="171">
        <v>6.335126518116296</v>
      </c>
      <c r="L13" s="170">
        <v>7.06637467671601</v>
      </c>
      <c r="M13" s="170">
        <v>6.78678988365375</v>
      </c>
      <c r="N13" s="170">
        <v>6.320730522107421</v>
      </c>
      <c r="O13" s="171">
        <v>5.973025270157114</v>
      </c>
      <c r="P13" s="197">
        <v>5.818385645643724</v>
      </c>
      <c r="Q13" s="170">
        <v>5.818973093746377</v>
      </c>
      <c r="R13" s="170">
        <v>5.883819677903893</v>
      </c>
      <c r="S13" s="171">
        <v>5.987433394827291</v>
      </c>
      <c r="T13" s="197">
        <v>6.062316168420346</v>
      </c>
      <c r="U13" s="170">
        <v>6.130902390708599</v>
      </c>
      <c r="V13" s="170">
        <v>6.191196089593095</v>
      </c>
      <c r="W13" s="171">
        <v>6.2308988018922555</v>
      </c>
      <c r="X13" s="170">
        <v>6.277422357937096</v>
      </c>
      <c r="Y13" s="170">
        <v>6.317669452166896</v>
      </c>
      <c r="Z13" s="170">
        <v>6.358832531328637</v>
      </c>
      <c r="AA13" s="177">
        <v>6.386581731032558</v>
      </c>
    </row>
    <row r="14" spans="2:27" ht="3.75" customHeight="1">
      <c r="B14" s="3"/>
      <c r="C14" s="91"/>
      <c r="D14" s="91"/>
      <c r="E14" s="91"/>
      <c r="F14" s="118"/>
      <c r="G14" s="56"/>
      <c r="H14" s="179"/>
      <c r="I14" s="91"/>
      <c r="J14" s="91"/>
      <c r="K14" s="118"/>
      <c r="L14" s="91"/>
      <c r="M14" s="91"/>
      <c r="N14" s="91"/>
      <c r="O14" s="118"/>
      <c r="P14" s="196"/>
      <c r="Q14" s="91"/>
      <c r="R14" s="91"/>
      <c r="S14" s="118"/>
      <c r="T14" s="196"/>
      <c r="U14" s="91"/>
      <c r="V14" s="91"/>
      <c r="W14" s="118"/>
      <c r="X14" s="91"/>
      <c r="Y14" s="91"/>
      <c r="Z14" s="91"/>
      <c r="AA14" s="4"/>
    </row>
    <row r="15" spans="2:27" ht="14.25">
      <c r="B15" s="9" t="s">
        <v>24</v>
      </c>
      <c r="C15" s="91"/>
      <c r="D15" s="91"/>
      <c r="E15" s="91"/>
      <c r="F15" s="118"/>
      <c r="G15" s="56"/>
      <c r="H15" s="179"/>
      <c r="I15" s="91"/>
      <c r="J15" s="91"/>
      <c r="K15" s="118"/>
      <c r="L15" s="91"/>
      <c r="M15" s="91"/>
      <c r="N15" s="91"/>
      <c r="O15" s="118"/>
      <c r="P15" s="196"/>
      <c r="Q15" s="91"/>
      <c r="R15" s="91"/>
      <c r="S15" s="118"/>
      <c r="T15" s="196"/>
      <c r="U15" s="91"/>
      <c r="V15" s="91"/>
      <c r="W15" s="118"/>
      <c r="X15" s="91"/>
      <c r="Y15" s="91"/>
      <c r="Z15" s="91"/>
      <c r="AA15" s="4"/>
    </row>
    <row r="16" spans="2:27" ht="14.25">
      <c r="B16" s="3"/>
      <c r="C16" s="91" t="s">
        <v>85</v>
      </c>
      <c r="D16" s="91"/>
      <c r="E16" s="91"/>
      <c r="F16" s="118"/>
      <c r="G16" s="56" t="s">
        <v>88</v>
      </c>
      <c r="H16" s="198">
        <v>17675.29686160571</v>
      </c>
      <c r="I16" s="161">
        <v>18932.758143873794</v>
      </c>
      <c r="J16" s="161">
        <v>20001.629862335056</v>
      </c>
      <c r="K16" s="162">
        <v>20983.892168626768</v>
      </c>
      <c r="L16" s="161">
        <v>4334.186482683456</v>
      </c>
      <c r="M16" s="161">
        <v>4377.01986405849</v>
      </c>
      <c r="N16" s="161">
        <v>4443.7222859724825</v>
      </c>
      <c r="O16" s="162">
        <v>4518.993866530163</v>
      </c>
      <c r="P16" s="199">
        <v>4615.450978165804</v>
      </c>
      <c r="Q16" s="161">
        <v>4731.379298125197</v>
      </c>
      <c r="R16" s="161">
        <v>4777.2355088168715</v>
      </c>
      <c r="S16" s="162">
        <v>4808.1784300048585</v>
      </c>
      <c r="T16" s="199">
        <v>4904.819793071381</v>
      </c>
      <c r="U16" s="161">
        <v>4970.508771401489</v>
      </c>
      <c r="V16" s="161">
        <v>5031.846173127275</v>
      </c>
      <c r="W16" s="162">
        <v>5094.296752193114</v>
      </c>
      <c r="X16" s="161">
        <v>5152.975736149746</v>
      </c>
      <c r="Y16" s="161">
        <v>5214.274856881956</v>
      </c>
      <c r="Z16" s="161">
        <v>5275.3295883417495</v>
      </c>
      <c r="AA16" s="163">
        <v>5341.0719398198235</v>
      </c>
    </row>
    <row r="17" spans="1:113" s="205" customFormat="1" ht="16.5">
      <c r="A17" s="73"/>
      <c r="B17" s="200"/>
      <c r="C17" s="53" t="s">
        <v>172</v>
      </c>
      <c r="D17" s="53"/>
      <c r="E17" s="53"/>
      <c r="F17" s="54"/>
      <c r="G17" s="55" t="s">
        <v>88</v>
      </c>
      <c r="H17" s="201">
        <v>1012.9999999999991</v>
      </c>
      <c r="I17" s="202">
        <v>1090.6254891534977</v>
      </c>
      <c r="J17" s="202">
        <v>1152.6739332464763</v>
      </c>
      <c r="K17" s="203">
        <v>1211.697442426246</v>
      </c>
      <c r="L17" s="161">
        <v>990.661295223586</v>
      </c>
      <c r="M17" s="161">
        <v>1001.9735978456</v>
      </c>
      <c r="N17" s="161">
        <v>1020.24422107995</v>
      </c>
      <c r="O17" s="162">
        <v>1039.12088585086</v>
      </c>
      <c r="P17" s="161">
        <v>1063.10106910449</v>
      </c>
      <c r="Q17" s="161">
        <v>1091.53455172333</v>
      </c>
      <c r="R17" s="161">
        <v>1099.821408800305</v>
      </c>
      <c r="S17" s="162">
        <v>1108.044926985865</v>
      </c>
      <c r="T17" s="161">
        <v>1130.6483976701043</v>
      </c>
      <c r="U17" s="161">
        <v>1145.7908781743704</v>
      </c>
      <c r="V17" s="161">
        <v>1159.9302426983184</v>
      </c>
      <c r="W17" s="162">
        <v>1174.3262144431114</v>
      </c>
      <c r="X17" s="161">
        <v>1190.2308491038946</v>
      </c>
      <c r="Y17" s="161">
        <v>1204.3896785364836</v>
      </c>
      <c r="Z17" s="161">
        <v>1218.4920591002815</v>
      </c>
      <c r="AA17" s="163">
        <v>1233.6771829643244</v>
      </c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</row>
    <row r="18" spans="2:27" ht="14.25">
      <c r="B18" s="3"/>
      <c r="C18" s="91"/>
      <c r="D18" s="117" t="s">
        <v>50</v>
      </c>
      <c r="E18" s="91"/>
      <c r="F18" s="118"/>
      <c r="G18" s="56" t="s">
        <v>88</v>
      </c>
      <c r="H18" s="201"/>
      <c r="I18" s="206"/>
      <c r="J18" s="206"/>
      <c r="K18" s="207"/>
      <c r="L18" s="180"/>
      <c r="M18" s="180"/>
      <c r="N18" s="180"/>
      <c r="O18" s="181"/>
      <c r="P18" s="208"/>
      <c r="Q18" s="180"/>
      <c r="R18" s="180"/>
      <c r="S18" s="181"/>
      <c r="T18" s="208"/>
      <c r="U18" s="180"/>
      <c r="V18" s="180"/>
      <c r="W18" s="181"/>
      <c r="X18" s="180"/>
      <c r="Y18" s="180"/>
      <c r="Z18" s="180"/>
      <c r="AA18" s="182"/>
    </row>
    <row r="19" spans="2:27" ht="16.5">
      <c r="B19" s="3"/>
      <c r="C19" s="91"/>
      <c r="D19" s="117" t="s">
        <v>173</v>
      </c>
      <c r="E19" s="91"/>
      <c r="F19" s="118"/>
      <c r="G19" s="56" t="s">
        <v>88</v>
      </c>
      <c r="H19" s="201"/>
      <c r="I19" s="206"/>
      <c r="J19" s="206"/>
      <c r="K19" s="207"/>
      <c r="L19" s="180"/>
      <c r="M19" s="180"/>
      <c r="N19" s="180"/>
      <c r="O19" s="181"/>
      <c r="P19" s="208"/>
      <c r="Q19" s="180"/>
      <c r="R19" s="180"/>
      <c r="S19" s="181"/>
      <c r="T19" s="208"/>
      <c r="U19" s="180"/>
      <c r="V19" s="180"/>
      <c r="W19" s="181"/>
      <c r="X19" s="180"/>
      <c r="Y19" s="180"/>
      <c r="Z19" s="180"/>
      <c r="AA19" s="182"/>
    </row>
    <row r="20" spans="2:27" ht="14.25">
      <c r="B20" s="3"/>
      <c r="C20" s="91" t="s">
        <v>49</v>
      </c>
      <c r="D20" s="91"/>
      <c r="E20" s="91"/>
      <c r="F20" s="118"/>
      <c r="G20" s="56" t="s">
        <v>88</v>
      </c>
      <c r="H20" s="209"/>
      <c r="I20" s="210"/>
      <c r="J20" s="210"/>
      <c r="K20" s="211"/>
      <c r="L20" s="180"/>
      <c r="M20" s="180"/>
      <c r="N20" s="180"/>
      <c r="O20" s="181"/>
      <c r="P20" s="208"/>
      <c r="Q20" s="180"/>
      <c r="R20" s="180"/>
      <c r="S20" s="181"/>
      <c r="T20" s="208"/>
      <c r="U20" s="180"/>
      <c r="V20" s="180"/>
      <c r="W20" s="181"/>
      <c r="X20" s="180"/>
      <c r="Y20" s="180"/>
      <c r="Z20" s="180"/>
      <c r="AA20" s="182"/>
    </row>
    <row r="21" spans="2:27" ht="16.5">
      <c r="B21" s="3"/>
      <c r="C21" s="91" t="s">
        <v>174</v>
      </c>
      <c r="D21" s="91"/>
      <c r="E21" s="91"/>
      <c r="F21" s="118"/>
      <c r="G21" s="56" t="s">
        <v>108</v>
      </c>
      <c r="H21" s="164">
        <v>35129.47847376897</v>
      </c>
      <c r="I21" s="161">
        <v>35559.065208448854</v>
      </c>
      <c r="J21" s="161">
        <v>36306.57785832592</v>
      </c>
      <c r="K21" s="162">
        <v>37177.656552258624</v>
      </c>
      <c r="L21" s="161">
        <v>8712.531570609908</v>
      </c>
      <c r="M21" s="161">
        <v>8777.522992737526</v>
      </c>
      <c r="N21" s="161">
        <v>8808.61439611993</v>
      </c>
      <c r="O21" s="162">
        <v>8829.94505767116</v>
      </c>
      <c r="P21" s="199">
        <v>8862.246465315226</v>
      </c>
      <c r="Q21" s="161">
        <v>8875.456000688382</v>
      </c>
      <c r="R21" s="161">
        <v>8896.910673910628</v>
      </c>
      <c r="S21" s="162">
        <v>8924.300871563171</v>
      </c>
      <c r="T21" s="199">
        <v>8975.885717090025</v>
      </c>
      <c r="U21" s="161">
        <v>9048.60941334889</v>
      </c>
      <c r="V21" s="161">
        <v>9107.12190989317</v>
      </c>
      <c r="W21" s="162">
        <v>9174.796085084417</v>
      </c>
      <c r="X21" s="161">
        <v>9218.710574788705</v>
      </c>
      <c r="Y21" s="161">
        <v>9266.117655766015</v>
      </c>
      <c r="Z21" s="161">
        <v>9316.007520731411</v>
      </c>
      <c r="AA21" s="163">
        <v>9376.619388658259</v>
      </c>
    </row>
    <row r="22" spans="2:27" ht="14.25">
      <c r="B22" s="3"/>
      <c r="C22" s="91" t="s">
        <v>81</v>
      </c>
      <c r="D22" s="91"/>
      <c r="E22" s="91"/>
      <c r="F22" s="118"/>
      <c r="G22" s="56" t="s">
        <v>109</v>
      </c>
      <c r="H22" s="169">
        <v>41.097303482443</v>
      </c>
      <c r="I22" s="170">
        <v>42.38468934625544</v>
      </c>
      <c r="J22" s="170">
        <v>42.90033495652776</v>
      </c>
      <c r="K22" s="171">
        <v>43.03290254711958</v>
      </c>
      <c r="L22" s="170">
        <v>40.997761324029625</v>
      </c>
      <c r="M22" s="170">
        <v>40.84214893083211</v>
      </c>
      <c r="N22" s="170">
        <v>41.09733577596898</v>
      </c>
      <c r="O22" s="171">
        <v>41.45196789894129</v>
      </c>
      <c r="P22" s="197">
        <v>41.84227103911976</v>
      </c>
      <c r="Q22" s="170">
        <v>42.6124422279797</v>
      </c>
      <c r="R22" s="170">
        <v>42.58760025066966</v>
      </c>
      <c r="S22" s="171">
        <v>42.496443867252644</v>
      </c>
      <c r="T22" s="197">
        <v>42.87038959237228</v>
      </c>
      <c r="U22" s="170">
        <v>42.89383482976811</v>
      </c>
      <c r="V22" s="170">
        <v>42.92457907139838</v>
      </c>
      <c r="W22" s="171">
        <v>42.91253633257228</v>
      </c>
      <c r="X22" s="170">
        <v>42.966824900389696</v>
      </c>
      <c r="Y22" s="170">
        <v>43.02235371195795</v>
      </c>
      <c r="Z22" s="170">
        <v>43.05777963042361</v>
      </c>
      <c r="AA22" s="177">
        <v>43.08465194570707</v>
      </c>
    </row>
    <row r="23" spans="2:27" ht="3.75" customHeight="1">
      <c r="B23" s="3"/>
      <c r="C23" s="91"/>
      <c r="D23" s="91"/>
      <c r="E23" s="91"/>
      <c r="F23" s="118"/>
      <c r="G23" s="56"/>
      <c r="H23" s="179"/>
      <c r="I23" s="91"/>
      <c r="J23" s="91"/>
      <c r="K23" s="118"/>
      <c r="L23" s="91"/>
      <c r="M23" s="91"/>
      <c r="N23" s="91"/>
      <c r="O23" s="118"/>
      <c r="P23" s="196"/>
      <c r="Q23" s="91"/>
      <c r="R23" s="91"/>
      <c r="S23" s="118"/>
      <c r="T23" s="196"/>
      <c r="U23" s="91"/>
      <c r="V23" s="91"/>
      <c r="W23" s="118"/>
      <c r="X23" s="91"/>
      <c r="Y23" s="91"/>
      <c r="Z23" s="91"/>
      <c r="AA23" s="4"/>
    </row>
    <row r="24" spans="2:27" ht="14.25">
      <c r="B24" s="9" t="s">
        <v>26</v>
      </c>
      <c r="C24" s="91"/>
      <c r="D24" s="91"/>
      <c r="E24" s="91"/>
      <c r="F24" s="118"/>
      <c r="G24" s="56"/>
      <c r="H24" s="179"/>
      <c r="I24" s="91"/>
      <c r="J24" s="91"/>
      <c r="K24" s="118"/>
      <c r="L24" s="91"/>
      <c r="M24" s="91"/>
      <c r="N24" s="91"/>
      <c r="O24" s="118"/>
      <c r="P24" s="196"/>
      <c r="Q24" s="91"/>
      <c r="R24" s="91"/>
      <c r="S24" s="118"/>
      <c r="T24" s="196"/>
      <c r="U24" s="91"/>
      <c r="V24" s="91"/>
      <c r="W24" s="118"/>
      <c r="X24" s="91"/>
      <c r="Y24" s="91"/>
      <c r="Z24" s="91"/>
      <c r="AA24" s="4"/>
    </row>
    <row r="25" spans="2:27" ht="14.25">
      <c r="B25" s="3"/>
      <c r="C25" s="91" t="s">
        <v>86</v>
      </c>
      <c r="D25" s="91"/>
      <c r="E25" s="91"/>
      <c r="F25" s="118"/>
      <c r="G25" s="56" t="s">
        <v>104</v>
      </c>
      <c r="H25" s="139">
        <v>3748.563566287725</v>
      </c>
      <c r="I25" s="140">
        <v>3718.0600606951266</v>
      </c>
      <c r="J25" s="140">
        <v>3691.850741659442</v>
      </c>
      <c r="K25" s="191">
        <v>3668.7196169753224</v>
      </c>
      <c r="L25" s="140">
        <v>3759.650530764968</v>
      </c>
      <c r="M25" s="140">
        <v>3752.089044656711</v>
      </c>
      <c r="N25" s="140">
        <v>3744.7828155516095</v>
      </c>
      <c r="O25" s="191">
        <v>3737.731874177611</v>
      </c>
      <c r="P25" s="192">
        <v>3729.8421120340217</v>
      </c>
      <c r="Q25" s="140">
        <v>3721.697636542797</v>
      </c>
      <c r="R25" s="140">
        <v>3713.7371960560567</v>
      </c>
      <c r="S25" s="191">
        <v>3706.9632981476307</v>
      </c>
      <c r="T25" s="192">
        <v>3700.739845434646</v>
      </c>
      <c r="U25" s="140">
        <v>3694.6948228393708</v>
      </c>
      <c r="V25" s="140">
        <v>3688.828230361804</v>
      </c>
      <c r="W25" s="191">
        <v>3683.1400680019465</v>
      </c>
      <c r="X25" s="140">
        <v>3677.3876651205137</v>
      </c>
      <c r="Y25" s="140">
        <v>3671.634347943105</v>
      </c>
      <c r="Z25" s="140">
        <v>3665.842952500859</v>
      </c>
      <c r="AA25" s="141">
        <v>3660.013502336811</v>
      </c>
    </row>
    <row r="26" spans="2:27" ht="14.25">
      <c r="B26" s="3"/>
      <c r="C26" s="91" t="s">
        <v>27</v>
      </c>
      <c r="D26" s="91"/>
      <c r="E26" s="91"/>
      <c r="F26" s="118"/>
      <c r="G26" s="56" t="s">
        <v>104</v>
      </c>
      <c r="H26" s="139">
        <v>2746.2349999999974</v>
      </c>
      <c r="I26" s="140">
        <v>2738.362517170468</v>
      </c>
      <c r="J26" s="140">
        <v>2730.776881335583</v>
      </c>
      <c r="K26" s="191">
        <v>2726.665479758791</v>
      </c>
      <c r="L26" s="140">
        <v>2740.540128698017</v>
      </c>
      <c r="M26" s="140">
        <v>2746.942484572096</v>
      </c>
      <c r="N26" s="140">
        <v>2748.141625306027</v>
      </c>
      <c r="O26" s="191">
        <v>2749.315761423849</v>
      </c>
      <c r="P26" s="192">
        <v>2749.810825730267</v>
      </c>
      <c r="Q26" s="140">
        <v>2735.310335201945</v>
      </c>
      <c r="R26" s="140">
        <v>2734.335108962023</v>
      </c>
      <c r="S26" s="191">
        <v>2733.9937987876388</v>
      </c>
      <c r="T26" s="192">
        <v>2732.595627395138</v>
      </c>
      <c r="U26" s="140">
        <v>2731.324128423214</v>
      </c>
      <c r="V26" s="140">
        <v>2730.148225537794</v>
      </c>
      <c r="W26" s="191">
        <v>2729.0395439861845</v>
      </c>
      <c r="X26" s="140">
        <v>2728.23358908607</v>
      </c>
      <c r="Y26" s="140">
        <v>2727.172916593471</v>
      </c>
      <c r="Z26" s="140">
        <v>2726.121517567361</v>
      </c>
      <c r="AA26" s="141">
        <v>2725.133895788262</v>
      </c>
    </row>
    <row r="27" spans="2:27" ht="16.5">
      <c r="B27" s="3"/>
      <c r="C27" s="91" t="s">
        <v>175</v>
      </c>
      <c r="D27" s="91"/>
      <c r="E27" s="91"/>
      <c r="F27" s="118"/>
      <c r="G27" s="56" t="s">
        <v>11</v>
      </c>
      <c r="H27" s="169">
        <v>73.2615237780589</v>
      </c>
      <c r="I27" s="170">
        <v>73.65035223046857</v>
      </c>
      <c r="J27" s="170">
        <v>73.96786434704956</v>
      </c>
      <c r="K27" s="171">
        <v>74.32216728752462</v>
      </c>
      <c r="L27" s="170">
        <v>72.89348055816255</v>
      </c>
      <c r="M27" s="170">
        <v>73.21101530050232</v>
      </c>
      <c r="N27" s="170">
        <v>73.3858747133036</v>
      </c>
      <c r="O27" s="171">
        <v>73.55572454026716</v>
      </c>
      <c r="P27" s="197">
        <v>73.724590562647</v>
      </c>
      <c r="Q27" s="170">
        <v>73.49630739328038</v>
      </c>
      <c r="R27" s="170">
        <v>73.62758764583161</v>
      </c>
      <c r="S27" s="171">
        <v>73.75292332011529</v>
      </c>
      <c r="T27" s="197">
        <v>73.83917112590763</v>
      </c>
      <c r="U27" s="170">
        <v>73.9255678585165</v>
      </c>
      <c r="V27" s="170">
        <v>74.01125926836714</v>
      </c>
      <c r="W27" s="171">
        <v>74.095459135407</v>
      </c>
      <c r="X27" s="170">
        <v>74.18944744289455</v>
      </c>
      <c r="Y27" s="170">
        <v>74.27681130941775</v>
      </c>
      <c r="Z27" s="170">
        <v>74.36547481412386</v>
      </c>
      <c r="AA27" s="177">
        <v>74.45693558366231</v>
      </c>
    </row>
    <row r="28" spans="2:27" ht="17.25" thickBot="1">
      <c r="B28" s="85"/>
      <c r="C28" s="120" t="s">
        <v>176</v>
      </c>
      <c r="D28" s="120"/>
      <c r="E28" s="120"/>
      <c r="F28" s="121"/>
      <c r="G28" s="122" t="s">
        <v>11</v>
      </c>
      <c r="H28" s="183">
        <v>7.5365006475</v>
      </c>
      <c r="I28" s="184">
        <v>7.099954045</v>
      </c>
      <c r="J28" s="184">
        <v>7.0089206475</v>
      </c>
      <c r="K28" s="185">
        <v>7.0704215525</v>
      </c>
      <c r="L28" s="184">
        <v>7.79961273</v>
      </c>
      <c r="M28" s="184">
        <v>7.60798748</v>
      </c>
      <c r="N28" s="184">
        <v>7.44016589</v>
      </c>
      <c r="O28" s="185">
        <v>7.29823649</v>
      </c>
      <c r="P28" s="212">
        <v>7.19174069</v>
      </c>
      <c r="Q28" s="184">
        <v>7.124892799999999</v>
      </c>
      <c r="R28" s="184">
        <v>7.063429309999999</v>
      </c>
      <c r="S28" s="185">
        <v>7.01975338</v>
      </c>
      <c r="T28" s="212">
        <v>7.00945582</v>
      </c>
      <c r="U28" s="184">
        <v>7.00273503</v>
      </c>
      <c r="V28" s="184">
        <v>7.006031279999999</v>
      </c>
      <c r="W28" s="185">
        <v>7.01746046</v>
      </c>
      <c r="X28" s="184">
        <v>7.03392855</v>
      </c>
      <c r="Y28" s="184">
        <v>7.0556601699999995</v>
      </c>
      <c r="Z28" s="184">
        <v>7.081282579999999</v>
      </c>
      <c r="AA28" s="213">
        <v>7.11081491</v>
      </c>
    </row>
    <row r="29" ht="15" thickBot="1"/>
    <row r="30" spans="2:27" ht="30" customHeight="1">
      <c r="B30" s="95" t="str">
        <f>"Strednodobá predikcia "&amp;Súhrn!$H$3&amp;" - trh práce [zmena oproti predchádzajúcemu obdobiu]"</f>
        <v>Strednodobá predikcia P3Q-2019 - trh práce [zmena oproti predchádzajúcemu obdobiu]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7"/>
    </row>
    <row r="31" spans="2:27" ht="14.25">
      <c r="B31" s="286" t="s">
        <v>29</v>
      </c>
      <c r="C31" s="287"/>
      <c r="D31" s="287"/>
      <c r="E31" s="287"/>
      <c r="F31" s="288"/>
      <c r="G31" s="284" t="s">
        <v>69</v>
      </c>
      <c r="H31" s="144" t="str">
        <f>H$3</f>
        <v>Skutočnosť</v>
      </c>
      <c r="I31" s="292">
        <f>I$3</f>
        <v>2019</v>
      </c>
      <c r="J31" s="292">
        <f>J$3</f>
        <v>2020</v>
      </c>
      <c r="K31" s="294">
        <f>K$3</f>
        <v>2021</v>
      </c>
      <c r="L31" s="282">
        <f>L$3</f>
        <v>2018</v>
      </c>
      <c r="M31" s="280"/>
      <c r="N31" s="280"/>
      <c r="O31" s="280"/>
      <c r="P31" s="282">
        <f>P$3</f>
        <v>2019</v>
      </c>
      <c r="Q31" s="280"/>
      <c r="R31" s="280"/>
      <c r="S31" s="280"/>
      <c r="T31" s="282">
        <f>T$3</f>
        <v>2020</v>
      </c>
      <c r="U31" s="280"/>
      <c r="V31" s="280"/>
      <c r="W31" s="280"/>
      <c r="X31" s="282">
        <f>X$3</f>
        <v>2021</v>
      </c>
      <c r="Y31" s="280"/>
      <c r="Z31" s="280"/>
      <c r="AA31" s="281"/>
    </row>
    <row r="32" spans="2:27" ht="14.25">
      <c r="B32" s="289"/>
      <c r="C32" s="290"/>
      <c r="D32" s="290"/>
      <c r="E32" s="290"/>
      <c r="F32" s="291"/>
      <c r="G32" s="285"/>
      <c r="H32" s="145">
        <f>$H$4</f>
        <v>2018</v>
      </c>
      <c r="I32" s="293"/>
      <c r="J32" s="293"/>
      <c r="K32" s="295"/>
      <c r="L32" s="146" t="s">
        <v>3</v>
      </c>
      <c r="M32" s="146" t="s">
        <v>4</v>
      </c>
      <c r="N32" s="146" t="s">
        <v>5</v>
      </c>
      <c r="O32" s="147" t="s">
        <v>6</v>
      </c>
      <c r="P32" s="148" t="s">
        <v>3</v>
      </c>
      <c r="Q32" s="146" t="s">
        <v>4</v>
      </c>
      <c r="R32" s="146" t="s">
        <v>5</v>
      </c>
      <c r="S32" s="147" t="s">
        <v>6</v>
      </c>
      <c r="T32" s="148" t="s">
        <v>3</v>
      </c>
      <c r="U32" s="146" t="s">
        <v>4</v>
      </c>
      <c r="V32" s="146" t="s">
        <v>5</v>
      </c>
      <c r="W32" s="147" t="s">
        <v>6</v>
      </c>
      <c r="X32" s="146" t="s">
        <v>3</v>
      </c>
      <c r="Y32" s="146" t="s">
        <v>4</v>
      </c>
      <c r="Z32" s="146" t="s">
        <v>5</v>
      </c>
      <c r="AA32" s="214" t="s">
        <v>6</v>
      </c>
    </row>
    <row r="33" spans="2:27" ht="3.75" customHeight="1">
      <c r="B33" s="9"/>
      <c r="C33" s="10"/>
      <c r="D33" s="10"/>
      <c r="E33" s="10"/>
      <c r="F33" s="150"/>
      <c r="G33" s="151"/>
      <c r="H33" s="105"/>
      <c r="I33" s="106"/>
      <c r="J33" s="106"/>
      <c r="K33" s="152"/>
      <c r="L33" s="153"/>
      <c r="M33" s="153"/>
      <c r="N33" s="153"/>
      <c r="O33" s="154"/>
      <c r="P33" s="190"/>
      <c r="Q33" s="153"/>
      <c r="R33" s="153"/>
      <c r="S33" s="154"/>
      <c r="T33" s="190"/>
      <c r="U33" s="153"/>
      <c r="V33" s="153"/>
      <c r="W33" s="154"/>
      <c r="X33" s="153"/>
      <c r="Y33" s="153"/>
      <c r="Z33" s="153"/>
      <c r="AA33" s="155"/>
    </row>
    <row r="34" spans="2:27" ht="14.25">
      <c r="B34" s="9" t="s">
        <v>25</v>
      </c>
      <c r="C34" s="10"/>
      <c r="D34" s="10"/>
      <c r="E34" s="10"/>
      <c r="F34" s="103"/>
      <c r="G34" s="104"/>
      <c r="H34" s="105"/>
      <c r="I34" s="106"/>
      <c r="J34" s="106"/>
      <c r="K34" s="152"/>
      <c r="L34" s="153"/>
      <c r="M34" s="153"/>
      <c r="N34" s="153"/>
      <c r="O34" s="154"/>
      <c r="P34" s="190"/>
      <c r="Q34" s="153"/>
      <c r="R34" s="153"/>
      <c r="S34" s="154"/>
      <c r="T34" s="190"/>
      <c r="U34" s="153"/>
      <c r="V34" s="153"/>
      <c r="W34" s="154"/>
      <c r="X34" s="153"/>
      <c r="Y34" s="153"/>
      <c r="Z34" s="153"/>
      <c r="AA34" s="155"/>
    </row>
    <row r="35" spans="2:27" ht="14.25">
      <c r="B35" s="9"/>
      <c r="C35" s="111" t="s">
        <v>10</v>
      </c>
      <c r="D35" s="10"/>
      <c r="E35" s="10"/>
      <c r="F35" s="103"/>
      <c r="G35" s="56" t="s">
        <v>42</v>
      </c>
      <c r="H35" s="28">
        <v>2.0084891774422147</v>
      </c>
      <c r="I35" s="29">
        <v>1.2853087045992169</v>
      </c>
      <c r="J35" s="29">
        <v>0.26533718423520725</v>
      </c>
      <c r="K35" s="176">
        <v>0.27283048642108554</v>
      </c>
      <c r="L35" s="170">
        <v>0.4359144338713463</v>
      </c>
      <c r="M35" s="170">
        <v>0.5347353228700342</v>
      </c>
      <c r="N35" s="170">
        <v>0.41966784229958876</v>
      </c>
      <c r="O35" s="171">
        <v>0.38345195802888554</v>
      </c>
      <c r="P35" s="197">
        <v>0.3471640467156192</v>
      </c>
      <c r="Q35" s="170">
        <v>0.3070042977327603</v>
      </c>
      <c r="R35" s="170">
        <v>0.11865611399058196</v>
      </c>
      <c r="S35" s="171">
        <v>0.05065389971983336</v>
      </c>
      <c r="T35" s="197">
        <v>0.0244154557100984</v>
      </c>
      <c r="U35" s="170">
        <v>0.03415179492675691</v>
      </c>
      <c r="V35" s="170">
        <v>0.04660934976357112</v>
      </c>
      <c r="W35" s="171">
        <v>0.07167255758726299</v>
      </c>
      <c r="X35" s="170">
        <v>0.0749127688519593</v>
      </c>
      <c r="Y35" s="170">
        <v>0.07236498619518272</v>
      </c>
      <c r="Z35" s="170">
        <v>0.07140617112679593</v>
      </c>
      <c r="AA35" s="177">
        <v>0.08819224726926223</v>
      </c>
    </row>
    <row r="36" spans="2:27" ht="3.75" customHeight="1">
      <c r="B36" s="3"/>
      <c r="C36" s="91"/>
      <c r="D36" s="117"/>
      <c r="E36" s="91"/>
      <c r="F36" s="118"/>
      <c r="G36" s="56"/>
      <c r="H36" s="179"/>
      <c r="I36" s="91"/>
      <c r="J36" s="249"/>
      <c r="K36" s="118"/>
      <c r="L36" s="91"/>
      <c r="M36" s="91"/>
      <c r="N36" s="91"/>
      <c r="O36" s="118"/>
      <c r="P36" s="196"/>
      <c r="Q36" s="91"/>
      <c r="R36" s="91"/>
      <c r="S36" s="118"/>
      <c r="T36" s="196"/>
      <c r="U36" s="91"/>
      <c r="V36" s="91"/>
      <c r="W36" s="118"/>
      <c r="X36" s="91"/>
      <c r="Y36" s="91"/>
      <c r="Z36" s="91"/>
      <c r="AA36" s="4"/>
    </row>
    <row r="37" spans="2:27" ht="14.25">
      <c r="B37" s="3"/>
      <c r="C37" s="91"/>
      <c r="D37" s="117" t="s">
        <v>46</v>
      </c>
      <c r="E37" s="91"/>
      <c r="F37" s="118"/>
      <c r="G37" s="56" t="s">
        <v>42</v>
      </c>
      <c r="H37" s="169">
        <v>2.3264606835376753</v>
      </c>
      <c r="I37" s="170">
        <v>1.280377245677471</v>
      </c>
      <c r="J37" s="170">
        <v>0.25246917930365953</v>
      </c>
      <c r="K37" s="171">
        <v>0.2728304864210571</v>
      </c>
      <c r="L37" s="180"/>
      <c r="M37" s="180"/>
      <c r="N37" s="180"/>
      <c r="O37" s="181"/>
      <c r="P37" s="208"/>
      <c r="Q37" s="180"/>
      <c r="R37" s="180"/>
      <c r="S37" s="181"/>
      <c r="T37" s="208"/>
      <c r="U37" s="180"/>
      <c r="V37" s="180"/>
      <c r="W37" s="181"/>
      <c r="X37" s="180"/>
      <c r="Y37" s="180"/>
      <c r="Z37" s="180"/>
      <c r="AA37" s="182"/>
    </row>
    <row r="38" spans="2:27" ht="14.25">
      <c r="B38" s="3"/>
      <c r="C38" s="91"/>
      <c r="D38" s="117" t="s">
        <v>47</v>
      </c>
      <c r="E38" s="91"/>
      <c r="F38" s="118"/>
      <c r="G38" s="56" t="s">
        <v>42</v>
      </c>
      <c r="H38" s="169">
        <v>-0.01248060080511948</v>
      </c>
      <c r="I38" s="170">
        <v>1.3173853685095338</v>
      </c>
      <c r="J38" s="170">
        <v>0.3490065215318623</v>
      </c>
      <c r="K38" s="171">
        <v>0.27283048642108554</v>
      </c>
      <c r="L38" s="180"/>
      <c r="M38" s="180"/>
      <c r="N38" s="180"/>
      <c r="O38" s="181"/>
      <c r="P38" s="208"/>
      <c r="Q38" s="180"/>
      <c r="R38" s="180"/>
      <c r="S38" s="181"/>
      <c r="T38" s="208"/>
      <c r="U38" s="180"/>
      <c r="V38" s="180"/>
      <c r="W38" s="181"/>
      <c r="X38" s="180"/>
      <c r="Y38" s="180"/>
      <c r="Z38" s="180"/>
      <c r="AA38" s="182"/>
    </row>
    <row r="39" spans="2:27" ht="3.75" customHeight="1">
      <c r="B39" s="3"/>
      <c r="C39" s="91"/>
      <c r="D39" s="91"/>
      <c r="E39" s="91"/>
      <c r="F39" s="118"/>
      <c r="G39" s="56"/>
      <c r="H39" s="179"/>
      <c r="I39" s="91"/>
      <c r="J39" s="91"/>
      <c r="K39" s="118"/>
      <c r="L39" s="91"/>
      <c r="M39" s="91"/>
      <c r="N39" s="91"/>
      <c r="O39" s="118"/>
      <c r="P39" s="196"/>
      <c r="Q39" s="91"/>
      <c r="R39" s="91"/>
      <c r="S39" s="118"/>
      <c r="T39" s="196"/>
      <c r="U39" s="91"/>
      <c r="V39" s="91"/>
      <c r="W39" s="118"/>
      <c r="X39" s="91"/>
      <c r="Y39" s="91"/>
      <c r="Z39" s="91"/>
      <c r="AA39" s="4"/>
    </row>
    <row r="40" spans="2:27" ht="14.25">
      <c r="B40" s="3"/>
      <c r="C40" s="91" t="s">
        <v>48</v>
      </c>
      <c r="D40" s="91"/>
      <c r="E40" s="91"/>
      <c r="F40" s="118"/>
      <c r="G40" s="56" t="s">
        <v>42</v>
      </c>
      <c r="H40" s="169">
        <v>-19.859140781087916</v>
      </c>
      <c r="I40" s="170">
        <v>-10.343231710518637</v>
      </c>
      <c r="J40" s="170">
        <v>4.418694879104962</v>
      </c>
      <c r="K40" s="171">
        <v>2.791340168860515</v>
      </c>
      <c r="L40" s="170">
        <v>-7.49510698513842</v>
      </c>
      <c r="M40" s="170">
        <v>-3.7321786534716352</v>
      </c>
      <c r="N40" s="170">
        <v>-6.826498826900945</v>
      </c>
      <c r="O40" s="171">
        <v>-5.460655089817237</v>
      </c>
      <c r="P40" s="197">
        <v>-2.5714258923791817</v>
      </c>
      <c r="Q40" s="170">
        <v>-0.5172836703432893</v>
      </c>
      <c r="R40" s="170">
        <v>1.0783485661693533</v>
      </c>
      <c r="S40" s="171">
        <v>1.7482918954084994</v>
      </c>
      <c r="T40" s="197">
        <v>1.1988858151660509</v>
      </c>
      <c r="U40" s="170">
        <v>1.084296194917897</v>
      </c>
      <c r="V40" s="170">
        <v>0.9399633447324334</v>
      </c>
      <c r="W40" s="171">
        <v>0.600407675265572</v>
      </c>
      <c r="X40" s="170">
        <v>0.7169057743404323</v>
      </c>
      <c r="Y40" s="170">
        <v>0.602013566676078</v>
      </c>
      <c r="Z40" s="170">
        <v>0.6127509088918828</v>
      </c>
      <c r="AA40" s="177">
        <v>0.4000020907791253</v>
      </c>
    </row>
    <row r="41" spans="2:27" ht="14.25">
      <c r="B41" s="3"/>
      <c r="C41" s="91" t="s">
        <v>8</v>
      </c>
      <c r="D41" s="91"/>
      <c r="E41" s="91"/>
      <c r="F41" s="118"/>
      <c r="G41" s="56" t="s">
        <v>110</v>
      </c>
      <c r="H41" s="169">
        <v>-1.5938472588960084</v>
      </c>
      <c r="I41" s="170">
        <v>-0.6595771351282531</v>
      </c>
      <c r="J41" s="170">
        <v>0.2766754096232532</v>
      </c>
      <c r="K41" s="171">
        <v>0.18129815546272243</v>
      </c>
      <c r="L41" s="170">
        <v>-0.5542915677939451</v>
      </c>
      <c r="M41" s="170">
        <v>-0.2795847930622597</v>
      </c>
      <c r="N41" s="170">
        <v>-0.4660593615463296</v>
      </c>
      <c r="O41" s="171">
        <v>-0.34770525195030666</v>
      </c>
      <c r="P41" s="197">
        <v>-0.15463962451338978</v>
      </c>
      <c r="Q41" s="170">
        <v>0.0005874481026527101</v>
      </c>
      <c r="R41" s="170">
        <v>0.06484658415751576</v>
      </c>
      <c r="S41" s="171">
        <v>0.10361371692339874</v>
      </c>
      <c r="T41" s="197">
        <v>0.07488277359305462</v>
      </c>
      <c r="U41" s="170">
        <v>0.06858622228825273</v>
      </c>
      <c r="V41" s="170">
        <v>0.06029369888449626</v>
      </c>
      <c r="W41" s="171">
        <v>0.03970271229916042</v>
      </c>
      <c r="X41" s="170">
        <v>0.04652355604484043</v>
      </c>
      <c r="Y41" s="170">
        <v>0.04024709422980055</v>
      </c>
      <c r="Z41" s="170">
        <v>0.04116307916174067</v>
      </c>
      <c r="AA41" s="177">
        <v>0.02774919970392059</v>
      </c>
    </row>
    <row r="42" spans="2:27" ht="3.75" customHeight="1">
      <c r="B42" s="3"/>
      <c r="C42" s="91"/>
      <c r="D42" s="91"/>
      <c r="E42" s="91"/>
      <c r="F42" s="118"/>
      <c r="G42" s="56"/>
      <c r="H42" s="179"/>
      <c r="I42" s="91"/>
      <c r="J42" s="91"/>
      <c r="K42" s="118"/>
      <c r="L42" s="91"/>
      <c r="M42" s="91"/>
      <c r="N42" s="91"/>
      <c r="O42" s="118"/>
      <c r="P42" s="196"/>
      <c r="Q42" s="91"/>
      <c r="R42" s="91"/>
      <c r="S42" s="118"/>
      <c r="T42" s="196"/>
      <c r="U42" s="91"/>
      <c r="V42" s="91"/>
      <c r="W42" s="118"/>
      <c r="X42" s="91"/>
      <c r="Y42" s="91"/>
      <c r="Z42" s="91"/>
      <c r="AA42" s="4"/>
    </row>
    <row r="43" spans="2:27" ht="14.25">
      <c r="B43" s="9" t="s">
        <v>24</v>
      </c>
      <c r="C43" s="91"/>
      <c r="D43" s="91"/>
      <c r="E43" s="91"/>
      <c r="F43" s="118"/>
      <c r="G43" s="56"/>
      <c r="H43" s="179"/>
      <c r="I43" s="91"/>
      <c r="J43" s="91"/>
      <c r="K43" s="118"/>
      <c r="L43" s="91"/>
      <c r="M43" s="91"/>
      <c r="N43" s="91"/>
      <c r="O43" s="118"/>
      <c r="P43" s="196"/>
      <c r="Q43" s="91"/>
      <c r="R43" s="91"/>
      <c r="S43" s="118"/>
      <c r="T43" s="196"/>
      <c r="U43" s="91"/>
      <c r="V43" s="91"/>
      <c r="W43" s="118"/>
      <c r="X43" s="91"/>
      <c r="Y43" s="91"/>
      <c r="Z43" s="91"/>
      <c r="AA43" s="4"/>
    </row>
    <row r="44" spans="2:27" ht="14.25">
      <c r="B44" s="3"/>
      <c r="C44" s="91" t="s">
        <v>85</v>
      </c>
      <c r="D44" s="91"/>
      <c r="E44" s="91"/>
      <c r="F44" s="118"/>
      <c r="G44" s="56" t="s">
        <v>42</v>
      </c>
      <c r="H44" s="169">
        <v>5.444672963145251</v>
      </c>
      <c r="I44" s="170">
        <v>7.114230058560082</v>
      </c>
      <c r="J44" s="170">
        <v>5.645620729630068</v>
      </c>
      <c r="K44" s="171">
        <v>4.910911325988508</v>
      </c>
      <c r="L44" s="170">
        <v>1.4642027160505506</v>
      </c>
      <c r="M44" s="170">
        <v>0.9882680762853084</v>
      </c>
      <c r="N44" s="170">
        <v>1.5239232168378578</v>
      </c>
      <c r="O44" s="171">
        <v>1.693885794692676</v>
      </c>
      <c r="P44" s="197">
        <v>2.1344820215413165</v>
      </c>
      <c r="Q44" s="170">
        <v>2.5117441504159075</v>
      </c>
      <c r="R44" s="170">
        <v>0.9691932902070448</v>
      </c>
      <c r="S44" s="171">
        <v>0.6477160510692528</v>
      </c>
      <c r="T44" s="197">
        <v>2.009937120125244</v>
      </c>
      <c r="U44" s="170">
        <v>1.3392740427059238</v>
      </c>
      <c r="V44" s="170">
        <v>1.2340266267851518</v>
      </c>
      <c r="W44" s="171">
        <v>1.2411066816660394</v>
      </c>
      <c r="X44" s="170">
        <v>1.1518564153407453</v>
      </c>
      <c r="Y44" s="170">
        <v>1.1895868304245596</v>
      </c>
      <c r="Z44" s="170">
        <v>1.1709150962613961</v>
      </c>
      <c r="AA44" s="177">
        <v>1.2462226364654327</v>
      </c>
    </row>
    <row r="45" spans="2:27" ht="16.5">
      <c r="B45" s="3"/>
      <c r="C45" s="53" t="s">
        <v>172</v>
      </c>
      <c r="D45" s="53"/>
      <c r="E45" s="53"/>
      <c r="F45" s="54"/>
      <c r="G45" s="55" t="s">
        <v>42</v>
      </c>
      <c r="H45" s="215">
        <v>6.184486373165555</v>
      </c>
      <c r="I45" s="216">
        <v>7.662930814758013</v>
      </c>
      <c r="J45" s="216">
        <v>5.689253067167741</v>
      </c>
      <c r="K45" s="217">
        <v>5.120572911155506</v>
      </c>
      <c r="L45" s="170">
        <v>1.5969017318267191</v>
      </c>
      <c r="M45" s="170">
        <v>1.1418940738429484</v>
      </c>
      <c r="N45" s="170">
        <v>1.8234635397214731</v>
      </c>
      <c r="O45" s="171">
        <v>1.850210408536185</v>
      </c>
      <c r="P45" s="197">
        <v>2.3077375866614744</v>
      </c>
      <c r="Q45" s="170">
        <v>2.6745794398260756</v>
      </c>
      <c r="R45" s="170">
        <v>0.7591932902070653</v>
      </c>
      <c r="S45" s="171">
        <v>0.7477139578988812</v>
      </c>
      <c r="T45" s="197">
        <v>2.0399417147936276</v>
      </c>
      <c r="U45" s="170">
        <v>1.3392740427059238</v>
      </c>
      <c r="V45" s="170">
        <v>1.234026626785223</v>
      </c>
      <c r="W45" s="171">
        <v>1.2411066816659684</v>
      </c>
      <c r="X45" s="170">
        <v>1.354362566820953</v>
      </c>
      <c r="Y45" s="170">
        <v>1.189586830424446</v>
      </c>
      <c r="Z45" s="170">
        <v>1.1709150962613961</v>
      </c>
      <c r="AA45" s="177">
        <v>1.2462226364655464</v>
      </c>
    </row>
    <row r="46" spans="2:27" ht="14.25">
      <c r="B46" s="3"/>
      <c r="C46" s="91"/>
      <c r="D46" s="117" t="s">
        <v>50</v>
      </c>
      <c r="E46" s="91"/>
      <c r="F46" s="118"/>
      <c r="G46" s="56" t="s">
        <v>42</v>
      </c>
      <c r="H46" s="218">
        <v>6.024168096480835</v>
      </c>
      <c r="I46" s="219">
        <v>6.743493717879119</v>
      </c>
      <c r="J46" s="219">
        <v>4.976361632034411</v>
      </c>
      <c r="K46" s="220">
        <v>4.896893112143388</v>
      </c>
      <c r="L46" s="180"/>
      <c r="M46" s="180"/>
      <c r="N46" s="180"/>
      <c r="O46" s="181"/>
      <c r="P46" s="208"/>
      <c r="Q46" s="180"/>
      <c r="R46" s="180"/>
      <c r="S46" s="181"/>
      <c r="T46" s="208"/>
      <c r="U46" s="180"/>
      <c r="V46" s="180"/>
      <c r="W46" s="181"/>
      <c r="X46" s="180"/>
      <c r="Y46" s="180"/>
      <c r="Z46" s="180"/>
      <c r="AA46" s="182"/>
    </row>
    <row r="47" spans="2:27" ht="16.5">
      <c r="B47" s="3"/>
      <c r="C47" s="91"/>
      <c r="D47" s="117" t="s">
        <v>177</v>
      </c>
      <c r="E47" s="91"/>
      <c r="F47" s="118"/>
      <c r="G47" s="56" t="s">
        <v>42</v>
      </c>
      <c r="H47" s="218">
        <v>6.666073299090243</v>
      </c>
      <c r="I47" s="219">
        <v>11.048850118640516</v>
      </c>
      <c r="J47" s="219">
        <v>8.155998360976668</v>
      </c>
      <c r="K47" s="220">
        <v>5.822559749511697</v>
      </c>
      <c r="L47" s="180"/>
      <c r="M47" s="180"/>
      <c r="N47" s="180"/>
      <c r="O47" s="181"/>
      <c r="P47" s="208"/>
      <c r="Q47" s="180"/>
      <c r="R47" s="180"/>
      <c r="S47" s="181"/>
      <c r="T47" s="208"/>
      <c r="U47" s="180"/>
      <c r="V47" s="180"/>
      <c r="W47" s="181"/>
      <c r="X47" s="180"/>
      <c r="Y47" s="180"/>
      <c r="Z47" s="180"/>
      <c r="AA47" s="182"/>
    </row>
    <row r="48" spans="2:27" ht="14.25">
      <c r="B48" s="3"/>
      <c r="C48" s="91" t="s">
        <v>49</v>
      </c>
      <c r="D48" s="91"/>
      <c r="E48" s="91"/>
      <c r="F48" s="118"/>
      <c r="G48" s="56" t="s">
        <v>42</v>
      </c>
      <c r="H48" s="221">
        <v>3.619214948711729</v>
      </c>
      <c r="I48" s="222">
        <v>4.956731303038225</v>
      </c>
      <c r="J48" s="222">
        <v>3.2473503546839027</v>
      </c>
      <c r="K48" s="223">
        <v>2.827646629219089</v>
      </c>
      <c r="L48" s="180"/>
      <c r="M48" s="180"/>
      <c r="N48" s="180"/>
      <c r="O48" s="181"/>
      <c r="P48" s="208"/>
      <c r="Q48" s="180"/>
      <c r="R48" s="180"/>
      <c r="S48" s="181"/>
      <c r="T48" s="208"/>
      <c r="U48" s="180"/>
      <c r="V48" s="180"/>
      <c r="W48" s="181"/>
      <c r="X48" s="180"/>
      <c r="Y48" s="180"/>
      <c r="Z48" s="180"/>
      <c r="AA48" s="182"/>
    </row>
    <row r="49" spans="2:27" ht="16.5">
      <c r="B49" s="3"/>
      <c r="C49" s="91" t="s">
        <v>174</v>
      </c>
      <c r="D49" s="91"/>
      <c r="E49" s="91"/>
      <c r="F49" s="118"/>
      <c r="G49" s="56" t="s">
        <v>42</v>
      </c>
      <c r="H49" s="169">
        <v>2.0592015644954813</v>
      </c>
      <c r="I49" s="170">
        <v>1.2228668154030657</v>
      </c>
      <c r="J49" s="170">
        <v>2.10217182452665</v>
      </c>
      <c r="K49" s="171">
        <v>2.3992310631197284</v>
      </c>
      <c r="L49" s="170">
        <v>0.5495747629420435</v>
      </c>
      <c r="M49" s="170">
        <v>0.745953361556289</v>
      </c>
      <c r="N49" s="170">
        <v>0.35421614284724967</v>
      </c>
      <c r="O49" s="171">
        <v>0.2421568318466285</v>
      </c>
      <c r="P49" s="197">
        <v>0.3658166323017298</v>
      </c>
      <c r="Q49" s="170">
        <v>0.14905402851135818</v>
      </c>
      <c r="R49" s="170">
        <v>0.24173037667678443</v>
      </c>
      <c r="S49" s="171">
        <v>0.3078618933745503</v>
      </c>
      <c r="T49" s="197">
        <v>0.5780267414697562</v>
      </c>
      <c r="U49" s="170">
        <v>0.8102119228233846</v>
      </c>
      <c r="V49" s="170">
        <v>0.6466462842120251</v>
      </c>
      <c r="W49" s="171">
        <v>0.7430906916677174</v>
      </c>
      <c r="X49" s="170">
        <v>0.47864267823543116</v>
      </c>
      <c r="Y49" s="170">
        <v>0.5142485013789155</v>
      </c>
      <c r="Z49" s="170">
        <v>0.5384117363797145</v>
      </c>
      <c r="AA49" s="177">
        <v>0.6506206418571878</v>
      </c>
    </row>
    <row r="50" spans="2:27" ht="3.75" customHeight="1">
      <c r="B50" s="3"/>
      <c r="C50" s="91"/>
      <c r="D50" s="91"/>
      <c r="E50" s="91"/>
      <c r="F50" s="118"/>
      <c r="G50" s="56"/>
      <c r="H50" s="179"/>
      <c r="I50" s="91"/>
      <c r="J50" s="91"/>
      <c r="K50" s="118"/>
      <c r="L50" s="91"/>
      <c r="M50" s="91"/>
      <c r="N50" s="91"/>
      <c r="O50" s="118"/>
      <c r="P50" s="196"/>
      <c r="Q50" s="91"/>
      <c r="R50" s="91"/>
      <c r="S50" s="118"/>
      <c r="T50" s="196"/>
      <c r="U50" s="91"/>
      <c r="V50" s="91"/>
      <c r="W50" s="118"/>
      <c r="X50" s="91"/>
      <c r="Y50" s="91"/>
      <c r="Z50" s="91"/>
      <c r="AA50" s="4"/>
    </row>
    <row r="51" spans="2:27" ht="14.25">
      <c r="B51" s="9" t="s">
        <v>26</v>
      </c>
      <c r="C51" s="91"/>
      <c r="D51" s="91"/>
      <c r="E51" s="91"/>
      <c r="F51" s="118"/>
      <c r="G51" s="56"/>
      <c r="H51" s="179"/>
      <c r="I51" s="91"/>
      <c r="J51" s="91"/>
      <c r="K51" s="118"/>
      <c r="L51" s="91"/>
      <c r="M51" s="91"/>
      <c r="N51" s="91"/>
      <c r="O51" s="118"/>
      <c r="P51" s="196"/>
      <c r="Q51" s="91"/>
      <c r="R51" s="91"/>
      <c r="S51" s="118"/>
      <c r="T51" s="196"/>
      <c r="U51" s="91"/>
      <c r="V51" s="91"/>
      <c r="W51" s="118"/>
      <c r="X51" s="91"/>
      <c r="Y51" s="91"/>
      <c r="Z51" s="91"/>
      <c r="AA51" s="4"/>
    </row>
    <row r="52" spans="2:27" ht="14.25">
      <c r="B52" s="3"/>
      <c r="C52" s="91" t="s">
        <v>86</v>
      </c>
      <c r="D52" s="91"/>
      <c r="E52" s="91"/>
      <c r="F52" s="118"/>
      <c r="G52" s="56" t="s">
        <v>42</v>
      </c>
      <c r="H52" s="169">
        <v>-0.8442993566619208</v>
      </c>
      <c r="I52" s="170">
        <v>-0.8137385175198375</v>
      </c>
      <c r="J52" s="170">
        <v>-0.7049191946292694</v>
      </c>
      <c r="K52" s="171">
        <v>-0.6265454998790858</v>
      </c>
      <c r="L52" s="170">
        <v>-0.23360232449513774</v>
      </c>
      <c r="M52" s="170">
        <v>-0.20112204701958092</v>
      </c>
      <c r="N52" s="170">
        <v>-0.1947242994007894</v>
      </c>
      <c r="O52" s="171">
        <v>-0.18828705752217445</v>
      </c>
      <c r="P52" s="197">
        <v>-0.2110842192318927</v>
      </c>
      <c r="Q52" s="170">
        <v>-0.21835979236082892</v>
      </c>
      <c r="R52" s="170">
        <v>-0.2138927248838911</v>
      </c>
      <c r="S52" s="171">
        <v>-0.18240111108616475</v>
      </c>
      <c r="T52" s="197">
        <v>-0.16788546884438915</v>
      </c>
      <c r="U52" s="170">
        <v>-0.16334632661988735</v>
      </c>
      <c r="V52" s="170">
        <v>-0.15878422329501518</v>
      </c>
      <c r="W52" s="171">
        <v>-0.15419970800047622</v>
      </c>
      <c r="X52" s="170">
        <v>-0.15618202879136334</v>
      </c>
      <c r="Y52" s="170">
        <v>-0.15645120126926315</v>
      </c>
      <c r="Z52" s="170">
        <v>-0.1577334476536265</v>
      </c>
      <c r="AA52" s="177">
        <v>-0.15902072837221226</v>
      </c>
    </row>
    <row r="53" spans="2:27" ht="15" thickBot="1">
      <c r="B53" s="85"/>
      <c r="C53" s="120" t="s">
        <v>27</v>
      </c>
      <c r="D53" s="120"/>
      <c r="E53" s="120"/>
      <c r="F53" s="121"/>
      <c r="G53" s="122" t="s">
        <v>42</v>
      </c>
      <c r="H53" s="183">
        <v>-0.3056915551063071</v>
      </c>
      <c r="I53" s="184">
        <v>-0.28666457275248547</v>
      </c>
      <c r="J53" s="184">
        <v>-0.2770135724295386</v>
      </c>
      <c r="K53" s="185">
        <v>-0.15055794579529902</v>
      </c>
      <c r="L53" s="184">
        <v>-0.23895591424050622</v>
      </c>
      <c r="M53" s="184">
        <v>0.23361657094658028</v>
      </c>
      <c r="N53" s="184">
        <v>0.0436536527672331</v>
      </c>
      <c r="O53" s="185">
        <v>0.04272473103314667</v>
      </c>
      <c r="P53" s="212">
        <v>0.018006818764291666</v>
      </c>
      <c r="Q53" s="184">
        <v>-0.5273268398189259</v>
      </c>
      <c r="R53" s="184">
        <v>-0.03565322103936808</v>
      </c>
      <c r="S53" s="185">
        <v>-0.012482382765213629</v>
      </c>
      <c r="T53" s="212">
        <v>-0.05114025471164041</v>
      </c>
      <c r="U53" s="184">
        <v>-0.046530813384052294</v>
      </c>
      <c r="V53" s="184">
        <v>-0.04305248407477791</v>
      </c>
      <c r="W53" s="185">
        <v>-0.040608840986692485</v>
      </c>
      <c r="X53" s="184">
        <v>-0.029532547518044794</v>
      </c>
      <c r="Y53" s="184">
        <v>-0.0388776275184739</v>
      </c>
      <c r="Z53" s="184">
        <v>-0.038552708547129555</v>
      </c>
      <c r="AA53" s="213">
        <v>-0.036228090814532266</v>
      </c>
    </row>
    <row r="54" ht="15" thickBot="1"/>
    <row r="55" spans="2:27" ht="30" customHeight="1">
      <c r="B55" s="95" t="str">
        <f>"Strednodobá predikcia "&amp;Súhrn!$H$3&amp;" - trh práce [zmena oproti rovnakému obdobiu predchádzajúceho roka]"</f>
        <v>Strednodobá predikcia P3Q-2019 - trh práce [zmena oproti rovnakému obdobiu predchádzajúceho roka]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224"/>
      <c r="Y55" s="224"/>
      <c r="Z55" s="224"/>
      <c r="AA55" s="225"/>
    </row>
    <row r="56" spans="2:27" ht="14.25">
      <c r="B56" s="286" t="s">
        <v>29</v>
      </c>
      <c r="C56" s="287"/>
      <c r="D56" s="287"/>
      <c r="E56" s="287"/>
      <c r="F56" s="288"/>
      <c r="G56" s="284" t="s">
        <v>69</v>
      </c>
      <c r="H56" s="144" t="str">
        <f>H$3</f>
        <v>Skutočnosť</v>
      </c>
      <c r="I56" s="292">
        <f>I$3</f>
        <v>2019</v>
      </c>
      <c r="J56" s="292">
        <f>J$3</f>
        <v>2020</v>
      </c>
      <c r="K56" s="294">
        <f>K$3</f>
        <v>2021</v>
      </c>
      <c r="L56" s="282">
        <f>L$3</f>
        <v>2018</v>
      </c>
      <c r="M56" s="280"/>
      <c r="N56" s="280"/>
      <c r="O56" s="280"/>
      <c r="P56" s="282">
        <f>P$3</f>
        <v>2019</v>
      </c>
      <c r="Q56" s="280"/>
      <c r="R56" s="280"/>
      <c r="S56" s="280"/>
      <c r="T56" s="282">
        <f>T$3</f>
        <v>2020</v>
      </c>
      <c r="U56" s="280"/>
      <c r="V56" s="280"/>
      <c r="W56" s="280"/>
      <c r="X56" s="282">
        <f>X$3</f>
        <v>2021</v>
      </c>
      <c r="Y56" s="280"/>
      <c r="Z56" s="280"/>
      <c r="AA56" s="281"/>
    </row>
    <row r="57" spans="2:27" ht="14.25">
      <c r="B57" s="289"/>
      <c r="C57" s="290"/>
      <c r="D57" s="290"/>
      <c r="E57" s="290"/>
      <c r="F57" s="291"/>
      <c r="G57" s="285"/>
      <c r="H57" s="145">
        <f>$H$4</f>
        <v>2018</v>
      </c>
      <c r="I57" s="293"/>
      <c r="J57" s="293"/>
      <c r="K57" s="295"/>
      <c r="L57" s="146" t="s">
        <v>3</v>
      </c>
      <c r="M57" s="146" t="s">
        <v>4</v>
      </c>
      <c r="N57" s="146" t="s">
        <v>5</v>
      </c>
      <c r="O57" s="147" t="s">
        <v>6</v>
      </c>
      <c r="P57" s="148" t="s">
        <v>3</v>
      </c>
      <c r="Q57" s="146" t="s">
        <v>4</v>
      </c>
      <c r="R57" s="146" t="s">
        <v>5</v>
      </c>
      <c r="S57" s="147" t="s">
        <v>6</v>
      </c>
      <c r="T57" s="148" t="s">
        <v>3</v>
      </c>
      <c r="U57" s="146" t="s">
        <v>4</v>
      </c>
      <c r="V57" s="146" t="s">
        <v>5</v>
      </c>
      <c r="W57" s="147" t="s">
        <v>6</v>
      </c>
      <c r="X57" s="146" t="s">
        <v>3</v>
      </c>
      <c r="Y57" s="146" t="s">
        <v>4</v>
      </c>
      <c r="Z57" s="146" t="s">
        <v>5</v>
      </c>
      <c r="AA57" s="149" t="s">
        <v>6</v>
      </c>
    </row>
    <row r="58" spans="2:27" ht="3.75" customHeight="1">
      <c r="B58" s="3"/>
      <c r="C58" s="91"/>
      <c r="D58" s="91"/>
      <c r="E58" s="91"/>
      <c r="F58" s="118"/>
      <c r="G58" s="56"/>
      <c r="H58" s="179"/>
      <c r="I58" s="91"/>
      <c r="J58" s="91"/>
      <c r="K58" s="118"/>
      <c r="L58" s="91"/>
      <c r="M58" s="91"/>
      <c r="N58" s="91"/>
      <c r="O58" s="118"/>
      <c r="P58" s="196"/>
      <c r="Q58" s="91"/>
      <c r="R58" s="91"/>
      <c r="S58" s="118"/>
      <c r="T58" s="196"/>
      <c r="U58" s="91"/>
      <c r="V58" s="91"/>
      <c r="W58" s="118"/>
      <c r="X58" s="91"/>
      <c r="Y58" s="91"/>
      <c r="Z58" s="91"/>
      <c r="AA58" s="4"/>
    </row>
    <row r="59" spans="2:27" ht="14.25">
      <c r="B59" s="9" t="s">
        <v>24</v>
      </c>
      <c r="C59" s="91"/>
      <c r="D59" s="91"/>
      <c r="E59" s="91"/>
      <c r="F59" s="118"/>
      <c r="G59" s="56"/>
      <c r="H59" s="179"/>
      <c r="I59" s="91"/>
      <c r="J59" s="91"/>
      <c r="K59" s="118"/>
      <c r="L59" s="91"/>
      <c r="M59" s="91"/>
      <c r="N59" s="91"/>
      <c r="O59" s="118"/>
      <c r="P59" s="196"/>
      <c r="Q59" s="91"/>
      <c r="R59" s="91"/>
      <c r="S59" s="118"/>
      <c r="T59" s="196"/>
      <c r="U59" s="91"/>
      <c r="V59" s="91"/>
      <c r="W59" s="118"/>
      <c r="X59" s="91"/>
      <c r="Y59" s="91"/>
      <c r="Z59" s="91"/>
      <c r="AA59" s="4"/>
    </row>
    <row r="60" spans="2:27" ht="14.25">
      <c r="B60" s="3"/>
      <c r="C60" s="91" t="s">
        <v>85</v>
      </c>
      <c r="D60" s="91"/>
      <c r="E60" s="91"/>
      <c r="F60" s="118"/>
      <c r="G60" s="56" t="s">
        <v>42</v>
      </c>
      <c r="H60" s="169">
        <v>5.444672963145251</v>
      </c>
      <c r="I60" s="170">
        <v>7.114230058560082</v>
      </c>
      <c r="J60" s="170">
        <v>5.645620729630068</v>
      </c>
      <c r="K60" s="171">
        <v>4.910911325988508</v>
      </c>
      <c r="L60" s="170">
        <v>5.476368867686702</v>
      </c>
      <c r="M60" s="170">
        <v>5.321788801050957</v>
      </c>
      <c r="N60" s="170">
        <v>5.200915748975277</v>
      </c>
      <c r="O60" s="171">
        <v>5.790581826170339</v>
      </c>
      <c r="P60" s="197">
        <v>6.489441481258254</v>
      </c>
      <c r="Q60" s="170">
        <v>8.095906463127989</v>
      </c>
      <c r="R60" s="170">
        <v>7.505267012234128</v>
      </c>
      <c r="S60" s="171">
        <v>6.399313033295641</v>
      </c>
      <c r="T60" s="197">
        <v>6.269567508667876</v>
      </c>
      <c r="U60" s="170">
        <v>5.054117588311868</v>
      </c>
      <c r="V60" s="170">
        <v>5.329665322977959</v>
      </c>
      <c r="W60" s="171">
        <v>5.950659409866503</v>
      </c>
      <c r="X60" s="170">
        <v>5.059430387817969</v>
      </c>
      <c r="Y60" s="170">
        <v>4.904248170388698</v>
      </c>
      <c r="Z60" s="170">
        <v>4.838848542604609</v>
      </c>
      <c r="AA60" s="177">
        <v>4.844146299888635</v>
      </c>
    </row>
    <row r="61" spans="2:27" ht="16.5">
      <c r="B61" s="3"/>
      <c r="C61" s="91" t="s">
        <v>172</v>
      </c>
      <c r="D61" s="91"/>
      <c r="E61" s="91"/>
      <c r="F61" s="118"/>
      <c r="G61" s="56" t="s">
        <v>42</v>
      </c>
      <c r="H61" s="169">
        <v>6.184486373165555</v>
      </c>
      <c r="I61" s="170">
        <v>7.662930814758013</v>
      </c>
      <c r="J61" s="170">
        <v>5.689253067167741</v>
      </c>
      <c r="K61" s="171">
        <v>5.120572911155506</v>
      </c>
      <c r="L61" s="170">
        <v>6.205443742748201</v>
      </c>
      <c r="M61" s="170">
        <v>5.771903121535374</v>
      </c>
      <c r="N61" s="170">
        <v>6.183070166811234</v>
      </c>
      <c r="O61" s="171">
        <v>6.566657076727481</v>
      </c>
      <c r="P61" s="197">
        <v>7.312264467196613</v>
      </c>
      <c r="Q61" s="170">
        <v>8.938454473281539</v>
      </c>
      <c r="R61" s="170">
        <v>7.799817541345249</v>
      </c>
      <c r="S61" s="171">
        <v>6.632918467283815</v>
      </c>
      <c r="T61" s="197">
        <v>6.3538012074913155</v>
      </c>
      <c r="U61" s="170">
        <v>4.970646725326262</v>
      </c>
      <c r="V61" s="170">
        <v>5.465326771878409</v>
      </c>
      <c r="W61" s="171">
        <v>5.981823105092559</v>
      </c>
      <c r="X61" s="170">
        <v>5.269759507603794</v>
      </c>
      <c r="Y61" s="170">
        <v>5.114266615168091</v>
      </c>
      <c r="Z61" s="170">
        <v>5.048736057241882</v>
      </c>
      <c r="AA61" s="177">
        <v>5.054044420643237</v>
      </c>
    </row>
    <row r="62" spans="2:27" ht="17.25" thickBot="1">
      <c r="B62" s="85"/>
      <c r="C62" s="120" t="s">
        <v>174</v>
      </c>
      <c r="D62" s="120"/>
      <c r="E62" s="120"/>
      <c r="F62" s="121"/>
      <c r="G62" s="122" t="s">
        <v>42</v>
      </c>
      <c r="H62" s="183">
        <v>2.0592015644954813</v>
      </c>
      <c r="I62" s="184">
        <v>1.2228668154030657</v>
      </c>
      <c r="J62" s="184">
        <v>2.10217182452665</v>
      </c>
      <c r="K62" s="185">
        <v>2.3992310631197284</v>
      </c>
      <c r="L62" s="184">
        <v>1.7473661838856458</v>
      </c>
      <c r="M62" s="184">
        <v>2.2568860841521143</v>
      </c>
      <c r="N62" s="184">
        <v>2.329058191585972</v>
      </c>
      <c r="O62" s="185">
        <v>1.904620205218336</v>
      </c>
      <c r="P62" s="212">
        <v>1.7183856780542612</v>
      </c>
      <c r="Q62" s="184">
        <v>1.1157248808335396</v>
      </c>
      <c r="R62" s="184">
        <v>1.0023855491913878</v>
      </c>
      <c r="S62" s="185">
        <v>1.068588912793274</v>
      </c>
      <c r="T62" s="212">
        <v>1.282284940049422</v>
      </c>
      <c r="U62" s="184">
        <v>1.9509241288230896</v>
      </c>
      <c r="V62" s="184">
        <v>2.3627441444249655</v>
      </c>
      <c r="W62" s="185">
        <v>2.8068889331088798</v>
      </c>
      <c r="X62" s="184">
        <v>2.7053024665448078</v>
      </c>
      <c r="Y62" s="184">
        <v>2.4037753480247233</v>
      </c>
      <c r="Z62" s="184">
        <v>2.2936511985342634</v>
      </c>
      <c r="AA62" s="213">
        <v>2.199757920526963</v>
      </c>
    </row>
    <row r="63" ht="3.75" customHeight="1"/>
    <row r="64" ht="14.25">
      <c r="B64" s="77" t="s">
        <v>196</v>
      </c>
    </row>
    <row r="65" ht="14.25">
      <c r="B65" s="77" t="s">
        <v>198</v>
      </c>
    </row>
    <row r="66" ht="14.25">
      <c r="B66" s="77" t="s">
        <v>199</v>
      </c>
    </row>
    <row r="67" ht="14.25">
      <c r="B67" s="77" t="s">
        <v>187</v>
      </c>
    </row>
    <row r="68" ht="14.25">
      <c r="B68" s="77" t="s">
        <v>200</v>
      </c>
    </row>
    <row r="69" ht="14.25">
      <c r="B69" s="77" t="s">
        <v>201</v>
      </c>
    </row>
  </sheetData>
  <sheetProtection/>
  <mergeCells count="27">
    <mergeCell ref="B3:F4"/>
    <mergeCell ref="G3:G4"/>
    <mergeCell ref="B56:F57"/>
    <mergeCell ref="I3:I4"/>
    <mergeCell ref="I31:I32"/>
    <mergeCell ref="J31:J32"/>
    <mergeCell ref="J56:J57"/>
    <mergeCell ref="T3:W3"/>
    <mergeCell ref="L56:O56"/>
    <mergeCell ref="L31:O31"/>
    <mergeCell ref="K56:K57"/>
    <mergeCell ref="K31:K32"/>
    <mergeCell ref="B31:F32"/>
    <mergeCell ref="G31:G32"/>
    <mergeCell ref="G56:G57"/>
    <mergeCell ref="I56:I57"/>
    <mergeCell ref="J3:J4"/>
    <mergeCell ref="K3:K4"/>
    <mergeCell ref="X3:AA3"/>
    <mergeCell ref="X31:AA31"/>
    <mergeCell ref="X56:AA56"/>
    <mergeCell ref="P31:S31"/>
    <mergeCell ref="T56:W56"/>
    <mergeCell ref="T31:W31"/>
    <mergeCell ref="P56:S56"/>
    <mergeCell ref="L3:O3"/>
    <mergeCell ref="P3:S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H32" sqref="H32:AA38"/>
    </sheetView>
  </sheetViews>
  <sheetFormatPr defaultColWidth="9.140625" defaultRowHeight="15"/>
  <cols>
    <col min="1" max="5" width="3.140625" style="77" customWidth="1"/>
    <col min="6" max="6" width="31.57421875" style="77" customWidth="1"/>
    <col min="7" max="7" width="22.00390625" style="77" customWidth="1"/>
    <col min="8" max="8" width="10.8515625" style="77" customWidth="1"/>
    <col min="9" max="27" width="9.140625" style="77" customWidth="1"/>
    <col min="28" max="16384" width="9.140625" style="77" customWidth="1"/>
  </cols>
  <sheetData>
    <row r="1" ht="22.5" customHeight="1" thickBot="1">
      <c r="B1" s="76" t="s">
        <v>118</v>
      </c>
    </row>
    <row r="2" spans="2:27" ht="30" customHeight="1">
      <c r="B2" s="95" t="str">
        <f>"Strednodobá predikcia "&amp;Súhrn!$H$3&amp;" - obchodná a platobná bilancia [objem]"</f>
        <v>Strednodobá predikcia P3Q-2019 - obchodná a platobná bilancia [objem]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2:27" ht="14.25">
      <c r="B3" s="286" t="s">
        <v>29</v>
      </c>
      <c r="C3" s="287"/>
      <c r="D3" s="287"/>
      <c r="E3" s="287"/>
      <c r="F3" s="288"/>
      <c r="G3" s="284" t="s">
        <v>69</v>
      </c>
      <c r="H3" s="144" t="s">
        <v>35</v>
      </c>
      <c r="I3" s="292">
        <v>2019</v>
      </c>
      <c r="J3" s="292">
        <v>2020</v>
      </c>
      <c r="K3" s="294">
        <v>2021</v>
      </c>
      <c r="L3" s="282">
        <v>2018</v>
      </c>
      <c r="M3" s="280"/>
      <c r="N3" s="280"/>
      <c r="O3" s="280"/>
      <c r="P3" s="282">
        <v>2019</v>
      </c>
      <c r="Q3" s="280"/>
      <c r="R3" s="280"/>
      <c r="S3" s="280"/>
      <c r="T3" s="282">
        <v>2020</v>
      </c>
      <c r="U3" s="280"/>
      <c r="V3" s="280"/>
      <c r="W3" s="280"/>
      <c r="X3" s="282">
        <v>2021</v>
      </c>
      <c r="Y3" s="280"/>
      <c r="Z3" s="280"/>
      <c r="AA3" s="281"/>
    </row>
    <row r="4" spans="2:27" ht="14.25">
      <c r="B4" s="289"/>
      <c r="C4" s="290"/>
      <c r="D4" s="290"/>
      <c r="E4" s="290"/>
      <c r="F4" s="291"/>
      <c r="G4" s="285"/>
      <c r="H4" s="145">
        <v>2018</v>
      </c>
      <c r="I4" s="293"/>
      <c r="J4" s="293"/>
      <c r="K4" s="295"/>
      <c r="L4" s="146" t="s">
        <v>3</v>
      </c>
      <c r="M4" s="146" t="s">
        <v>4</v>
      </c>
      <c r="N4" s="146" t="s">
        <v>5</v>
      </c>
      <c r="O4" s="147" t="s">
        <v>6</v>
      </c>
      <c r="P4" s="148" t="s">
        <v>3</v>
      </c>
      <c r="Q4" s="146" t="s">
        <v>4</v>
      </c>
      <c r="R4" s="146" t="s">
        <v>5</v>
      </c>
      <c r="S4" s="147" t="s">
        <v>6</v>
      </c>
      <c r="T4" s="148" t="s">
        <v>3</v>
      </c>
      <c r="U4" s="146" t="s">
        <v>4</v>
      </c>
      <c r="V4" s="146" t="s">
        <v>5</v>
      </c>
      <c r="W4" s="147" t="s">
        <v>6</v>
      </c>
      <c r="X4" s="146" t="s">
        <v>3</v>
      </c>
      <c r="Y4" s="146" t="s">
        <v>4</v>
      </c>
      <c r="Z4" s="146" t="s">
        <v>5</v>
      </c>
      <c r="AA4" s="149" t="s">
        <v>6</v>
      </c>
    </row>
    <row r="5" spans="2:27" ht="3.75" customHeight="1">
      <c r="B5" s="9"/>
      <c r="C5" s="10"/>
      <c r="D5" s="10"/>
      <c r="E5" s="10"/>
      <c r="F5" s="150"/>
      <c r="G5" s="151"/>
      <c r="H5" s="105"/>
      <c r="I5" s="106"/>
      <c r="J5" s="106"/>
      <c r="K5" s="152"/>
      <c r="L5" s="153"/>
      <c r="M5" s="153"/>
      <c r="N5" s="153"/>
      <c r="O5" s="154"/>
      <c r="P5" s="153"/>
      <c r="Q5" s="153"/>
      <c r="R5" s="153"/>
      <c r="S5" s="154"/>
      <c r="T5" s="153"/>
      <c r="U5" s="153"/>
      <c r="V5" s="153"/>
      <c r="W5" s="154"/>
      <c r="X5" s="153"/>
      <c r="Y5" s="153"/>
      <c r="Z5" s="153"/>
      <c r="AA5" s="155"/>
    </row>
    <row r="6" spans="2:27" ht="14.25">
      <c r="B6" s="9" t="s">
        <v>52</v>
      </c>
      <c r="C6" s="10"/>
      <c r="D6" s="10"/>
      <c r="E6" s="10"/>
      <c r="F6" s="103"/>
      <c r="G6" s="104"/>
      <c r="H6" s="108"/>
      <c r="I6" s="109"/>
      <c r="J6" s="109"/>
      <c r="K6" s="156"/>
      <c r="L6" s="157"/>
      <c r="M6" s="157"/>
      <c r="N6" s="157"/>
      <c r="O6" s="158"/>
      <c r="P6" s="157"/>
      <c r="Q6" s="157"/>
      <c r="R6" s="157"/>
      <c r="S6" s="158"/>
      <c r="T6" s="157"/>
      <c r="U6" s="157"/>
      <c r="V6" s="157"/>
      <c r="W6" s="158"/>
      <c r="X6" s="157"/>
      <c r="Y6" s="157"/>
      <c r="Z6" s="157"/>
      <c r="AA6" s="159"/>
    </row>
    <row r="7" spans="2:27" ht="14.25">
      <c r="B7" s="9"/>
      <c r="C7" s="111" t="s">
        <v>31</v>
      </c>
      <c r="D7" s="10"/>
      <c r="E7" s="10"/>
      <c r="F7" s="103"/>
      <c r="G7" s="56" t="s">
        <v>111</v>
      </c>
      <c r="H7" s="114">
        <v>86849.3139999999</v>
      </c>
      <c r="I7" s="115">
        <v>87325.23389675136</v>
      </c>
      <c r="J7" s="115">
        <v>89758.96870110484</v>
      </c>
      <c r="K7" s="160">
        <v>93482.15647838579</v>
      </c>
      <c r="L7" s="161">
        <v>20935.838316033</v>
      </c>
      <c r="M7" s="161">
        <v>21781.3029741408</v>
      </c>
      <c r="N7" s="161">
        <v>21853.6082201341</v>
      </c>
      <c r="O7" s="162">
        <v>22278.564489692</v>
      </c>
      <c r="P7" s="161">
        <v>22417.1119936841</v>
      </c>
      <c r="Q7" s="161">
        <v>21386.8656845679</v>
      </c>
      <c r="R7" s="161">
        <v>21645.673439514037</v>
      </c>
      <c r="S7" s="162">
        <v>21875.582778985325</v>
      </c>
      <c r="T7" s="161">
        <v>22150.242968524035</v>
      </c>
      <c r="U7" s="161">
        <v>22316.88954231535</v>
      </c>
      <c r="V7" s="161">
        <v>22521.872634476837</v>
      </c>
      <c r="W7" s="162">
        <v>22769.96355578862</v>
      </c>
      <c r="X7" s="161">
        <v>23001.19518279251</v>
      </c>
      <c r="Y7" s="161">
        <v>23244.48960133383</v>
      </c>
      <c r="Z7" s="161">
        <v>23491.216438204974</v>
      </c>
      <c r="AA7" s="163">
        <v>23745.25525605448</v>
      </c>
    </row>
    <row r="8" spans="2:27" ht="14.25">
      <c r="B8" s="3"/>
      <c r="C8" s="91"/>
      <c r="D8" s="117" t="s">
        <v>53</v>
      </c>
      <c r="E8" s="91"/>
      <c r="F8" s="118"/>
      <c r="G8" s="56" t="s">
        <v>111</v>
      </c>
      <c r="H8" s="114">
        <v>39175.25700000003</v>
      </c>
      <c r="I8" s="115">
        <v>40963.31301278738</v>
      </c>
      <c r="J8" s="115">
        <v>42088.10835787498</v>
      </c>
      <c r="K8" s="160">
        <v>43828.33893785262</v>
      </c>
      <c r="L8" s="115">
        <v>9296.77517643636</v>
      </c>
      <c r="M8" s="115">
        <v>9963.09343850132</v>
      </c>
      <c r="N8" s="115">
        <v>9906.05313916085</v>
      </c>
      <c r="O8" s="160">
        <v>10009.3352459015</v>
      </c>
      <c r="P8" s="115">
        <v>10529.7812943704</v>
      </c>
      <c r="Q8" s="115">
        <v>10001.0491805012</v>
      </c>
      <c r="R8" s="115">
        <v>10165.9886871906</v>
      </c>
      <c r="S8" s="160">
        <v>10266.493850725177</v>
      </c>
      <c r="T8" s="115">
        <v>10389.434850151376</v>
      </c>
      <c r="U8" s="115">
        <v>10465.158792082839</v>
      </c>
      <c r="V8" s="115">
        <v>10560.058148971146</v>
      </c>
      <c r="W8" s="160">
        <v>10673.456566669622</v>
      </c>
      <c r="X8" s="115">
        <v>10780.7386222105</v>
      </c>
      <c r="Y8" s="115">
        <v>10896.819769307795</v>
      </c>
      <c r="Z8" s="115">
        <v>11015.861506721372</v>
      </c>
      <c r="AA8" s="116">
        <v>11134.919039612956</v>
      </c>
    </row>
    <row r="9" spans="2:27" ht="15" customHeight="1">
      <c r="B9" s="3"/>
      <c r="C9" s="91"/>
      <c r="D9" s="117" t="s">
        <v>54</v>
      </c>
      <c r="E9" s="91"/>
      <c r="F9" s="118"/>
      <c r="G9" s="56" t="s">
        <v>111</v>
      </c>
      <c r="H9" s="114">
        <v>47674.666</v>
      </c>
      <c r="I9" s="115">
        <v>46361.9195687182</v>
      </c>
      <c r="J9" s="115">
        <v>47670.86034322986</v>
      </c>
      <c r="K9" s="160">
        <v>49653.81754053317</v>
      </c>
      <c r="L9" s="115">
        <v>11702.66165676855</v>
      </c>
      <c r="M9" s="115">
        <v>11757.31216465199</v>
      </c>
      <c r="N9" s="115">
        <v>11443.84903423534</v>
      </c>
      <c r="O9" s="160">
        <v>12770.843144344111</v>
      </c>
      <c r="P9" s="115">
        <v>11961.202288510889</v>
      </c>
      <c r="Q9" s="115">
        <v>11295.00359962366</v>
      </c>
      <c r="R9" s="115">
        <v>11496.6247523235</v>
      </c>
      <c r="S9" s="160">
        <v>11609.088928260147</v>
      </c>
      <c r="T9" s="115">
        <v>11760.80811837266</v>
      </c>
      <c r="U9" s="115">
        <v>11851.730750232513</v>
      </c>
      <c r="V9" s="115">
        <v>11961.814485505689</v>
      </c>
      <c r="W9" s="160">
        <v>12096.506989119</v>
      </c>
      <c r="X9" s="115">
        <v>12220.456560582012</v>
      </c>
      <c r="Y9" s="115">
        <v>12347.669832026035</v>
      </c>
      <c r="Z9" s="115">
        <v>12475.354931483604</v>
      </c>
      <c r="AA9" s="116">
        <v>12610.336216441523</v>
      </c>
    </row>
    <row r="10" spans="2:27" ht="3.75" customHeight="1">
      <c r="B10" s="3"/>
      <c r="C10" s="91"/>
      <c r="D10" s="91"/>
      <c r="E10" s="91"/>
      <c r="F10" s="118"/>
      <c r="G10" s="56"/>
      <c r="H10" s="114"/>
      <c r="I10" s="115"/>
      <c r="J10" s="115"/>
      <c r="K10" s="160"/>
      <c r="L10" s="115"/>
      <c r="M10" s="115"/>
      <c r="N10" s="115"/>
      <c r="O10" s="160"/>
      <c r="P10" s="115"/>
      <c r="Q10" s="115"/>
      <c r="R10" s="115"/>
      <c r="S10" s="160"/>
      <c r="T10" s="115"/>
      <c r="U10" s="115"/>
      <c r="V10" s="115"/>
      <c r="W10" s="160"/>
      <c r="X10" s="115"/>
      <c r="Y10" s="115"/>
      <c r="Z10" s="115"/>
      <c r="AA10" s="116"/>
    </row>
    <row r="11" spans="2:27" ht="15" customHeight="1">
      <c r="B11" s="3"/>
      <c r="C11" s="91" t="s">
        <v>32</v>
      </c>
      <c r="D11" s="91"/>
      <c r="E11" s="91"/>
      <c r="F11" s="118"/>
      <c r="G11" s="56" t="s">
        <v>111</v>
      </c>
      <c r="H11" s="164">
        <v>81035.31400000001</v>
      </c>
      <c r="I11" s="161">
        <v>82441.30837657084</v>
      </c>
      <c r="J11" s="161">
        <v>85412.84504048868</v>
      </c>
      <c r="K11" s="162">
        <v>89083.68008400951</v>
      </c>
      <c r="L11" s="161">
        <v>19602.3082088407</v>
      </c>
      <c r="M11" s="161">
        <v>20115.596482357905</v>
      </c>
      <c r="N11" s="161">
        <v>20431.0765009906</v>
      </c>
      <c r="O11" s="162">
        <v>20886.3328078108</v>
      </c>
      <c r="P11" s="161">
        <v>20835.2771027969</v>
      </c>
      <c r="Q11" s="161">
        <v>20284.8210433883</v>
      </c>
      <c r="R11" s="161">
        <v>20517.06765783577</v>
      </c>
      <c r="S11" s="162">
        <v>20804.142572549878</v>
      </c>
      <c r="T11" s="161">
        <v>21071.92958988685</v>
      </c>
      <c r="U11" s="161">
        <v>21228.337889401126</v>
      </c>
      <c r="V11" s="161">
        <v>21418.44391710154</v>
      </c>
      <c r="W11" s="162">
        <v>21694.13364409917</v>
      </c>
      <c r="X11" s="161">
        <v>21904.200802929343</v>
      </c>
      <c r="Y11" s="161">
        <v>22141.990721828122</v>
      </c>
      <c r="Z11" s="161">
        <v>22383.60781714259</v>
      </c>
      <c r="AA11" s="163">
        <v>22653.88074210946</v>
      </c>
    </row>
    <row r="12" spans="2:27" ht="15" customHeight="1">
      <c r="B12" s="3"/>
      <c r="C12" s="91"/>
      <c r="D12" s="117" t="s">
        <v>55</v>
      </c>
      <c r="E12" s="91"/>
      <c r="F12" s="118"/>
      <c r="G12" s="56" t="s">
        <v>111</v>
      </c>
      <c r="H12" s="114">
        <v>24565.436999999998</v>
      </c>
      <c r="I12" s="115">
        <v>24784.268492547526</v>
      </c>
      <c r="J12" s="115">
        <v>25678.788616018057</v>
      </c>
      <c r="K12" s="160">
        <v>26782.40010539251</v>
      </c>
      <c r="L12" s="115">
        <v>5970.11231539131</v>
      </c>
      <c r="M12" s="115">
        <v>6109.35836127097</v>
      </c>
      <c r="N12" s="115">
        <v>6192.6573642913</v>
      </c>
      <c r="O12" s="160">
        <v>6293.30895904642</v>
      </c>
      <c r="P12" s="115">
        <v>6263.08761846727</v>
      </c>
      <c r="Q12" s="115">
        <v>6079.83118203362</v>
      </c>
      <c r="R12" s="115">
        <v>6186.726289620819</v>
      </c>
      <c r="S12" s="160">
        <v>6254.623402425816</v>
      </c>
      <c r="T12" s="115">
        <v>6335.131740592639</v>
      </c>
      <c r="U12" s="115">
        <v>6382.1548278005885</v>
      </c>
      <c r="V12" s="115">
        <v>6439.308906881267</v>
      </c>
      <c r="W12" s="160">
        <v>6522.193140743562</v>
      </c>
      <c r="X12" s="115">
        <v>6585.348397592933</v>
      </c>
      <c r="Y12" s="115">
        <v>6656.838312950831</v>
      </c>
      <c r="Z12" s="115">
        <v>6729.478842764062</v>
      </c>
      <c r="AA12" s="116">
        <v>6810.734552084683</v>
      </c>
    </row>
    <row r="13" spans="2:27" ht="15" customHeight="1">
      <c r="B13" s="3"/>
      <c r="C13" s="91"/>
      <c r="D13" s="117" t="s">
        <v>56</v>
      </c>
      <c r="E13" s="91"/>
      <c r="F13" s="118"/>
      <c r="G13" s="56" t="s">
        <v>111</v>
      </c>
      <c r="H13" s="114">
        <v>56473.35800000001</v>
      </c>
      <c r="I13" s="115">
        <v>57657.04333384486</v>
      </c>
      <c r="J13" s="115">
        <v>59734.05642447064</v>
      </c>
      <c r="K13" s="160">
        <v>62301.27997861701</v>
      </c>
      <c r="L13" s="115">
        <v>13668.58722116483</v>
      </c>
      <c r="M13" s="115">
        <v>13944.75110910568</v>
      </c>
      <c r="N13" s="115">
        <v>14190.58409734465</v>
      </c>
      <c r="O13" s="160">
        <v>14669.43557238484</v>
      </c>
      <c r="P13" s="115">
        <v>14596.94216254045</v>
      </c>
      <c r="Q13" s="115">
        <v>14143.42063296545</v>
      </c>
      <c r="R13" s="115">
        <v>14367.1613682149</v>
      </c>
      <c r="S13" s="160">
        <v>14549.51917012406</v>
      </c>
      <c r="T13" s="115">
        <v>14736.797849294213</v>
      </c>
      <c r="U13" s="115">
        <v>14846.183061600539</v>
      </c>
      <c r="V13" s="115">
        <v>14979.135010220276</v>
      </c>
      <c r="W13" s="160">
        <v>15171.940503355609</v>
      </c>
      <c r="X13" s="115">
        <v>15318.852405336413</v>
      </c>
      <c r="Y13" s="115">
        <v>15485.152408877291</v>
      </c>
      <c r="Z13" s="115">
        <v>15654.12897437853</v>
      </c>
      <c r="AA13" s="116">
        <v>15843.146190024778</v>
      </c>
    </row>
    <row r="14" spans="2:27" ht="3.75" customHeight="1">
      <c r="B14" s="3"/>
      <c r="C14" s="91"/>
      <c r="D14" s="91"/>
      <c r="E14" s="91"/>
      <c r="F14" s="118"/>
      <c r="G14" s="56"/>
      <c r="H14" s="114"/>
      <c r="I14" s="115"/>
      <c r="J14" s="115"/>
      <c r="K14" s="160"/>
      <c r="L14" s="115"/>
      <c r="M14" s="115"/>
      <c r="N14" s="115"/>
      <c r="O14" s="160"/>
      <c r="P14" s="115"/>
      <c r="Q14" s="115"/>
      <c r="R14" s="115"/>
      <c r="S14" s="160"/>
      <c r="T14" s="115"/>
      <c r="U14" s="115"/>
      <c r="V14" s="115"/>
      <c r="W14" s="160"/>
      <c r="X14" s="115"/>
      <c r="Y14" s="115"/>
      <c r="Z14" s="115"/>
      <c r="AA14" s="116"/>
    </row>
    <row r="15" spans="2:27" ht="15" customHeight="1">
      <c r="B15" s="3"/>
      <c r="C15" s="91" t="s">
        <v>33</v>
      </c>
      <c r="D15" s="91"/>
      <c r="E15" s="91"/>
      <c r="F15" s="118"/>
      <c r="G15" s="56" t="s">
        <v>111</v>
      </c>
      <c r="H15" s="164">
        <v>5813.999999999898</v>
      </c>
      <c r="I15" s="161">
        <v>4883.925520180514</v>
      </c>
      <c r="J15" s="161">
        <v>4346.123660616158</v>
      </c>
      <c r="K15" s="162">
        <v>4398.476394376277</v>
      </c>
      <c r="L15" s="161">
        <v>1333.5301071923022</v>
      </c>
      <c r="M15" s="161">
        <v>1665.7064917828939</v>
      </c>
      <c r="N15" s="161">
        <v>1422.5317191435024</v>
      </c>
      <c r="O15" s="162">
        <v>1392.2316818811996</v>
      </c>
      <c r="P15" s="161">
        <v>1581.8348908871994</v>
      </c>
      <c r="Q15" s="161">
        <v>1102.0446411796001</v>
      </c>
      <c r="R15" s="161">
        <v>1128.6057816782668</v>
      </c>
      <c r="S15" s="162">
        <v>1071.4402064354472</v>
      </c>
      <c r="T15" s="161">
        <v>1078.3133786371836</v>
      </c>
      <c r="U15" s="161">
        <v>1088.551652914226</v>
      </c>
      <c r="V15" s="161">
        <v>1103.4287173752964</v>
      </c>
      <c r="W15" s="162">
        <v>1075.8299116894523</v>
      </c>
      <c r="X15" s="161">
        <v>1096.9943798631684</v>
      </c>
      <c r="Y15" s="161">
        <v>1102.498879505707</v>
      </c>
      <c r="Z15" s="161">
        <v>1107.6086210623835</v>
      </c>
      <c r="AA15" s="163">
        <v>1091.3745139450184</v>
      </c>
    </row>
    <row r="16" spans="2:27" ht="3.75" customHeight="1">
      <c r="B16" s="9"/>
      <c r="C16" s="91"/>
      <c r="D16" s="91"/>
      <c r="E16" s="91"/>
      <c r="F16" s="118"/>
      <c r="G16" s="56"/>
      <c r="H16" s="164"/>
      <c r="I16" s="161"/>
      <c r="J16" s="161"/>
      <c r="K16" s="162"/>
      <c r="L16" s="161"/>
      <c r="M16" s="161"/>
      <c r="N16" s="161"/>
      <c r="O16" s="162"/>
      <c r="P16" s="161"/>
      <c r="Q16" s="161"/>
      <c r="R16" s="161"/>
      <c r="S16" s="162"/>
      <c r="T16" s="161"/>
      <c r="U16" s="161"/>
      <c r="V16" s="161"/>
      <c r="W16" s="162"/>
      <c r="X16" s="161"/>
      <c r="Y16" s="161"/>
      <c r="Z16" s="161"/>
      <c r="AA16" s="163"/>
    </row>
    <row r="17" spans="2:27" ht="15" customHeight="1">
      <c r="B17" s="9" t="s">
        <v>57</v>
      </c>
      <c r="C17" s="10"/>
      <c r="D17" s="10"/>
      <c r="E17" s="10"/>
      <c r="F17" s="103"/>
      <c r="G17" s="56"/>
      <c r="H17" s="164"/>
      <c r="I17" s="161"/>
      <c r="J17" s="161"/>
      <c r="K17" s="162"/>
      <c r="L17" s="161"/>
      <c r="M17" s="161"/>
      <c r="N17" s="161"/>
      <c r="O17" s="162"/>
      <c r="P17" s="161"/>
      <c r="Q17" s="161"/>
      <c r="R17" s="161"/>
      <c r="S17" s="162"/>
      <c r="T17" s="161"/>
      <c r="U17" s="161"/>
      <c r="V17" s="161"/>
      <c r="W17" s="162"/>
      <c r="X17" s="161"/>
      <c r="Y17" s="161"/>
      <c r="Z17" s="161"/>
      <c r="AA17" s="163"/>
    </row>
    <row r="18" spans="2:27" ht="15" customHeight="1">
      <c r="B18" s="9"/>
      <c r="C18" s="111" t="s">
        <v>31</v>
      </c>
      <c r="D18" s="10"/>
      <c r="E18" s="10"/>
      <c r="F18" s="103"/>
      <c r="G18" s="56" t="s">
        <v>171</v>
      </c>
      <c r="H18" s="260">
        <v>86236.64223799999</v>
      </c>
      <c r="I18" s="258">
        <v>87369.73101491285</v>
      </c>
      <c r="J18" s="258">
        <v>91330.9463785969</v>
      </c>
      <c r="K18" s="259">
        <v>96827.0247083709</v>
      </c>
      <c r="L18" s="165"/>
      <c r="M18" s="165"/>
      <c r="N18" s="165"/>
      <c r="O18" s="166"/>
      <c r="P18" s="167"/>
      <c r="Q18" s="167"/>
      <c r="R18" s="167"/>
      <c r="S18" s="166"/>
      <c r="T18" s="167"/>
      <c r="U18" s="167"/>
      <c r="V18" s="167"/>
      <c r="W18" s="166"/>
      <c r="X18" s="167"/>
      <c r="Y18" s="167"/>
      <c r="Z18" s="167"/>
      <c r="AA18" s="168"/>
    </row>
    <row r="19" spans="2:27" ht="15" customHeight="1">
      <c r="B19" s="3"/>
      <c r="C19" s="91" t="s">
        <v>32</v>
      </c>
      <c r="D19" s="91"/>
      <c r="E19" s="91"/>
      <c r="F19" s="118"/>
      <c r="G19" s="56" t="s">
        <v>112</v>
      </c>
      <c r="H19" s="260">
        <v>85415.266097</v>
      </c>
      <c r="I19" s="258">
        <v>87090.55053432024</v>
      </c>
      <c r="J19" s="258">
        <v>91653.71260086162</v>
      </c>
      <c r="K19" s="259">
        <v>97397.75911108329</v>
      </c>
      <c r="L19" s="165"/>
      <c r="M19" s="165"/>
      <c r="N19" s="165"/>
      <c r="O19" s="166"/>
      <c r="P19" s="167"/>
      <c r="Q19" s="167"/>
      <c r="R19" s="167"/>
      <c r="S19" s="166"/>
      <c r="T19" s="167"/>
      <c r="U19" s="167"/>
      <c r="V19" s="167"/>
      <c r="W19" s="166"/>
      <c r="X19" s="167"/>
      <c r="Y19" s="167"/>
      <c r="Z19" s="167"/>
      <c r="AA19" s="168"/>
    </row>
    <row r="20" spans="2:27" ht="3.75" customHeight="1">
      <c r="B20" s="3"/>
      <c r="C20" s="91"/>
      <c r="D20" s="117"/>
      <c r="E20" s="91"/>
      <c r="F20" s="118"/>
      <c r="G20" s="56"/>
      <c r="H20" s="260"/>
      <c r="I20" s="258"/>
      <c r="J20" s="258"/>
      <c r="K20" s="259"/>
      <c r="L20" s="167"/>
      <c r="M20" s="167"/>
      <c r="N20" s="167"/>
      <c r="O20" s="166"/>
      <c r="P20" s="167"/>
      <c r="Q20" s="167"/>
      <c r="R20" s="167"/>
      <c r="S20" s="166"/>
      <c r="T20" s="167"/>
      <c r="U20" s="167"/>
      <c r="V20" s="167"/>
      <c r="W20" s="166"/>
      <c r="X20" s="167"/>
      <c r="Y20" s="167"/>
      <c r="Z20" s="167"/>
      <c r="AA20" s="168"/>
    </row>
    <row r="21" spans="2:27" ht="15" customHeight="1">
      <c r="B21" s="3"/>
      <c r="C21" s="111" t="s">
        <v>95</v>
      </c>
      <c r="D21" s="91"/>
      <c r="E21" s="91"/>
      <c r="F21" s="118"/>
      <c r="G21" s="56" t="s">
        <v>112</v>
      </c>
      <c r="H21" s="260">
        <v>47.03010399999039</v>
      </c>
      <c r="I21" s="258">
        <v>-727.0225213793892</v>
      </c>
      <c r="J21" s="258">
        <v>-1354.4022608800296</v>
      </c>
      <c r="K21" s="259">
        <v>-1628.3504133864772</v>
      </c>
      <c r="L21" s="167"/>
      <c r="M21" s="167"/>
      <c r="N21" s="167"/>
      <c r="O21" s="166"/>
      <c r="P21" s="167"/>
      <c r="Q21" s="167"/>
      <c r="R21" s="167"/>
      <c r="S21" s="166"/>
      <c r="T21" s="167"/>
      <c r="U21" s="167"/>
      <c r="V21" s="167"/>
      <c r="W21" s="166"/>
      <c r="X21" s="167"/>
      <c r="Y21" s="167"/>
      <c r="Z21" s="167"/>
      <c r="AA21" s="168"/>
    </row>
    <row r="22" spans="2:27" ht="15" customHeight="1">
      <c r="B22" s="9"/>
      <c r="C22" s="111" t="s">
        <v>95</v>
      </c>
      <c r="D22" s="91"/>
      <c r="E22" s="91"/>
      <c r="F22" s="118"/>
      <c r="G22" s="56" t="s">
        <v>14</v>
      </c>
      <c r="H22" s="261">
        <v>0.05213877135117359</v>
      </c>
      <c r="I22" s="262">
        <v>-0.7662185622570741</v>
      </c>
      <c r="J22" s="262">
        <v>-1.3640651813899185</v>
      </c>
      <c r="K22" s="263">
        <v>-1.563776179674637</v>
      </c>
      <c r="L22" s="167"/>
      <c r="M22" s="167"/>
      <c r="N22" s="167"/>
      <c r="O22" s="166"/>
      <c r="P22" s="167"/>
      <c r="Q22" s="167"/>
      <c r="R22" s="167"/>
      <c r="S22" s="166"/>
      <c r="T22" s="167"/>
      <c r="U22" s="167"/>
      <c r="V22" s="167"/>
      <c r="W22" s="166"/>
      <c r="X22" s="167"/>
      <c r="Y22" s="167"/>
      <c r="Z22" s="167"/>
      <c r="AA22" s="168"/>
    </row>
    <row r="23" spans="2:27" ht="15" customHeight="1">
      <c r="B23" s="3"/>
      <c r="C23" s="111" t="s">
        <v>58</v>
      </c>
      <c r="D23" s="91"/>
      <c r="E23" s="91"/>
      <c r="F23" s="118"/>
      <c r="G23" s="56" t="s">
        <v>112</v>
      </c>
      <c r="H23" s="260">
        <v>-2251.25185900001</v>
      </c>
      <c r="I23" s="258">
        <v>-2876.424957330759</v>
      </c>
      <c r="J23" s="258">
        <v>-3599.6740504533245</v>
      </c>
      <c r="K23" s="259">
        <v>-3855.1504772125136</v>
      </c>
      <c r="L23" s="167"/>
      <c r="M23" s="167"/>
      <c r="N23" s="167"/>
      <c r="O23" s="166"/>
      <c r="P23" s="167"/>
      <c r="Q23" s="167"/>
      <c r="R23" s="167"/>
      <c r="S23" s="166"/>
      <c r="T23" s="167"/>
      <c r="U23" s="167"/>
      <c r="V23" s="167"/>
      <c r="W23" s="166"/>
      <c r="X23" s="167"/>
      <c r="Y23" s="167"/>
      <c r="Z23" s="167"/>
      <c r="AA23" s="168"/>
    </row>
    <row r="24" spans="2:27" ht="15" customHeight="1">
      <c r="B24" s="3"/>
      <c r="C24" s="111" t="s">
        <v>58</v>
      </c>
      <c r="D24" s="91"/>
      <c r="E24" s="91"/>
      <c r="F24" s="118"/>
      <c r="G24" s="56" t="s">
        <v>14</v>
      </c>
      <c r="H24" s="261">
        <v>-2.495795159847616</v>
      </c>
      <c r="I24" s="262">
        <v>-3.0315019554892446</v>
      </c>
      <c r="J24" s="262">
        <v>-3.6253557590680456</v>
      </c>
      <c r="K24" s="263">
        <v>-3.702269754572412</v>
      </c>
      <c r="L24" s="167"/>
      <c r="M24" s="167"/>
      <c r="N24" s="167"/>
      <c r="O24" s="166"/>
      <c r="P24" s="167"/>
      <c r="Q24" s="167"/>
      <c r="R24" s="167"/>
      <c r="S24" s="166"/>
      <c r="T24" s="167"/>
      <c r="U24" s="167"/>
      <c r="V24" s="167"/>
      <c r="W24" s="166"/>
      <c r="X24" s="167"/>
      <c r="Y24" s="167"/>
      <c r="Z24" s="167"/>
      <c r="AA24" s="168"/>
    </row>
    <row r="25" spans="2:27" ht="15" customHeight="1" thickBot="1">
      <c r="B25" s="85"/>
      <c r="C25" s="142" t="s">
        <v>59</v>
      </c>
      <c r="D25" s="120"/>
      <c r="E25" s="120"/>
      <c r="F25" s="121"/>
      <c r="G25" s="122" t="s">
        <v>113</v>
      </c>
      <c r="H25" s="256">
        <v>90201.788</v>
      </c>
      <c r="I25" s="257">
        <v>94884.48299109019</v>
      </c>
      <c r="J25" s="257">
        <v>99291.6085945363</v>
      </c>
      <c r="K25" s="264">
        <v>104129.37826724509</v>
      </c>
      <c r="L25" s="173"/>
      <c r="M25" s="173"/>
      <c r="N25" s="173"/>
      <c r="O25" s="174"/>
      <c r="P25" s="173"/>
      <c r="Q25" s="173"/>
      <c r="R25" s="173"/>
      <c r="S25" s="174"/>
      <c r="T25" s="173"/>
      <c r="U25" s="173"/>
      <c r="V25" s="173"/>
      <c r="W25" s="174"/>
      <c r="X25" s="173"/>
      <c r="Y25" s="173"/>
      <c r="Z25" s="173"/>
      <c r="AA25" s="175"/>
    </row>
    <row r="26" ht="15" thickBot="1"/>
    <row r="27" spans="2:27" ht="30" customHeight="1">
      <c r="B27" s="95" t="str">
        <f>"Strednodobá predikcia "&amp;Súhrn!$H$3&amp;" - obchodná a platobná bilancia [zmena oproti predchádzajúcemu obdobiu]"</f>
        <v>Strednodobá predikcia P3Q-2019 - obchodná a platobná bilancia [zmena oproti predchádzajúcemu obdobiu]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7"/>
    </row>
    <row r="28" spans="2:27" ht="14.25">
      <c r="B28" s="286" t="s">
        <v>29</v>
      </c>
      <c r="C28" s="287"/>
      <c r="D28" s="287"/>
      <c r="E28" s="287"/>
      <c r="F28" s="288"/>
      <c r="G28" s="284" t="s">
        <v>69</v>
      </c>
      <c r="H28" s="144" t="str">
        <f>H$3</f>
        <v>Skutočnosť</v>
      </c>
      <c r="I28" s="292">
        <f>I$3</f>
        <v>2019</v>
      </c>
      <c r="J28" s="292">
        <f>J$3</f>
        <v>2020</v>
      </c>
      <c r="K28" s="294">
        <f>K$3</f>
        <v>2021</v>
      </c>
      <c r="L28" s="282">
        <f>L$3</f>
        <v>2018</v>
      </c>
      <c r="M28" s="280"/>
      <c r="N28" s="280"/>
      <c r="O28" s="280"/>
      <c r="P28" s="282">
        <f>P$3</f>
        <v>2019</v>
      </c>
      <c r="Q28" s="280"/>
      <c r="R28" s="280"/>
      <c r="S28" s="280"/>
      <c r="T28" s="282">
        <f>T$3</f>
        <v>2020</v>
      </c>
      <c r="U28" s="280"/>
      <c r="V28" s="280"/>
      <c r="W28" s="280"/>
      <c r="X28" s="282">
        <f>X$3</f>
        <v>2021</v>
      </c>
      <c r="Y28" s="280"/>
      <c r="Z28" s="280"/>
      <c r="AA28" s="281"/>
    </row>
    <row r="29" spans="2:27" ht="14.25">
      <c r="B29" s="289"/>
      <c r="C29" s="290"/>
      <c r="D29" s="290"/>
      <c r="E29" s="290"/>
      <c r="F29" s="291"/>
      <c r="G29" s="285"/>
      <c r="H29" s="145">
        <f>$H$4</f>
        <v>2018</v>
      </c>
      <c r="I29" s="293"/>
      <c r="J29" s="293"/>
      <c r="K29" s="295"/>
      <c r="L29" s="146" t="s">
        <v>3</v>
      </c>
      <c r="M29" s="146" t="s">
        <v>4</v>
      </c>
      <c r="N29" s="146" t="s">
        <v>5</v>
      </c>
      <c r="O29" s="147" t="s">
        <v>6</v>
      </c>
      <c r="P29" s="148" t="s">
        <v>3</v>
      </c>
      <c r="Q29" s="146" t="s">
        <v>4</v>
      </c>
      <c r="R29" s="146" t="s">
        <v>5</v>
      </c>
      <c r="S29" s="147" t="s">
        <v>6</v>
      </c>
      <c r="T29" s="148" t="s">
        <v>3</v>
      </c>
      <c r="U29" s="146" t="s">
        <v>4</v>
      </c>
      <c r="V29" s="146" t="s">
        <v>5</v>
      </c>
      <c r="W29" s="147" t="s">
        <v>6</v>
      </c>
      <c r="X29" s="146" t="s">
        <v>3</v>
      </c>
      <c r="Y29" s="146" t="s">
        <v>4</v>
      </c>
      <c r="Z29" s="146" t="s">
        <v>5</v>
      </c>
      <c r="AA29" s="149" t="s">
        <v>6</v>
      </c>
    </row>
    <row r="30" spans="2:27" ht="3.75" customHeight="1">
      <c r="B30" s="9"/>
      <c r="C30" s="10"/>
      <c r="D30" s="10"/>
      <c r="E30" s="10"/>
      <c r="F30" s="150"/>
      <c r="G30" s="151"/>
      <c r="H30" s="105"/>
      <c r="I30" s="106"/>
      <c r="J30" s="106"/>
      <c r="K30" s="152"/>
      <c r="L30" s="153"/>
      <c r="M30" s="153"/>
      <c r="N30" s="153"/>
      <c r="O30" s="154"/>
      <c r="P30" s="153"/>
      <c r="Q30" s="153"/>
      <c r="R30" s="153"/>
      <c r="S30" s="154"/>
      <c r="T30" s="153"/>
      <c r="U30" s="153"/>
      <c r="V30" s="153"/>
      <c r="W30" s="154"/>
      <c r="X30" s="153"/>
      <c r="Y30" s="153"/>
      <c r="Z30" s="153"/>
      <c r="AA30" s="155"/>
    </row>
    <row r="31" spans="2:27" ht="14.25">
      <c r="B31" s="9" t="s">
        <v>52</v>
      </c>
      <c r="C31" s="10"/>
      <c r="D31" s="10"/>
      <c r="E31" s="10"/>
      <c r="F31" s="103"/>
      <c r="G31" s="104"/>
      <c r="H31" s="105"/>
      <c r="I31" s="106"/>
      <c r="J31" s="106"/>
      <c r="K31" s="152"/>
      <c r="L31" s="153"/>
      <c r="M31" s="153"/>
      <c r="N31" s="153"/>
      <c r="O31" s="154"/>
      <c r="P31" s="153"/>
      <c r="Q31" s="153"/>
      <c r="R31" s="153"/>
      <c r="S31" s="154"/>
      <c r="T31" s="153"/>
      <c r="U31" s="153"/>
      <c r="V31" s="153"/>
      <c r="W31" s="154"/>
      <c r="X31" s="153"/>
      <c r="Y31" s="153"/>
      <c r="Z31" s="153"/>
      <c r="AA31" s="155"/>
    </row>
    <row r="32" spans="2:27" ht="14.25">
      <c r="B32" s="9"/>
      <c r="C32" s="111" t="s">
        <v>31</v>
      </c>
      <c r="D32" s="10"/>
      <c r="E32" s="10"/>
      <c r="F32" s="103"/>
      <c r="G32" s="56" t="s">
        <v>42</v>
      </c>
      <c r="H32" s="28">
        <v>4.811235766331549</v>
      </c>
      <c r="I32" s="29">
        <v>0.5479834840738818</v>
      </c>
      <c r="J32" s="29">
        <v>2.786977710510328</v>
      </c>
      <c r="K32" s="176">
        <v>4.147984130342536</v>
      </c>
      <c r="L32" s="170">
        <v>-1.700632535285834</v>
      </c>
      <c r="M32" s="170">
        <v>4.038360658623958</v>
      </c>
      <c r="N32" s="170">
        <v>0.3319601498548792</v>
      </c>
      <c r="O32" s="171">
        <v>1.9445588356726091</v>
      </c>
      <c r="P32" s="170">
        <v>0.6218870343114133</v>
      </c>
      <c r="Q32" s="170">
        <v>-4.595803016046247</v>
      </c>
      <c r="R32" s="170">
        <v>1.2101247502240824</v>
      </c>
      <c r="S32" s="171">
        <v>1.0621491639599014</v>
      </c>
      <c r="T32" s="170">
        <v>1.2555559882160452</v>
      </c>
      <c r="U32" s="170">
        <v>0.752346482285219</v>
      </c>
      <c r="V32" s="170">
        <v>0.9185110307277142</v>
      </c>
      <c r="W32" s="171">
        <v>1.1015554760397777</v>
      </c>
      <c r="X32" s="170">
        <v>1.0155116253802987</v>
      </c>
      <c r="Y32" s="170">
        <v>1.0577468544909863</v>
      </c>
      <c r="Z32" s="170">
        <v>1.061442264823853</v>
      </c>
      <c r="AA32" s="177">
        <v>1.0814204471606246</v>
      </c>
    </row>
    <row r="33" spans="2:27" ht="14.25">
      <c r="B33" s="3"/>
      <c r="C33" s="91"/>
      <c r="D33" s="117" t="s">
        <v>53</v>
      </c>
      <c r="E33" s="91"/>
      <c r="F33" s="118"/>
      <c r="G33" s="56" t="s">
        <v>42</v>
      </c>
      <c r="H33" s="28">
        <v>-0.274647038843284</v>
      </c>
      <c r="I33" s="29">
        <v>4.5642483284470785</v>
      </c>
      <c r="J33" s="29">
        <v>2.745860289026126</v>
      </c>
      <c r="K33" s="176">
        <v>4.134732226928477</v>
      </c>
      <c r="L33" s="132">
        <v>-4.596714808637742</v>
      </c>
      <c r="M33" s="132">
        <v>7.167197758571305</v>
      </c>
      <c r="N33" s="132">
        <v>-0.5725159529272759</v>
      </c>
      <c r="O33" s="178">
        <v>1.0426161185462774</v>
      </c>
      <c r="P33" s="132">
        <v>5.199606524139597</v>
      </c>
      <c r="Q33" s="132">
        <v>-5.021301953839043</v>
      </c>
      <c r="R33" s="132">
        <v>1.6492220337340058</v>
      </c>
      <c r="S33" s="178">
        <v>0.988641308062995</v>
      </c>
      <c r="T33" s="132">
        <v>1.1974974242790353</v>
      </c>
      <c r="U33" s="132">
        <v>0.7288552555903465</v>
      </c>
      <c r="V33" s="132">
        <v>0.9068123931392336</v>
      </c>
      <c r="W33" s="178">
        <v>1.073842739298982</v>
      </c>
      <c r="X33" s="132">
        <v>1.0051294524015049</v>
      </c>
      <c r="Y33" s="132">
        <v>1.0767457700731455</v>
      </c>
      <c r="Z33" s="132">
        <v>1.0924447676823377</v>
      </c>
      <c r="AA33" s="133">
        <v>1.080782767820196</v>
      </c>
    </row>
    <row r="34" spans="2:27" ht="15" customHeight="1">
      <c r="B34" s="3"/>
      <c r="C34" s="91"/>
      <c r="D34" s="117" t="s">
        <v>54</v>
      </c>
      <c r="E34" s="91"/>
      <c r="F34" s="118"/>
      <c r="G34" s="56" t="s">
        <v>42</v>
      </c>
      <c r="H34" s="28">
        <v>9.533333495691181</v>
      </c>
      <c r="I34" s="29">
        <v>-2.7535513962107245</v>
      </c>
      <c r="J34" s="29">
        <v>2.8233101361809076</v>
      </c>
      <c r="K34" s="176">
        <v>4.159684098474472</v>
      </c>
      <c r="L34" s="132">
        <v>-2.5320715718760027</v>
      </c>
      <c r="M34" s="132">
        <v>0.46699212099181864</v>
      </c>
      <c r="N34" s="132">
        <v>-2.6661121694044</v>
      </c>
      <c r="O34" s="178">
        <v>11.5956974453171</v>
      </c>
      <c r="P34" s="132">
        <v>-6.339760395473903</v>
      </c>
      <c r="Q34" s="132">
        <v>-5.569663256403018</v>
      </c>
      <c r="R34" s="132">
        <v>1.785047263788016</v>
      </c>
      <c r="S34" s="178">
        <v>0.978236468176604</v>
      </c>
      <c r="T34" s="132">
        <v>1.306900059514419</v>
      </c>
      <c r="U34" s="132">
        <v>0.7730985060270967</v>
      </c>
      <c r="V34" s="132">
        <v>0.9288410072175992</v>
      </c>
      <c r="W34" s="178">
        <v>1.1260206699954978</v>
      </c>
      <c r="X34" s="132">
        <v>1.0246724246470933</v>
      </c>
      <c r="Y34" s="132">
        <v>1.040986241499013</v>
      </c>
      <c r="Z34" s="132">
        <v>1.0340825531825857</v>
      </c>
      <c r="AA34" s="133">
        <v>1.0819835243105729</v>
      </c>
    </row>
    <row r="35" spans="2:27" ht="3.75" customHeight="1">
      <c r="B35" s="3"/>
      <c r="C35" s="91"/>
      <c r="D35" s="91"/>
      <c r="E35" s="91"/>
      <c r="F35" s="118"/>
      <c r="G35" s="56"/>
      <c r="H35" s="169"/>
      <c r="I35" s="91"/>
      <c r="J35" s="91"/>
      <c r="K35" s="118"/>
      <c r="L35" s="91"/>
      <c r="M35" s="91"/>
      <c r="N35" s="91"/>
      <c r="O35" s="118"/>
      <c r="P35" s="91"/>
      <c r="Q35" s="91"/>
      <c r="R35" s="91"/>
      <c r="S35" s="118"/>
      <c r="T35" s="91"/>
      <c r="U35" s="91"/>
      <c r="V35" s="91"/>
      <c r="W35" s="118"/>
      <c r="X35" s="91"/>
      <c r="Y35" s="91"/>
      <c r="Z35" s="91"/>
      <c r="AA35" s="4"/>
    </row>
    <row r="36" spans="2:27" ht="15" customHeight="1">
      <c r="B36" s="3"/>
      <c r="C36" s="91" t="s">
        <v>32</v>
      </c>
      <c r="D36" s="91"/>
      <c r="E36" s="91"/>
      <c r="F36" s="118"/>
      <c r="G36" s="56" t="s">
        <v>42</v>
      </c>
      <c r="H36" s="28">
        <v>5.295292542284358</v>
      </c>
      <c r="I36" s="170">
        <v>1.735039092426831</v>
      </c>
      <c r="J36" s="170">
        <v>3.604426861282491</v>
      </c>
      <c r="K36" s="171">
        <v>4.297755263603193</v>
      </c>
      <c r="L36" s="170">
        <v>1.0882393418726508</v>
      </c>
      <c r="M36" s="170">
        <v>2.618509351290129</v>
      </c>
      <c r="N36" s="170">
        <v>1.5683353904488087</v>
      </c>
      <c r="O36" s="171">
        <v>2.228254134323876</v>
      </c>
      <c r="P36" s="170">
        <v>-0.24444552082788107</v>
      </c>
      <c r="Q36" s="170">
        <v>-2.6419425894494424</v>
      </c>
      <c r="R36" s="170">
        <v>1.1449280915552862</v>
      </c>
      <c r="S36" s="171">
        <v>1.3992005071176408</v>
      </c>
      <c r="T36" s="170">
        <v>1.287181225581051</v>
      </c>
      <c r="U36" s="170">
        <v>0.7422590268588465</v>
      </c>
      <c r="V36" s="170">
        <v>0.8955294978385098</v>
      </c>
      <c r="W36" s="171">
        <v>1.2871603934658538</v>
      </c>
      <c r="X36" s="170">
        <v>0.9683131959838107</v>
      </c>
      <c r="Y36" s="170">
        <v>1.0855904811965473</v>
      </c>
      <c r="Z36" s="170">
        <v>1.0912166767203928</v>
      </c>
      <c r="AA36" s="177">
        <v>1.2074591691151824</v>
      </c>
    </row>
    <row r="37" spans="2:27" ht="15" customHeight="1">
      <c r="B37" s="3"/>
      <c r="C37" s="91"/>
      <c r="D37" s="117" t="s">
        <v>55</v>
      </c>
      <c r="E37" s="91"/>
      <c r="F37" s="118"/>
      <c r="G37" s="56" t="s">
        <v>42</v>
      </c>
      <c r="H37" s="28">
        <v>7.215863702583064</v>
      </c>
      <c r="I37" s="29">
        <v>0.8908105015495096</v>
      </c>
      <c r="J37" s="29">
        <v>3.609225439675612</v>
      </c>
      <c r="K37" s="176">
        <v>4.297755263603193</v>
      </c>
      <c r="L37" s="132">
        <v>2.96784111494685</v>
      </c>
      <c r="M37" s="132">
        <v>2.332385699355683</v>
      </c>
      <c r="N37" s="132">
        <v>1.3634656553851414</v>
      </c>
      <c r="O37" s="178">
        <v>1.6253376997007223</v>
      </c>
      <c r="P37" s="132">
        <v>-0.4802138394255735</v>
      </c>
      <c r="Q37" s="132">
        <v>-2.9259759338716833</v>
      </c>
      <c r="R37" s="132">
        <v>1.7581920350532556</v>
      </c>
      <c r="S37" s="178">
        <v>1.0974643070747163</v>
      </c>
      <c r="T37" s="29">
        <v>1.287181225581051</v>
      </c>
      <c r="U37" s="132">
        <v>0.7422590268588465</v>
      </c>
      <c r="V37" s="132">
        <v>0.8955294978385098</v>
      </c>
      <c r="W37" s="178">
        <v>1.2871603934658538</v>
      </c>
      <c r="X37" s="132">
        <v>0.9683131959838107</v>
      </c>
      <c r="Y37" s="132">
        <v>1.0855904811965473</v>
      </c>
      <c r="Z37" s="132">
        <v>1.0912166767203928</v>
      </c>
      <c r="AA37" s="133">
        <v>1.2074591691151824</v>
      </c>
    </row>
    <row r="38" spans="2:27" ht="15" customHeight="1">
      <c r="B38" s="3"/>
      <c r="C38" s="91"/>
      <c r="D38" s="117" t="s">
        <v>56</v>
      </c>
      <c r="E38" s="91"/>
      <c r="F38" s="118"/>
      <c r="G38" s="56" t="s">
        <v>42</v>
      </c>
      <c r="H38" s="28">
        <v>4.524658375351393</v>
      </c>
      <c r="I38" s="29">
        <v>2.096006640591213</v>
      </c>
      <c r="J38" s="29">
        <v>3.6023579610204592</v>
      </c>
      <c r="K38" s="176">
        <v>4.297755263603165</v>
      </c>
      <c r="L38" s="132">
        <v>-0.06998175627761327</v>
      </c>
      <c r="M38" s="132">
        <v>2.020427447785039</v>
      </c>
      <c r="N38" s="132">
        <v>1.762906962738441</v>
      </c>
      <c r="O38" s="178">
        <v>3.3744310435381806</v>
      </c>
      <c r="P38" s="132">
        <v>-0.49417995318687247</v>
      </c>
      <c r="Q38" s="132">
        <v>-3.1069625715093565</v>
      </c>
      <c r="R38" s="132">
        <v>1.5819421698309384</v>
      </c>
      <c r="S38" s="178">
        <v>1.269268140278541</v>
      </c>
      <c r="T38" s="29">
        <v>1.287181225581051</v>
      </c>
      <c r="U38" s="132">
        <v>0.7422590268588465</v>
      </c>
      <c r="V38" s="132">
        <v>0.8955294978385098</v>
      </c>
      <c r="W38" s="178">
        <v>1.2871603934658538</v>
      </c>
      <c r="X38" s="132">
        <v>0.9683131959838107</v>
      </c>
      <c r="Y38" s="132">
        <v>1.0855904811965473</v>
      </c>
      <c r="Z38" s="132">
        <v>1.0912166767203928</v>
      </c>
      <c r="AA38" s="133">
        <v>1.2074591691151824</v>
      </c>
    </row>
    <row r="39" spans="2:27" ht="3.75" customHeight="1">
      <c r="B39" s="9"/>
      <c r="C39" s="91"/>
      <c r="D39" s="91"/>
      <c r="E39" s="91"/>
      <c r="F39" s="118"/>
      <c r="G39" s="56"/>
      <c r="H39" s="179"/>
      <c r="I39" s="91"/>
      <c r="J39" s="91"/>
      <c r="K39" s="118"/>
      <c r="L39" s="91"/>
      <c r="M39" s="91"/>
      <c r="N39" s="91"/>
      <c r="O39" s="118"/>
      <c r="P39" s="91"/>
      <c r="Q39" s="91"/>
      <c r="R39" s="91"/>
      <c r="S39" s="118"/>
      <c r="T39" s="91"/>
      <c r="U39" s="91"/>
      <c r="V39" s="91"/>
      <c r="W39" s="118"/>
      <c r="X39" s="91"/>
      <c r="Y39" s="91"/>
      <c r="Z39" s="91"/>
      <c r="AA39" s="4"/>
    </row>
    <row r="40" spans="2:27" ht="15" customHeight="1">
      <c r="B40" s="9" t="s">
        <v>57</v>
      </c>
      <c r="C40" s="10"/>
      <c r="D40" s="10"/>
      <c r="E40" s="10"/>
      <c r="F40" s="103"/>
      <c r="G40" s="56"/>
      <c r="H40" s="179"/>
      <c r="I40" s="91"/>
      <c r="J40" s="91"/>
      <c r="K40" s="118"/>
      <c r="L40" s="91"/>
      <c r="M40" s="91"/>
      <c r="N40" s="91"/>
      <c r="O40" s="118"/>
      <c r="P40" s="91"/>
      <c r="Q40" s="91"/>
      <c r="R40" s="91"/>
      <c r="S40" s="118"/>
      <c r="T40" s="91"/>
      <c r="U40" s="91"/>
      <c r="V40" s="91"/>
      <c r="W40" s="118"/>
      <c r="X40" s="91"/>
      <c r="Y40" s="91"/>
      <c r="Z40" s="91"/>
      <c r="AA40" s="4"/>
    </row>
    <row r="41" spans="2:27" ht="15" customHeight="1">
      <c r="B41" s="9"/>
      <c r="C41" s="111" t="s">
        <v>31</v>
      </c>
      <c r="D41" s="10"/>
      <c r="E41" s="10"/>
      <c r="F41" s="103"/>
      <c r="G41" s="56" t="s">
        <v>42</v>
      </c>
      <c r="H41" s="169"/>
      <c r="I41" s="170"/>
      <c r="J41" s="170"/>
      <c r="K41" s="171"/>
      <c r="L41" s="180"/>
      <c r="M41" s="180"/>
      <c r="N41" s="180"/>
      <c r="O41" s="181"/>
      <c r="P41" s="180"/>
      <c r="Q41" s="180"/>
      <c r="R41" s="180"/>
      <c r="S41" s="181"/>
      <c r="T41" s="180"/>
      <c r="U41" s="180"/>
      <c r="V41" s="180"/>
      <c r="W41" s="181"/>
      <c r="X41" s="180"/>
      <c r="Y41" s="180"/>
      <c r="Z41" s="180"/>
      <c r="AA41" s="182"/>
    </row>
    <row r="42" spans="2:27" ht="15" customHeight="1" thickBot="1">
      <c r="B42" s="85"/>
      <c r="C42" s="120" t="s">
        <v>32</v>
      </c>
      <c r="D42" s="120"/>
      <c r="E42" s="120"/>
      <c r="F42" s="121"/>
      <c r="G42" s="122" t="s">
        <v>42</v>
      </c>
      <c r="H42" s="183"/>
      <c r="I42" s="184"/>
      <c r="J42" s="184"/>
      <c r="K42" s="185"/>
      <c r="L42" s="186"/>
      <c r="M42" s="186"/>
      <c r="N42" s="186"/>
      <c r="O42" s="187"/>
      <c r="P42" s="186"/>
      <c r="Q42" s="186"/>
      <c r="R42" s="186"/>
      <c r="S42" s="187"/>
      <c r="T42" s="186"/>
      <c r="U42" s="186"/>
      <c r="V42" s="186"/>
      <c r="W42" s="187"/>
      <c r="X42" s="186"/>
      <c r="Y42" s="186"/>
      <c r="Z42" s="186"/>
      <c r="AA42" s="188"/>
    </row>
    <row r="43" ht="14.25">
      <c r="B43" s="77" t="s">
        <v>196</v>
      </c>
    </row>
    <row r="44" spans="8:27" ht="14.25"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</row>
    <row r="45" spans="8:27" ht="14.25"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</row>
  </sheetData>
  <sheetProtection/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R44"/>
  <sheetViews>
    <sheetView showGridLines="0" zoomScale="80" zoomScaleNormal="80" zoomScalePageLayoutView="0" workbookViewId="0" topLeftCell="A1">
      <selection activeCell="H46" sqref="H46"/>
    </sheetView>
  </sheetViews>
  <sheetFormatPr defaultColWidth="9.140625" defaultRowHeight="15"/>
  <cols>
    <col min="1" max="5" width="3.140625" style="77" customWidth="1"/>
    <col min="6" max="6" width="31.57421875" style="77" customWidth="1"/>
    <col min="7" max="7" width="24.8515625" style="77" customWidth="1"/>
    <col min="8" max="8" width="10.8515625" style="77" customWidth="1"/>
    <col min="9" max="10" width="9.140625" style="77" customWidth="1"/>
    <col min="11" max="16384" width="9.140625" style="73" customWidth="1"/>
  </cols>
  <sheetData>
    <row r="1" ht="22.5" customHeight="1" thickBot="1">
      <c r="B1" s="76" t="s">
        <v>146</v>
      </c>
    </row>
    <row r="2" spans="2:11" ht="30" customHeight="1">
      <c r="B2" s="95" t="str">
        <f>"Strednodobá predikcia "&amp;Súhrn!H3&amp;" - sektor verejnej správy [objem]"</f>
        <v>Strednodobá predikcia P3Q-2019 - sektor verejnej správy [objem]</v>
      </c>
      <c r="C2" s="96"/>
      <c r="D2" s="96"/>
      <c r="E2" s="96"/>
      <c r="F2" s="96"/>
      <c r="G2" s="96"/>
      <c r="H2" s="96"/>
      <c r="I2" s="96"/>
      <c r="J2" s="96"/>
      <c r="K2" s="97"/>
    </row>
    <row r="3" spans="2:11" ht="30" customHeight="1">
      <c r="B3" s="7" t="s">
        <v>29</v>
      </c>
      <c r="C3" s="8"/>
      <c r="D3" s="8"/>
      <c r="E3" s="8"/>
      <c r="F3" s="98"/>
      <c r="G3" s="99" t="s">
        <v>69</v>
      </c>
      <c r="H3" s="100">
        <v>2018</v>
      </c>
      <c r="I3" s="101">
        <v>2019</v>
      </c>
      <c r="J3" s="101">
        <v>2020</v>
      </c>
      <c r="K3" s="102">
        <v>2021</v>
      </c>
    </row>
    <row r="4" spans="2:11" ht="3.75" customHeight="1">
      <c r="B4" s="9"/>
      <c r="C4" s="10"/>
      <c r="D4" s="10"/>
      <c r="E4" s="10"/>
      <c r="F4" s="103"/>
      <c r="G4" s="104"/>
      <c r="H4" s="105"/>
      <c r="I4" s="106"/>
      <c r="J4" s="106"/>
      <c r="K4" s="107"/>
    </row>
    <row r="5" spans="2:11" ht="15" customHeight="1">
      <c r="B5" s="9" t="s">
        <v>122</v>
      </c>
      <c r="C5" s="10"/>
      <c r="D5" s="10"/>
      <c r="E5" s="10"/>
      <c r="F5" s="103"/>
      <c r="G5" s="104"/>
      <c r="H5" s="108"/>
      <c r="I5" s="109"/>
      <c r="J5" s="109"/>
      <c r="K5" s="110"/>
    </row>
    <row r="6" spans="2:11" ht="15" customHeight="1">
      <c r="B6" s="3"/>
      <c r="C6" s="111" t="s">
        <v>169</v>
      </c>
      <c r="D6" s="112"/>
      <c r="E6" s="112"/>
      <c r="F6" s="113"/>
      <c r="G6" s="56" t="s">
        <v>123</v>
      </c>
      <c r="H6" s="114">
        <v>-629.4574306399954</v>
      </c>
      <c r="I6" s="115">
        <v>-843.3793238550206</v>
      </c>
      <c r="J6" s="115">
        <v>-1490.319309915736</v>
      </c>
      <c r="K6" s="116">
        <v>-1710.3732273812566</v>
      </c>
    </row>
    <row r="7" spans="2:11" ht="15" customHeight="1">
      <c r="B7" s="3"/>
      <c r="C7" s="111" t="s">
        <v>124</v>
      </c>
      <c r="D7" s="112"/>
      <c r="E7" s="112"/>
      <c r="F7" s="113"/>
      <c r="G7" s="56" t="s">
        <v>123</v>
      </c>
      <c r="H7" s="114">
        <v>546.2365693600045</v>
      </c>
      <c r="I7" s="115">
        <v>301.5621404600256</v>
      </c>
      <c r="J7" s="115">
        <v>-369.5386962441694</v>
      </c>
      <c r="K7" s="116">
        <v>-607.7325382338438</v>
      </c>
    </row>
    <row r="8" spans="2:11" ht="15" customHeight="1">
      <c r="B8" s="3"/>
      <c r="C8" s="91" t="s">
        <v>120</v>
      </c>
      <c r="D8" s="117"/>
      <c r="E8" s="91"/>
      <c r="F8" s="118"/>
      <c r="G8" s="56" t="s">
        <v>123</v>
      </c>
      <c r="H8" s="114">
        <v>36016.546</v>
      </c>
      <c r="I8" s="115">
        <v>38150.796939136206</v>
      </c>
      <c r="J8" s="115">
        <v>40069.26144115171</v>
      </c>
      <c r="K8" s="116">
        <v>41857.89701540213</v>
      </c>
    </row>
    <row r="9" spans="2:11" ht="15" customHeight="1">
      <c r="B9" s="3"/>
      <c r="C9" s="91"/>
      <c r="D9" s="91" t="s">
        <v>125</v>
      </c>
      <c r="E9" s="91"/>
      <c r="F9" s="118"/>
      <c r="G9" s="56" t="s">
        <v>123</v>
      </c>
      <c r="H9" s="114">
        <v>35189.184</v>
      </c>
      <c r="I9" s="115">
        <v>37200.83929315843</v>
      </c>
      <c r="J9" s="115">
        <v>38877.08952397591</v>
      </c>
      <c r="K9" s="116">
        <v>40524.45331750457</v>
      </c>
    </row>
    <row r="10" spans="2:11" ht="15" customHeight="1">
      <c r="B10" s="3"/>
      <c r="C10" s="91"/>
      <c r="D10" s="91" t="s">
        <v>126</v>
      </c>
      <c r="E10" s="91"/>
      <c r="F10" s="118"/>
      <c r="G10" s="56" t="s">
        <v>123</v>
      </c>
      <c r="H10" s="114">
        <v>827.362</v>
      </c>
      <c r="I10" s="115">
        <v>949.9576459777747</v>
      </c>
      <c r="J10" s="115">
        <v>1192.1719171758032</v>
      </c>
      <c r="K10" s="116">
        <v>1333.4436978975568</v>
      </c>
    </row>
    <row r="11" spans="2:11" ht="6" customHeight="1">
      <c r="B11" s="3"/>
      <c r="C11" s="91"/>
      <c r="D11" s="117"/>
      <c r="E11" s="91"/>
      <c r="F11" s="118"/>
      <c r="G11" s="56"/>
      <c r="H11" s="114"/>
      <c r="I11" s="115"/>
      <c r="J11" s="115"/>
      <c r="K11" s="116"/>
    </row>
    <row r="12" spans="2:11" ht="15" customHeight="1">
      <c r="B12" s="3"/>
      <c r="C12" s="91" t="s">
        <v>121</v>
      </c>
      <c r="D12" s="117"/>
      <c r="E12" s="91"/>
      <c r="F12" s="118"/>
      <c r="G12" s="56" t="s">
        <v>123</v>
      </c>
      <c r="H12" s="114">
        <v>36646.00343064</v>
      </c>
      <c r="I12" s="115">
        <v>38994.17626299123</v>
      </c>
      <c r="J12" s="115">
        <v>41559.58075106745</v>
      </c>
      <c r="K12" s="116">
        <v>43568.27024278339</v>
      </c>
    </row>
    <row r="13" spans="2:11" ht="15" customHeight="1">
      <c r="B13" s="3"/>
      <c r="C13" s="91" t="s">
        <v>127</v>
      </c>
      <c r="D13" s="117"/>
      <c r="E13" s="91"/>
      <c r="F13" s="118"/>
      <c r="G13" s="56" t="s">
        <v>123</v>
      </c>
      <c r="H13" s="114">
        <v>35470.309430639994</v>
      </c>
      <c r="I13" s="115">
        <v>37849.23479867618</v>
      </c>
      <c r="J13" s="115">
        <v>40438.80013739588</v>
      </c>
      <c r="K13" s="116">
        <v>42465.629553635976</v>
      </c>
    </row>
    <row r="14" spans="2:11" ht="15" customHeight="1">
      <c r="B14" s="3"/>
      <c r="C14" s="91"/>
      <c r="D14" s="91" t="s">
        <v>128</v>
      </c>
      <c r="E14" s="91"/>
      <c r="F14" s="118"/>
      <c r="G14" s="56" t="s">
        <v>123</v>
      </c>
      <c r="H14" s="114">
        <v>33061.24643064</v>
      </c>
      <c r="I14" s="115">
        <v>35253.67559216482</v>
      </c>
      <c r="J14" s="115">
        <v>37383.710078315</v>
      </c>
      <c r="K14" s="116">
        <v>39106.26487667695</v>
      </c>
    </row>
    <row r="15" spans="2:11" ht="15" customHeight="1">
      <c r="B15" s="3"/>
      <c r="C15" s="91"/>
      <c r="D15" s="91" t="s">
        <v>129</v>
      </c>
      <c r="E15" s="91"/>
      <c r="F15" s="118"/>
      <c r="G15" s="56" t="s">
        <v>123</v>
      </c>
      <c r="H15" s="114">
        <v>3584.7569999999996</v>
      </c>
      <c r="I15" s="115">
        <v>3740.5006708264054</v>
      </c>
      <c r="J15" s="115">
        <v>4175.870672752447</v>
      </c>
      <c r="K15" s="116">
        <v>4462.005366106438</v>
      </c>
    </row>
    <row r="16" spans="2:11" ht="6" customHeight="1">
      <c r="B16" s="3"/>
      <c r="C16" s="91"/>
      <c r="D16" s="91"/>
      <c r="E16" s="91"/>
      <c r="F16" s="118"/>
      <c r="G16" s="56"/>
      <c r="H16" s="114"/>
      <c r="I16" s="115"/>
      <c r="J16" s="115"/>
      <c r="K16" s="116"/>
    </row>
    <row r="17" spans="2:11" ht="15" customHeight="1" thickBot="1">
      <c r="B17" s="119" t="s">
        <v>119</v>
      </c>
      <c r="C17" s="120"/>
      <c r="D17" s="120"/>
      <c r="E17" s="120"/>
      <c r="F17" s="121"/>
      <c r="G17" s="122" t="s">
        <v>123</v>
      </c>
      <c r="H17" s="123">
        <v>44144</v>
      </c>
      <c r="I17" s="124">
        <v>45368.47608069724</v>
      </c>
      <c r="J17" s="124">
        <v>46929.80473223873</v>
      </c>
      <c r="K17" s="125">
        <v>48935.41410814475</v>
      </c>
    </row>
    <row r="18" spans="1:11" s="53" customFormat="1" ht="12.75" customHeight="1" thickBot="1">
      <c r="A18" s="91"/>
      <c r="B18" s="91"/>
      <c r="C18" s="91"/>
      <c r="D18" s="117"/>
      <c r="E18" s="91"/>
      <c r="F18" s="91"/>
      <c r="G18" s="126"/>
      <c r="H18" s="115"/>
      <c r="I18" s="115"/>
      <c r="J18" s="115"/>
      <c r="K18" s="115"/>
    </row>
    <row r="19" spans="1:11" s="53" customFormat="1" ht="30" customHeight="1">
      <c r="A19" s="91"/>
      <c r="B19" s="95" t="str">
        <f>"Strednodobá predikcia "&amp;Súhrn!H3&amp;" - sektor verejnej správy [% HDP]"</f>
        <v>Strednodobá predikcia P3Q-2019 - sektor verejnej správy [% HDP]</v>
      </c>
      <c r="C19" s="96"/>
      <c r="D19" s="96"/>
      <c r="E19" s="96"/>
      <c r="F19" s="96"/>
      <c r="G19" s="96"/>
      <c r="H19" s="96"/>
      <c r="I19" s="96"/>
      <c r="J19" s="96"/>
      <c r="K19" s="97"/>
    </row>
    <row r="20" spans="1:11" s="53" customFormat="1" ht="30" customHeight="1">
      <c r="A20" s="91"/>
      <c r="B20" s="7" t="s">
        <v>29</v>
      </c>
      <c r="C20" s="8"/>
      <c r="D20" s="8"/>
      <c r="E20" s="8"/>
      <c r="F20" s="98"/>
      <c r="G20" s="127" t="s">
        <v>69</v>
      </c>
      <c r="H20" s="100">
        <f>H$3</f>
        <v>2018</v>
      </c>
      <c r="I20" s="101">
        <f>I$3</f>
        <v>2019</v>
      </c>
      <c r="J20" s="101">
        <v>2020</v>
      </c>
      <c r="K20" s="102">
        <v>2021</v>
      </c>
    </row>
    <row r="21" spans="2:11" ht="3.75" customHeight="1">
      <c r="B21" s="128"/>
      <c r="C21" s="129"/>
      <c r="D21" s="129"/>
      <c r="E21" s="129"/>
      <c r="F21" s="130"/>
      <c r="G21" s="104"/>
      <c r="H21" s="105"/>
      <c r="I21" s="106"/>
      <c r="J21" s="106"/>
      <c r="K21" s="107"/>
    </row>
    <row r="22" spans="2:11" ht="15" customHeight="1">
      <c r="B22" s="9" t="s">
        <v>122</v>
      </c>
      <c r="C22" s="10"/>
      <c r="D22" s="10"/>
      <c r="E22" s="10"/>
      <c r="F22" s="103"/>
      <c r="G22" s="56"/>
      <c r="H22" s="114"/>
      <c r="I22" s="115"/>
      <c r="J22" s="115"/>
      <c r="K22" s="116"/>
    </row>
    <row r="23" spans="2:11" ht="15" customHeight="1">
      <c r="B23" s="3"/>
      <c r="C23" s="111" t="s">
        <v>169</v>
      </c>
      <c r="D23" s="112"/>
      <c r="E23" s="112"/>
      <c r="F23" s="113"/>
      <c r="G23" s="56" t="s">
        <v>14</v>
      </c>
      <c r="H23" s="131">
        <f>+H6/H$41*100</f>
        <v>-0.6978325425655592</v>
      </c>
      <c r="I23" s="132">
        <f aca="true" t="shared" si="0" ref="H23:I27">+I6/I$41*100</f>
        <v>-0.8888485211372396</v>
      </c>
      <c r="J23" s="132">
        <f aca="true" t="shared" si="1" ref="J23:K27">+J6/J$41*100</f>
        <v>-1.500951924347959</v>
      </c>
      <c r="K23" s="133">
        <f t="shared" si="1"/>
        <v>-1.6425462783342777</v>
      </c>
    </row>
    <row r="24" spans="2:11" ht="15" customHeight="1">
      <c r="B24" s="3"/>
      <c r="C24" s="111" t="s">
        <v>124</v>
      </c>
      <c r="D24" s="112"/>
      <c r="E24" s="112"/>
      <c r="F24" s="113"/>
      <c r="G24" s="56" t="s">
        <v>14</v>
      </c>
      <c r="H24" s="131">
        <f t="shared" si="0"/>
        <v>0.6055717757612571</v>
      </c>
      <c r="I24" s="132">
        <f t="shared" si="0"/>
        <v>0.3178202915310639</v>
      </c>
      <c r="J24" s="132">
        <f t="shared" si="1"/>
        <v>-0.3721751530415874</v>
      </c>
      <c r="K24" s="133">
        <f t="shared" si="1"/>
        <v>-0.5836321587113634</v>
      </c>
    </row>
    <row r="25" spans="2:11" ht="15" customHeight="1">
      <c r="B25" s="3"/>
      <c r="C25" s="91" t="s">
        <v>120</v>
      </c>
      <c r="D25" s="117"/>
      <c r="E25" s="91"/>
      <c r="F25" s="118"/>
      <c r="G25" s="56" t="s">
        <v>14</v>
      </c>
      <c r="H25" s="131">
        <f t="shared" si="0"/>
        <v>39.928860390217544</v>
      </c>
      <c r="I25" s="132">
        <f t="shared" si="0"/>
        <v>40.20762482598828</v>
      </c>
      <c r="J25" s="132">
        <f t="shared" si="1"/>
        <v>40.35513374023089</v>
      </c>
      <c r="K25" s="133">
        <f t="shared" si="1"/>
        <v>40.19797074748207</v>
      </c>
    </row>
    <row r="26" spans="2:11" ht="15" customHeight="1">
      <c r="B26" s="3"/>
      <c r="C26" s="91"/>
      <c r="D26" s="91" t="s">
        <v>125</v>
      </c>
      <c r="E26" s="91"/>
      <c r="F26" s="118"/>
      <c r="G26" s="56" t="s">
        <v>14</v>
      </c>
      <c r="H26" s="131">
        <f>+H9/H$41*100</f>
        <v>39.01162580058835</v>
      </c>
      <c r="I26" s="132">
        <f t="shared" si="0"/>
        <v>39.20645201455295</v>
      </c>
      <c r="J26" s="132">
        <f t="shared" si="1"/>
        <v>39.15445632745565</v>
      </c>
      <c r="K26" s="133">
        <f t="shared" si="1"/>
        <v>38.917406395628056</v>
      </c>
    </row>
    <row r="27" spans="2:11" ht="15" customHeight="1">
      <c r="B27" s="3"/>
      <c r="C27" s="91"/>
      <c r="D27" s="91" t="s">
        <v>126</v>
      </c>
      <c r="E27" s="91"/>
      <c r="F27" s="118"/>
      <c r="G27" s="56" t="s">
        <v>14</v>
      </c>
      <c r="H27" s="131">
        <f>+H10/H$41*100</f>
        <v>0.9172345896291989</v>
      </c>
      <c r="I27" s="132">
        <f t="shared" si="0"/>
        <v>1.0011728114353295</v>
      </c>
      <c r="J27" s="132">
        <f t="shared" si="1"/>
        <v>1.2006774127752469</v>
      </c>
      <c r="K27" s="133">
        <f t="shared" si="1"/>
        <v>1.2805643518540095</v>
      </c>
    </row>
    <row r="28" spans="2:11" ht="3.75" customHeight="1">
      <c r="B28" s="3"/>
      <c r="C28" s="91"/>
      <c r="D28" s="117"/>
      <c r="E28" s="91"/>
      <c r="F28" s="118"/>
      <c r="G28" s="56"/>
      <c r="H28" s="131"/>
      <c r="I28" s="132"/>
      <c r="J28" s="132"/>
      <c r="K28" s="133"/>
    </row>
    <row r="29" spans="2:11" ht="15" customHeight="1">
      <c r="B29" s="3"/>
      <c r="C29" s="91" t="s">
        <v>121</v>
      </c>
      <c r="D29" s="117"/>
      <c r="E29" s="91"/>
      <c r="F29" s="118"/>
      <c r="G29" s="56" t="s">
        <v>14</v>
      </c>
      <c r="H29" s="131">
        <f aca="true" t="shared" si="2" ref="H29:I32">+H12/H$41*100</f>
        <v>40.6266929327831</v>
      </c>
      <c r="I29" s="132">
        <f t="shared" si="2"/>
        <v>41.09647334712552</v>
      </c>
      <c r="J29" s="132">
        <f aca="true" t="shared" si="3" ref="J29:K32">+J12/J$41*100</f>
        <v>41.85608566457885</v>
      </c>
      <c r="K29" s="133">
        <f t="shared" si="3"/>
        <v>41.84051702581634</v>
      </c>
    </row>
    <row r="30" spans="2:11" ht="15" customHeight="1">
      <c r="B30" s="3"/>
      <c r="C30" s="91" t="s">
        <v>127</v>
      </c>
      <c r="D30" s="117"/>
      <c r="E30" s="91"/>
      <c r="F30" s="118"/>
      <c r="G30" s="56" t="s">
        <v>14</v>
      </c>
      <c r="H30" s="131">
        <f t="shared" si="2"/>
        <v>39.32328861445628</v>
      </c>
      <c r="I30" s="132">
        <f t="shared" si="2"/>
        <v>39.88980453445722</v>
      </c>
      <c r="J30" s="132">
        <f t="shared" si="3"/>
        <v>40.72730889327248</v>
      </c>
      <c r="K30" s="133">
        <f t="shared" si="3"/>
        <v>40.781602906193434</v>
      </c>
    </row>
    <row r="31" spans="2:11" ht="15" customHeight="1">
      <c r="B31" s="3"/>
      <c r="C31" s="91"/>
      <c r="D31" s="91" t="s">
        <v>128</v>
      </c>
      <c r="E31" s="91"/>
      <c r="F31" s="118"/>
      <c r="G31" s="56" t="s">
        <v>14</v>
      </c>
      <c r="H31" s="131">
        <f t="shared" si="2"/>
        <v>36.6525400035751</v>
      </c>
      <c r="I31" s="132">
        <f t="shared" si="2"/>
        <v>37.15431067424924</v>
      </c>
      <c r="J31" s="132">
        <f t="shared" si="3"/>
        <v>37.65042243496507</v>
      </c>
      <c r="K31" s="133">
        <f t="shared" si="3"/>
        <v>37.555457957611</v>
      </c>
    </row>
    <row r="32" spans="2:11" ht="15" customHeight="1">
      <c r="B32" s="3"/>
      <c r="C32" s="91"/>
      <c r="D32" s="91" t="s">
        <v>129</v>
      </c>
      <c r="E32" s="91"/>
      <c r="F32" s="118"/>
      <c r="G32" s="56" t="s">
        <v>14</v>
      </c>
      <c r="H32" s="131">
        <f t="shared" si="2"/>
        <v>3.97415292920801</v>
      </c>
      <c r="I32" s="132">
        <f t="shared" si="2"/>
        <v>3.9421626728762855</v>
      </c>
      <c r="J32" s="132">
        <f t="shared" si="3"/>
        <v>4.205663229613778</v>
      </c>
      <c r="K32" s="133">
        <f t="shared" si="3"/>
        <v>4.285059068205351</v>
      </c>
    </row>
    <row r="33" spans="1:11" ht="3.75" customHeight="1">
      <c r="A33" s="4"/>
      <c r="B33" s="3"/>
      <c r="C33" s="91"/>
      <c r="D33" s="91"/>
      <c r="E33" s="91"/>
      <c r="F33" s="118"/>
      <c r="G33" s="56"/>
      <c r="H33" s="131"/>
      <c r="I33" s="132"/>
      <c r="J33" s="132"/>
      <c r="K33" s="133"/>
    </row>
    <row r="34" spans="1:11" ht="15" customHeight="1">
      <c r="A34" s="4"/>
      <c r="B34" s="9" t="s">
        <v>137</v>
      </c>
      <c r="C34" s="10"/>
      <c r="D34" s="10"/>
      <c r="E34" s="10"/>
      <c r="F34" s="103"/>
      <c r="G34" s="56"/>
      <c r="H34" s="131"/>
      <c r="I34" s="132"/>
      <c r="J34" s="132"/>
      <c r="K34" s="133"/>
    </row>
    <row r="35" spans="1:18" ht="15" customHeight="1">
      <c r="A35" s="4"/>
      <c r="B35" s="3"/>
      <c r="C35" s="91" t="s">
        <v>133</v>
      </c>
      <c r="D35" s="112"/>
      <c r="E35" s="112"/>
      <c r="F35" s="113"/>
      <c r="G35" s="55" t="s">
        <v>136</v>
      </c>
      <c r="H35" s="134">
        <v>0.3473170888121263</v>
      </c>
      <c r="I35" s="135">
        <v>0.26885138487032934</v>
      </c>
      <c r="J35" s="135">
        <v>0.11663222564977294</v>
      </c>
      <c r="K35" s="136">
        <v>0.08858697958867823</v>
      </c>
      <c r="L35" s="137"/>
      <c r="M35" s="137"/>
      <c r="O35" s="137"/>
      <c r="P35" s="137"/>
      <c r="Q35" s="137"/>
      <c r="R35" s="137"/>
    </row>
    <row r="36" spans="1:18" ht="15" customHeight="1">
      <c r="A36" s="4"/>
      <c r="B36" s="3"/>
      <c r="C36" s="91" t="s">
        <v>134</v>
      </c>
      <c r="D36" s="112"/>
      <c r="E36" s="112"/>
      <c r="F36" s="113"/>
      <c r="G36" s="55" t="s">
        <v>136</v>
      </c>
      <c r="H36" s="134">
        <v>-1.0468305947306595</v>
      </c>
      <c r="I36" s="135">
        <v>-1.157699906007584</v>
      </c>
      <c r="J36" s="135">
        <v>-1.617584149997732</v>
      </c>
      <c r="K36" s="136">
        <v>-1.731133257922956</v>
      </c>
      <c r="L36" s="137"/>
      <c r="M36" s="137"/>
      <c r="O36" s="137"/>
      <c r="P36" s="137"/>
      <c r="Q36" s="137"/>
      <c r="R36" s="137"/>
    </row>
    <row r="37" spans="1:18" ht="15" customHeight="1">
      <c r="A37" s="4"/>
      <c r="B37" s="3"/>
      <c r="C37" s="91" t="s">
        <v>135</v>
      </c>
      <c r="D37" s="112"/>
      <c r="E37" s="112"/>
      <c r="F37" s="113"/>
      <c r="G37" s="55" t="s">
        <v>136</v>
      </c>
      <c r="H37" s="134">
        <v>0.27445054390713297</v>
      </c>
      <c r="I37" s="135">
        <v>0.05834867263065746</v>
      </c>
      <c r="J37" s="135">
        <v>-0.48550548488835266</v>
      </c>
      <c r="K37" s="136">
        <v>-0.6693777783194834</v>
      </c>
      <c r="L37" s="137"/>
      <c r="M37" s="137"/>
      <c r="O37" s="137"/>
      <c r="P37" s="137"/>
      <c r="Q37" s="137"/>
      <c r="R37" s="137"/>
    </row>
    <row r="38" spans="1:18" ht="15" customHeight="1">
      <c r="A38" s="4"/>
      <c r="B38" s="3"/>
      <c r="C38" s="91" t="s">
        <v>170</v>
      </c>
      <c r="D38" s="112"/>
      <c r="E38" s="112"/>
      <c r="F38" s="113"/>
      <c r="G38" s="55" t="s">
        <v>138</v>
      </c>
      <c r="H38" s="134">
        <v>-0.28812556600173944</v>
      </c>
      <c r="I38" s="135">
        <v>-0.2161018712764755</v>
      </c>
      <c r="J38" s="135">
        <v>-0.5438541575190101</v>
      </c>
      <c r="K38" s="136">
        <v>-0.18387229343113076</v>
      </c>
      <c r="L38" s="137"/>
      <c r="M38" s="137"/>
      <c r="O38" s="137"/>
      <c r="P38" s="137"/>
      <c r="Q38" s="137"/>
      <c r="R38" s="137"/>
    </row>
    <row r="39" spans="1:11" ht="3.75" customHeight="1">
      <c r="A39" s="4"/>
      <c r="B39" s="3"/>
      <c r="C39" s="91"/>
      <c r="D39" s="91"/>
      <c r="E39" s="91"/>
      <c r="F39" s="118"/>
      <c r="G39" s="56"/>
      <c r="H39" s="131"/>
      <c r="I39" s="132"/>
      <c r="J39" s="132"/>
      <c r="K39" s="133"/>
    </row>
    <row r="40" spans="1:11" ht="15" customHeight="1">
      <c r="A40" s="4"/>
      <c r="B40" s="138" t="s">
        <v>119</v>
      </c>
      <c r="C40" s="91"/>
      <c r="D40" s="91"/>
      <c r="E40" s="91"/>
      <c r="F40" s="118"/>
      <c r="G40" s="56" t="s">
        <v>14</v>
      </c>
      <c r="H40" s="139">
        <f>+H17/H$41*100</f>
        <v>48.93916293543982</v>
      </c>
      <c r="I40" s="140">
        <f>+I17/I$41*100</f>
        <v>47.814431454463865</v>
      </c>
      <c r="J40" s="140">
        <f>+J17/J$41*100</f>
        <v>47.26462326124619</v>
      </c>
      <c r="K40" s="141">
        <f>+K17/K$41*100</f>
        <v>46.99482021543757</v>
      </c>
    </row>
    <row r="41" spans="2:11" ht="15" customHeight="1" thickBot="1">
      <c r="B41" s="85"/>
      <c r="C41" s="142" t="s">
        <v>59</v>
      </c>
      <c r="D41" s="120"/>
      <c r="E41" s="120"/>
      <c r="F41" s="121"/>
      <c r="G41" s="122" t="s">
        <v>113</v>
      </c>
      <c r="H41" s="123">
        <f>HDP!H6</f>
        <v>90201.788</v>
      </c>
      <c r="I41" s="124">
        <f>HDP!I6</f>
        <v>94884.48299109019</v>
      </c>
      <c r="J41" s="124">
        <f>HDP!J6</f>
        <v>99291.6085945363</v>
      </c>
      <c r="K41" s="125">
        <f>HDP!K6</f>
        <v>104129.37826724509</v>
      </c>
    </row>
    <row r="42" ht="15" customHeight="1">
      <c r="B42" s="77" t="s">
        <v>196</v>
      </c>
    </row>
    <row r="43" ht="15" customHeight="1">
      <c r="B43" s="77" t="s">
        <v>202</v>
      </c>
    </row>
    <row r="44" spans="2:10" ht="15" customHeight="1">
      <c r="B44" s="77" t="s">
        <v>141</v>
      </c>
      <c r="H44" s="143"/>
      <c r="I44" s="143"/>
      <c r="J44" s="1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42"/>
  <sheetViews>
    <sheetView showGridLines="0" zoomScale="85" zoomScaleNormal="85" zoomScalePageLayoutView="0" workbookViewId="0" topLeftCell="A1">
      <selection activeCell="N38" sqref="N38:N39"/>
    </sheetView>
  </sheetViews>
  <sheetFormatPr defaultColWidth="9.140625" defaultRowHeight="15"/>
  <cols>
    <col min="1" max="2" width="3.140625" style="77" customWidth="1"/>
    <col min="3" max="3" width="36.421875" style="77" customWidth="1"/>
    <col min="4" max="23" width="7.7109375" style="77" customWidth="1"/>
    <col min="24" max="16384" width="9.140625" style="77" customWidth="1"/>
  </cols>
  <sheetData>
    <row r="1" ht="22.5" customHeight="1" thickBot="1">
      <c r="B1" s="76" t="s">
        <v>147</v>
      </c>
    </row>
    <row r="2" spans="2:23" ht="18" customHeight="1">
      <c r="B2" s="307" t="s">
        <v>62</v>
      </c>
      <c r="C2" s="308"/>
      <c r="D2" s="304">
        <v>2018</v>
      </c>
      <c r="E2" s="305"/>
      <c r="F2" s="305"/>
      <c r="G2" s="305"/>
      <c r="H2" s="306"/>
      <c r="I2" s="304">
        <v>2019</v>
      </c>
      <c r="J2" s="305"/>
      <c r="K2" s="305"/>
      <c r="L2" s="305"/>
      <c r="M2" s="306"/>
      <c r="N2" s="305">
        <v>2020</v>
      </c>
      <c r="O2" s="305"/>
      <c r="P2" s="305"/>
      <c r="Q2" s="305"/>
      <c r="R2" s="306"/>
      <c r="S2" s="305">
        <v>2021</v>
      </c>
      <c r="T2" s="305"/>
      <c r="U2" s="305"/>
      <c r="V2" s="305"/>
      <c r="W2" s="306"/>
    </row>
    <row r="3" spans="2:23" ht="81.75" customHeight="1" thickBot="1">
      <c r="B3" s="309"/>
      <c r="C3" s="310"/>
      <c r="D3" s="1" t="s">
        <v>153</v>
      </c>
      <c r="E3" s="2" t="s">
        <v>65</v>
      </c>
      <c r="F3" s="2" t="s">
        <v>66</v>
      </c>
      <c r="G3" s="78" t="s">
        <v>67</v>
      </c>
      <c r="H3" s="79" t="s">
        <v>68</v>
      </c>
      <c r="I3" s="1" t="s">
        <v>64</v>
      </c>
      <c r="J3" s="2" t="s">
        <v>65</v>
      </c>
      <c r="K3" s="2" t="s">
        <v>66</v>
      </c>
      <c r="L3" s="78" t="s">
        <v>67</v>
      </c>
      <c r="M3" s="79" t="s">
        <v>68</v>
      </c>
      <c r="N3" s="1" t="s">
        <v>64</v>
      </c>
      <c r="O3" s="2" t="s">
        <v>65</v>
      </c>
      <c r="P3" s="2" t="s">
        <v>66</v>
      </c>
      <c r="Q3" s="78" t="s">
        <v>67</v>
      </c>
      <c r="R3" s="79" t="s">
        <v>68</v>
      </c>
      <c r="S3" s="1" t="s">
        <v>64</v>
      </c>
      <c r="T3" s="2" t="s">
        <v>65</v>
      </c>
      <c r="U3" s="2" t="s">
        <v>66</v>
      </c>
      <c r="V3" s="78" t="s">
        <v>67</v>
      </c>
      <c r="W3" s="79" t="s">
        <v>68</v>
      </c>
    </row>
    <row r="4" spans="2:23" ht="15" customHeight="1">
      <c r="B4" s="3" t="s">
        <v>114</v>
      </c>
      <c r="C4" s="4"/>
      <c r="D4" s="5">
        <v>4.109049582502294</v>
      </c>
      <c r="E4" s="6">
        <v>4.109049582502156</v>
      </c>
      <c r="F4" s="6">
        <v>4.1</v>
      </c>
      <c r="G4" s="80">
        <v>4.125</v>
      </c>
      <c r="H4" s="81">
        <v>4.109049607498738</v>
      </c>
      <c r="I4" s="5">
        <v>2.523893133626302</v>
      </c>
      <c r="J4" s="6">
        <v>2.4392674584721163</v>
      </c>
      <c r="K4" s="6">
        <v>3.6</v>
      </c>
      <c r="L4" s="80">
        <v>3.5</v>
      </c>
      <c r="M4" s="81">
        <v>3.5044656147285025</v>
      </c>
      <c r="N4" s="5">
        <v>2.3730868522888358</v>
      </c>
      <c r="O4" s="6">
        <v>2.259557831390957</v>
      </c>
      <c r="P4" s="6">
        <v>3.3</v>
      </c>
      <c r="Q4" s="80">
        <v>3.1</v>
      </c>
      <c r="R4" s="81">
        <v>3.420234057389182</v>
      </c>
      <c r="S4" s="5">
        <v>2.6786073833206814</v>
      </c>
      <c r="T4" s="6">
        <v>2.761796070095568</v>
      </c>
      <c r="U4" s="6" t="s">
        <v>150</v>
      </c>
      <c r="V4" s="80">
        <v>2.9</v>
      </c>
      <c r="W4" s="81" t="s">
        <v>150</v>
      </c>
    </row>
    <row r="5" spans="2:23" ht="15" customHeight="1">
      <c r="B5" s="3"/>
      <c r="C5" s="4" t="s">
        <v>139</v>
      </c>
      <c r="D5" s="5">
        <v>3.0014168373101597</v>
      </c>
      <c r="E5" s="6">
        <v>3.001416837310167</v>
      </c>
      <c r="F5" s="82">
        <v>3</v>
      </c>
      <c r="G5" s="80">
        <v>3</v>
      </c>
      <c r="H5" s="81">
        <v>3.001416837310167</v>
      </c>
      <c r="I5" s="5">
        <v>1.8862948628175076</v>
      </c>
      <c r="J5" s="6">
        <v>1.6894542228597098</v>
      </c>
      <c r="K5" s="82">
        <v>3.2</v>
      </c>
      <c r="L5" s="80">
        <v>3</v>
      </c>
      <c r="M5" s="81">
        <v>3.3908655561329937</v>
      </c>
      <c r="N5" s="5">
        <v>2.9585088483909345</v>
      </c>
      <c r="O5" s="6">
        <v>2.1111794526583516</v>
      </c>
      <c r="P5" s="82">
        <v>2.9</v>
      </c>
      <c r="Q5" s="80">
        <v>2.4</v>
      </c>
      <c r="R5" s="81">
        <v>3.56276124340027</v>
      </c>
      <c r="S5" s="5">
        <v>2.6041443267799593</v>
      </c>
      <c r="T5" s="6">
        <v>2.519843239261932</v>
      </c>
      <c r="U5" s="6" t="s">
        <v>150</v>
      </c>
      <c r="V5" s="80">
        <v>2.2</v>
      </c>
      <c r="W5" s="81" t="s">
        <v>150</v>
      </c>
    </row>
    <row r="6" spans="2:23" ht="14.25">
      <c r="B6" s="3"/>
      <c r="C6" s="4" t="s">
        <v>115</v>
      </c>
      <c r="D6" s="5">
        <v>1.940266318775798</v>
      </c>
      <c r="E6" s="6">
        <v>1.9402663187758407</v>
      </c>
      <c r="F6" s="82">
        <v>1.9</v>
      </c>
      <c r="G6" s="80">
        <v>1.9</v>
      </c>
      <c r="H6" s="81">
        <v>1.9402663187758629</v>
      </c>
      <c r="I6" s="5">
        <v>2.686717706051553</v>
      </c>
      <c r="J6" s="6">
        <v>3.0969091498085133</v>
      </c>
      <c r="K6" s="82">
        <v>2.5</v>
      </c>
      <c r="L6" s="80">
        <v>1.8</v>
      </c>
      <c r="M6" s="81">
        <v>2.1082259847587714</v>
      </c>
      <c r="N6" s="5">
        <v>2.863275983931885</v>
      </c>
      <c r="O6" s="6">
        <v>1.0995792832004359</v>
      </c>
      <c r="P6" s="82">
        <v>2.4</v>
      </c>
      <c r="Q6" s="80">
        <v>1.7</v>
      </c>
      <c r="R6" s="81">
        <v>1.950404371664649</v>
      </c>
      <c r="S6" s="5">
        <v>3.4560163298726536</v>
      </c>
      <c r="T6" s="6">
        <v>1.2627810619642466</v>
      </c>
      <c r="U6" s="6" t="s">
        <v>150</v>
      </c>
      <c r="V6" s="80">
        <v>1.5</v>
      </c>
      <c r="W6" s="81" t="s">
        <v>150</v>
      </c>
    </row>
    <row r="7" spans="2:23" ht="14.25">
      <c r="B7" s="3"/>
      <c r="C7" s="4" t="s">
        <v>116</v>
      </c>
      <c r="D7" s="5">
        <v>6.84024893577751</v>
      </c>
      <c r="E7" s="6">
        <v>6.840248935777504</v>
      </c>
      <c r="F7" s="82">
        <v>6.8</v>
      </c>
      <c r="G7" s="80">
        <v>6.8</v>
      </c>
      <c r="H7" s="81">
        <v>6.840254927730505</v>
      </c>
      <c r="I7" s="5">
        <v>0.562418175774809</v>
      </c>
      <c r="J7" s="6">
        <v>1.9061886091405134</v>
      </c>
      <c r="K7" s="82">
        <v>2.6</v>
      </c>
      <c r="L7" s="80">
        <v>3.4</v>
      </c>
      <c r="M7" s="81">
        <v>3.9220302086104164</v>
      </c>
      <c r="N7" s="5">
        <v>2.352664545865494</v>
      </c>
      <c r="O7" s="6">
        <v>3.6269152691642326</v>
      </c>
      <c r="P7" s="82">
        <v>2.8</v>
      </c>
      <c r="Q7" s="80">
        <v>3.5</v>
      </c>
      <c r="R7" s="81">
        <v>4.037178618200432</v>
      </c>
      <c r="S7" s="5">
        <v>3.009668578592084</v>
      </c>
      <c r="T7" s="6">
        <v>3.3194405465788446</v>
      </c>
      <c r="U7" s="6" t="s">
        <v>150</v>
      </c>
      <c r="V7" s="80">
        <v>3.5</v>
      </c>
      <c r="W7" s="81" t="s">
        <v>150</v>
      </c>
    </row>
    <row r="8" spans="2:23" ht="14.25">
      <c r="B8" s="3"/>
      <c r="C8" s="4" t="s">
        <v>117</v>
      </c>
      <c r="D8" s="5">
        <v>4.811235766331549</v>
      </c>
      <c r="E8" s="6">
        <v>4.81123576633169</v>
      </c>
      <c r="F8" s="82">
        <v>4.8</v>
      </c>
      <c r="G8" s="80">
        <v>4.8</v>
      </c>
      <c r="H8" s="81">
        <v>4.81123576633169</v>
      </c>
      <c r="I8" s="5">
        <v>0.5479834840738818</v>
      </c>
      <c r="J8" s="6">
        <v>2.785741545579201</v>
      </c>
      <c r="K8" s="82">
        <v>6.1</v>
      </c>
      <c r="L8" s="80">
        <v>5.4</v>
      </c>
      <c r="M8" s="81">
        <v>5.659743819778473</v>
      </c>
      <c r="N8" s="5">
        <v>2.786977710510328</v>
      </c>
      <c r="O8" s="6">
        <v>5.315481898299956</v>
      </c>
      <c r="P8" s="82">
        <v>5.5</v>
      </c>
      <c r="Q8" s="80">
        <v>5.2</v>
      </c>
      <c r="R8" s="81">
        <v>5.010773594002793</v>
      </c>
      <c r="S8" s="5">
        <v>4.147984130342536</v>
      </c>
      <c r="T8" s="6">
        <v>4.614941121236038</v>
      </c>
      <c r="U8" s="6" t="s">
        <v>150</v>
      </c>
      <c r="V8" s="80">
        <v>5</v>
      </c>
      <c r="W8" s="81" t="s">
        <v>150</v>
      </c>
    </row>
    <row r="9" spans="2:23" ht="14.25">
      <c r="B9" s="3"/>
      <c r="C9" s="4" t="s">
        <v>140</v>
      </c>
      <c r="D9" s="5">
        <v>5.295292542284358</v>
      </c>
      <c r="E9" s="6">
        <v>5.2952925422843355</v>
      </c>
      <c r="F9" s="6">
        <v>5.3</v>
      </c>
      <c r="G9" s="80">
        <v>5.3</v>
      </c>
      <c r="H9" s="81">
        <v>5.2952912429089505</v>
      </c>
      <c r="I9" s="5">
        <v>1.735039092426831</v>
      </c>
      <c r="J9" s="6">
        <v>3.183530668957979</v>
      </c>
      <c r="K9" s="6">
        <v>5.2</v>
      </c>
      <c r="L9" s="80">
        <v>5</v>
      </c>
      <c r="M9" s="81">
        <v>6.045189518735472</v>
      </c>
      <c r="N9" s="5">
        <v>3.604426861282491</v>
      </c>
      <c r="O9" s="6">
        <v>4.109070380011071</v>
      </c>
      <c r="P9" s="6">
        <v>5</v>
      </c>
      <c r="Q9" s="80">
        <v>4.7</v>
      </c>
      <c r="R9" s="81">
        <v>4.859917842770267</v>
      </c>
      <c r="S9" s="5">
        <v>4.297755263603193</v>
      </c>
      <c r="T9" s="6">
        <v>3.831244130499467</v>
      </c>
      <c r="U9" s="6" t="s">
        <v>150</v>
      </c>
      <c r="V9" s="80">
        <v>4.7</v>
      </c>
      <c r="W9" s="81" t="s">
        <v>150</v>
      </c>
    </row>
    <row r="10" spans="2:23" ht="3.75" customHeight="1">
      <c r="B10" s="3"/>
      <c r="C10" s="4"/>
      <c r="D10" s="5"/>
      <c r="E10" s="6"/>
      <c r="F10" s="6"/>
      <c r="G10" s="80"/>
      <c r="H10" s="81"/>
      <c r="I10" s="5"/>
      <c r="J10" s="6"/>
      <c r="K10" s="6"/>
      <c r="L10" s="80"/>
      <c r="M10" s="81"/>
      <c r="N10" s="5"/>
      <c r="O10" s="6"/>
      <c r="P10" s="6"/>
      <c r="Q10" s="80"/>
      <c r="R10" s="81"/>
      <c r="S10" s="5"/>
      <c r="T10" s="6"/>
      <c r="U10" s="6"/>
      <c r="V10" s="80"/>
      <c r="W10" s="81"/>
    </row>
    <row r="11" spans="2:23" ht="16.5">
      <c r="B11" s="3" t="s">
        <v>168</v>
      </c>
      <c r="C11" s="4"/>
      <c r="D11" s="5">
        <v>2.5329732497543063</v>
      </c>
      <c r="E11" s="6">
        <v>2.5329732497543</v>
      </c>
      <c r="F11" s="6">
        <v>2.5</v>
      </c>
      <c r="G11" s="80">
        <v>2.5</v>
      </c>
      <c r="H11" s="81">
        <v>2.53297324948607</v>
      </c>
      <c r="I11" s="5">
        <v>2.670316974766223</v>
      </c>
      <c r="J11" s="6">
        <v>2.522256089204955</v>
      </c>
      <c r="K11" s="6">
        <v>2.4</v>
      </c>
      <c r="L11" s="80">
        <v>2.4</v>
      </c>
      <c r="M11" s="81">
        <v>2.58809381486933</v>
      </c>
      <c r="N11" s="5">
        <v>2.411780775966605</v>
      </c>
      <c r="O11" s="6">
        <v>2.088177507731892</v>
      </c>
      <c r="P11" s="6">
        <v>2.3</v>
      </c>
      <c r="Q11" s="80">
        <v>2.2</v>
      </c>
      <c r="R11" s="81">
        <v>2.7277032608832297</v>
      </c>
      <c r="S11" s="5">
        <v>2.2295545896728868</v>
      </c>
      <c r="T11" s="6">
        <v>2.1541128543698607</v>
      </c>
      <c r="U11" s="6" t="s">
        <v>150</v>
      </c>
      <c r="V11" s="80">
        <v>2.1</v>
      </c>
      <c r="W11" s="81" t="s">
        <v>150</v>
      </c>
    </row>
    <row r="12" spans="2:23" ht="3.75" customHeight="1">
      <c r="B12" s="3"/>
      <c r="C12" s="4"/>
      <c r="D12" s="5"/>
      <c r="E12" s="6"/>
      <c r="F12" s="6"/>
      <c r="G12" s="80"/>
      <c r="H12" s="81"/>
      <c r="I12" s="5"/>
      <c r="J12" s="6"/>
      <c r="K12" s="6"/>
      <c r="L12" s="80"/>
      <c r="M12" s="81"/>
      <c r="N12" s="5"/>
      <c r="O12" s="6"/>
      <c r="P12" s="6"/>
      <c r="Q12" s="80"/>
      <c r="R12" s="81"/>
      <c r="S12" s="5"/>
      <c r="T12" s="6"/>
      <c r="U12" s="6"/>
      <c r="V12" s="80"/>
      <c r="W12" s="81"/>
    </row>
    <row r="13" spans="2:23" ht="14.25">
      <c r="B13" s="3" t="s">
        <v>101</v>
      </c>
      <c r="C13" s="4"/>
      <c r="D13" s="5">
        <v>2.0084891774422147</v>
      </c>
      <c r="E13" s="6">
        <v>2.008467888794474</v>
      </c>
      <c r="F13" s="6">
        <v>2</v>
      </c>
      <c r="G13" s="80">
        <v>2</v>
      </c>
      <c r="H13" s="81" t="s">
        <v>150</v>
      </c>
      <c r="I13" s="5">
        <v>1.2853087045992169</v>
      </c>
      <c r="J13" s="6">
        <v>1.2265647712876415</v>
      </c>
      <c r="K13" s="6">
        <v>0.8</v>
      </c>
      <c r="L13" s="80">
        <v>1</v>
      </c>
      <c r="M13" s="81" t="s">
        <v>150</v>
      </c>
      <c r="N13" s="5">
        <v>0.26533718423520725</v>
      </c>
      <c r="O13" s="6">
        <v>0.22608272222257586</v>
      </c>
      <c r="P13" s="6">
        <v>0.4</v>
      </c>
      <c r="Q13" s="80">
        <v>0.6</v>
      </c>
      <c r="R13" s="81" t="s">
        <v>150</v>
      </c>
      <c r="S13" s="5">
        <v>0.27283048642108554</v>
      </c>
      <c r="T13" s="6">
        <v>0.2960618600817755</v>
      </c>
      <c r="U13" s="6" t="s">
        <v>150</v>
      </c>
      <c r="V13" s="80">
        <v>0.6</v>
      </c>
      <c r="W13" s="81" t="s">
        <v>150</v>
      </c>
    </row>
    <row r="14" spans="2:23" ht="14.25">
      <c r="B14" s="3" t="s">
        <v>63</v>
      </c>
      <c r="C14" s="4"/>
      <c r="D14" s="5">
        <v>6.536730088158574</v>
      </c>
      <c r="E14" s="6">
        <v>6.5549890750182085</v>
      </c>
      <c r="F14" s="6">
        <v>6.5</v>
      </c>
      <c r="G14" s="80">
        <v>6.6</v>
      </c>
      <c r="H14" s="81">
        <v>6.535394363103281</v>
      </c>
      <c r="I14" s="5">
        <v>5.877152953030322</v>
      </c>
      <c r="J14" s="6">
        <v>5.799731539728197</v>
      </c>
      <c r="K14" s="6">
        <v>5.9</v>
      </c>
      <c r="L14" s="80">
        <v>6</v>
      </c>
      <c r="M14" s="81">
        <v>5.766116783307755</v>
      </c>
      <c r="N14" s="5">
        <v>6.153828362653574</v>
      </c>
      <c r="O14" s="6">
        <v>5.847354967528558</v>
      </c>
      <c r="P14" s="6">
        <v>5.9</v>
      </c>
      <c r="Q14" s="80">
        <v>5.9</v>
      </c>
      <c r="R14" s="81">
        <v>5.455827604885222</v>
      </c>
      <c r="S14" s="5">
        <v>6.335126518116296</v>
      </c>
      <c r="T14" s="6">
        <v>5.788650327499638</v>
      </c>
      <c r="U14" s="6" t="s">
        <v>150</v>
      </c>
      <c r="V14" s="80">
        <v>5.8</v>
      </c>
      <c r="W14" s="81" t="s">
        <v>150</v>
      </c>
    </row>
    <row r="15" spans="2:23" ht="14.25">
      <c r="B15" s="3" t="s">
        <v>87</v>
      </c>
      <c r="C15" s="4"/>
      <c r="D15" s="5">
        <v>6.184486373165555</v>
      </c>
      <c r="E15" s="6">
        <v>6.184486373165621</v>
      </c>
      <c r="F15" s="6" t="s">
        <v>150</v>
      </c>
      <c r="G15" s="80">
        <v>6.2</v>
      </c>
      <c r="H15" s="81" t="s">
        <v>150</v>
      </c>
      <c r="I15" s="5">
        <v>7.662930814758013</v>
      </c>
      <c r="J15" s="6">
        <v>7.403751233958533</v>
      </c>
      <c r="K15" s="6" t="s">
        <v>150</v>
      </c>
      <c r="L15" s="80">
        <v>6.4</v>
      </c>
      <c r="M15" s="81" t="s">
        <v>150</v>
      </c>
      <c r="N15" s="5">
        <v>5.689253067167741</v>
      </c>
      <c r="O15" s="6">
        <v>4.6875</v>
      </c>
      <c r="P15" s="6" t="s">
        <v>150</v>
      </c>
      <c r="Q15" s="80">
        <v>5.8</v>
      </c>
      <c r="R15" s="81" t="s">
        <v>150</v>
      </c>
      <c r="S15" s="5">
        <v>5.120572911155506</v>
      </c>
      <c r="T15" s="6">
        <v>5.0921861281826075</v>
      </c>
      <c r="U15" s="6" t="s">
        <v>150</v>
      </c>
      <c r="V15" s="80">
        <v>5.1</v>
      </c>
      <c r="W15" s="81" t="s">
        <v>150</v>
      </c>
    </row>
    <row r="16" spans="2:23" ht="14.25">
      <c r="B16" s="3" t="s">
        <v>84</v>
      </c>
      <c r="C16" s="4"/>
      <c r="D16" s="5">
        <v>5.444672963145237</v>
      </c>
      <c r="E16" s="6" t="s">
        <v>150</v>
      </c>
      <c r="F16" s="6">
        <v>5.4</v>
      </c>
      <c r="G16" s="80" t="s">
        <v>150</v>
      </c>
      <c r="H16" s="81">
        <v>5.444673547935697</v>
      </c>
      <c r="I16" s="5">
        <v>7.114230058560111</v>
      </c>
      <c r="J16" s="6" t="s">
        <v>150</v>
      </c>
      <c r="K16" s="6">
        <v>6.8</v>
      </c>
      <c r="L16" s="80" t="s">
        <v>150</v>
      </c>
      <c r="M16" s="81">
        <v>6.3102890599712635</v>
      </c>
      <c r="N16" s="5">
        <v>5.645620729630068</v>
      </c>
      <c r="O16" s="6" t="s">
        <v>150</v>
      </c>
      <c r="P16" s="6">
        <v>6.7</v>
      </c>
      <c r="Q16" s="80" t="s">
        <v>150</v>
      </c>
      <c r="R16" s="81">
        <v>7.102971332863306</v>
      </c>
      <c r="S16" s="5">
        <v>4.910911325988508</v>
      </c>
      <c r="T16" s="6" t="s">
        <v>150</v>
      </c>
      <c r="U16" s="6" t="s">
        <v>150</v>
      </c>
      <c r="V16" s="80" t="s">
        <v>150</v>
      </c>
      <c r="W16" s="81" t="s">
        <v>150</v>
      </c>
    </row>
    <row r="17" spans="2:23" ht="3.75" customHeight="1">
      <c r="B17" s="3"/>
      <c r="C17" s="4"/>
      <c r="D17" s="83"/>
      <c r="E17" s="82"/>
      <c r="F17" s="82"/>
      <c r="G17" s="80"/>
      <c r="H17" s="81"/>
      <c r="I17" s="83"/>
      <c r="J17" s="82"/>
      <c r="K17" s="82"/>
      <c r="L17" s="80"/>
      <c r="M17" s="81"/>
      <c r="N17" s="83"/>
      <c r="O17" s="82"/>
      <c r="P17" s="82"/>
      <c r="Q17" s="80"/>
      <c r="R17" s="81"/>
      <c r="S17" s="83"/>
      <c r="T17" s="82"/>
      <c r="U17" s="6" t="s">
        <v>150</v>
      </c>
      <c r="V17" s="80"/>
      <c r="W17" s="81" t="s">
        <v>150</v>
      </c>
    </row>
    <row r="18" spans="2:23" ht="14.25">
      <c r="B18" s="3" t="s">
        <v>60</v>
      </c>
      <c r="C18" s="4"/>
      <c r="D18" s="83">
        <v>-0.6978325425655592</v>
      </c>
      <c r="E18" s="82">
        <v>-0.7</v>
      </c>
      <c r="F18" s="82">
        <v>-0.557777</v>
      </c>
      <c r="G18" s="80">
        <v>-0.7</v>
      </c>
      <c r="H18" s="81">
        <v>-0.663276522869348</v>
      </c>
      <c r="I18" s="83">
        <v>-0.8888485211372396</v>
      </c>
      <c r="J18" s="82">
        <v>0</v>
      </c>
      <c r="K18" s="82">
        <v>-0.3449478</v>
      </c>
      <c r="L18" s="80">
        <v>-0.3</v>
      </c>
      <c r="M18" s="81">
        <v>-0.38939458029819</v>
      </c>
      <c r="N18" s="83">
        <v>-1.500951924347959</v>
      </c>
      <c r="O18" s="82">
        <v>0</v>
      </c>
      <c r="P18" s="82">
        <v>-0.13285820000000004</v>
      </c>
      <c r="Q18" s="80">
        <v>0</v>
      </c>
      <c r="R18" s="81">
        <v>-0.0440269130222187</v>
      </c>
      <c r="S18" s="83">
        <v>-1.6425462783342708</v>
      </c>
      <c r="T18" s="82">
        <v>0</v>
      </c>
      <c r="U18" s="6" t="s">
        <v>150</v>
      </c>
      <c r="V18" s="80">
        <v>0</v>
      </c>
      <c r="W18" s="81" t="s">
        <v>150</v>
      </c>
    </row>
    <row r="19" spans="2:23" ht="14.25">
      <c r="B19" s="3" t="s">
        <v>82</v>
      </c>
      <c r="C19" s="4"/>
      <c r="D19" s="83">
        <v>48.93916293543982</v>
      </c>
      <c r="E19" s="82">
        <v>48.9</v>
      </c>
      <c r="F19" s="82">
        <v>48.76814300901542</v>
      </c>
      <c r="G19" s="80">
        <v>48.9</v>
      </c>
      <c r="H19" s="81">
        <v>49.7595797304347</v>
      </c>
      <c r="I19" s="83">
        <v>47.814431454463865</v>
      </c>
      <c r="J19" s="82">
        <v>47.5</v>
      </c>
      <c r="K19" s="82">
        <v>46.37195768016167</v>
      </c>
      <c r="L19" s="80">
        <v>47.3</v>
      </c>
      <c r="M19" s="81">
        <v>47.8608466892783</v>
      </c>
      <c r="N19" s="83">
        <v>47.26462326124619</v>
      </c>
      <c r="O19" s="82">
        <v>45.9</v>
      </c>
      <c r="P19" s="82">
        <v>44.19837867885789</v>
      </c>
      <c r="Q19" s="80">
        <v>45.8</v>
      </c>
      <c r="R19" s="81">
        <v>45.8784848884036</v>
      </c>
      <c r="S19" s="83">
        <v>46.99482021543757</v>
      </c>
      <c r="T19" s="82">
        <v>44.9</v>
      </c>
      <c r="U19" s="6" t="s">
        <v>150</v>
      </c>
      <c r="V19" s="80">
        <v>44.3</v>
      </c>
      <c r="W19" s="81" t="s">
        <v>150</v>
      </c>
    </row>
    <row r="20" spans="2:23" ht="3.75" customHeight="1">
      <c r="B20" s="3"/>
      <c r="C20" s="4"/>
      <c r="D20" s="83"/>
      <c r="E20" s="84"/>
      <c r="F20" s="84"/>
      <c r="G20" s="80"/>
      <c r="H20" s="81"/>
      <c r="I20" s="83"/>
      <c r="J20" s="84"/>
      <c r="K20" s="84"/>
      <c r="L20" s="80"/>
      <c r="M20" s="81"/>
      <c r="N20" s="83"/>
      <c r="O20" s="82"/>
      <c r="P20" s="82"/>
      <c r="Q20" s="80"/>
      <c r="R20" s="81"/>
      <c r="S20" s="83"/>
      <c r="T20" s="82"/>
      <c r="U20" s="6" t="s">
        <v>150</v>
      </c>
      <c r="V20" s="80"/>
      <c r="W20" s="81" t="s">
        <v>150</v>
      </c>
    </row>
    <row r="21" spans="2:23" ht="15" thickBot="1">
      <c r="B21" s="85" t="s">
        <v>61</v>
      </c>
      <c r="C21" s="86"/>
      <c r="D21" s="87">
        <v>-2.495795159847616</v>
      </c>
      <c r="E21" s="88">
        <v>-2.495684297300178</v>
      </c>
      <c r="F21" s="88">
        <v>-1.1</v>
      </c>
      <c r="G21" s="88">
        <v>-2.5</v>
      </c>
      <c r="H21" s="89">
        <v>-2.499770395422111</v>
      </c>
      <c r="I21" s="87">
        <v>-3.0315019554892446</v>
      </c>
      <c r="J21" s="88">
        <v>-3.180147189260035</v>
      </c>
      <c r="K21" s="88">
        <v>-0.5</v>
      </c>
      <c r="L21" s="88">
        <v>-1.7</v>
      </c>
      <c r="M21" s="89">
        <v>-1.850790436894636</v>
      </c>
      <c r="N21" s="87">
        <v>-3.6253557590680456</v>
      </c>
      <c r="O21" s="90">
        <v>-2.19881896924813</v>
      </c>
      <c r="P21" s="90">
        <v>-0.1</v>
      </c>
      <c r="Q21" s="88">
        <v>-1</v>
      </c>
      <c r="R21" s="89">
        <v>-2.312975648154321</v>
      </c>
      <c r="S21" s="87">
        <v>-3.702269754572412</v>
      </c>
      <c r="T21" s="90">
        <v>-1.4667223523418194</v>
      </c>
      <c r="U21" s="90" t="s">
        <v>150</v>
      </c>
      <c r="V21" s="88">
        <v>-0.8</v>
      </c>
      <c r="W21" s="89" t="s">
        <v>150</v>
      </c>
    </row>
    <row r="22" ht="14.25">
      <c r="B22" s="77" t="s">
        <v>102</v>
      </c>
    </row>
    <row r="23" ht="14.25">
      <c r="B23" s="91" t="s">
        <v>183</v>
      </c>
    </row>
    <row r="24" spans="1:21" ht="14.25">
      <c r="A24" s="73"/>
      <c r="B24" s="73" t="s">
        <v>206</v>
      </c>
      <c r="C24" s="73"/>
      <c r="D24" s="92"/>
      <c r="E24" s="92"/>
      <c r="F24" s="92"/>
      <c r="G24" s="92"/>
      <c r="H24" s="92"/>
      <c r="I24" s="92"/>
      <c r="J24" s="9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ht="14.25">
      <c r="B25" s="77" t="s">
        <v>205</v>
      </c>
    </row>
    <row r="26" ht="14.25">
      <c r="B26" s="77" t="s">
        <v>207</v>
      </c>
    </row>
    <row r="27" ht="14.25">
      <c r="B27" s="73" t="s">
        <v>180</v>
      </c>
    </row>
    <row r="29" ht="14.25">
      <c r="B29" s="77" t="s">
        <v>203</v>
      </c>
    </row>
    <row r="30" ht="14.25">
      <c r="B30" s="77" t="s">
        <v>204</v>
      </c>
    </row>
    <row r="36" spans="3:23" ht="14.25"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3:23" ht="14.25"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3:23" ht="14.25">
      <c r="C38" s="91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</row>
    <row r="39" spans="3:23" ht="14.25">
      <c r="C39" s="91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</row>
    <row r="40" spans="3:23" ht="14.25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3:23" ht="14.25">
      <c r="C41" s="91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3:23" ht="14.25">
      <c r="C42" s="91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2019-05-21T13:06:28Z</cp:lastPrinted>
  <dcterms:created xsi:type="dcterms:W3CDTF">2013-10-16T07:18:04Z</dcterms:created>
  <dcterms:modified xsi:type="dcterms:W3CDTF">2019-09-24T11:51:59Z</dcterms:modified>
  <cp:category/>
  <cp:version/>
  <cp:contentType/>
  <cp:contentStatus/>
</cp:coreProperties>
</file>