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406" yWindow="1080" windowWidth="25440" windowHeight="8445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'HDP'!$A$1:$AB$52</definedName>
    <definedName name="_xlnm.Print_Area" localSheetId="2">'Inflácia'!$A$1:$AB$40</definedName>
    <definedName name="_xlnm.Print_Area" localSheetId="6">'Porovnanie predikcií'!$A$1:$W$30</definedName>
    <definedName name="_xlnm.Print_Area" localSheetId="0">'Súhrn'!$B$2:$N$78</definedName>
    <definedName name="_xlnm.Print_Area" localSheetId="3">'Trh práce'!$A$1:$AB$69</definedName>
  </definedNames>
  <calcPr fullCalcOnLoad="1"/>
</workbook>
</file>

<file path=xl/sharedStrings.xml><?xml version="1.0" encoding="utf-8"?>
<sst xmlns="http://schemas.openxmlformats.org/spreadsheetml/2006/main" count="692" uniqueCount="208">
  <si>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</si>
  <si>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</si>
  <si>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</si>
  <si>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</si>
  <si>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</si>
  <si>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</si>
  <si>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</si>
  <si>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</si>
  <si>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</si>
  <si>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</si>
  <si>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</si>
  <si>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</si>
  <si>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</si>
  <si>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</si>
  <si>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</si>
  <si>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</si>
  <si>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</si>
  <si>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</si>
  <si>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</si>
  <si>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</si>
  <si>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</si>
  <si>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</si>
  <si>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</si>
  <si>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</si>
  <si>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</si>
  <si>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</si>
  <si>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</si>
  <si>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</si>
  <si>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</si>
  <si>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</si>
  <si>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</si>
  <si>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</si>
  <si>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</si>
  <si>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</si>
  <si>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</si>
  <si>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</si>
  <si>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</si>
  <si>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Deficit verejných financií</t>
  </si>
  <si>
    <t>[úroveň]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</si>
  <si>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</si>
  <si>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</si>
  <si>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</si>
  <si>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</si>
  <si>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</si>
  <si>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</si>
  <si>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</si>
  <si>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</si>
  <si>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</si>
  <si>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</si>
  <si>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</si>
  <si>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</si>
  <si>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</si>
  <si>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</si>
  <si>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</si>
  <si>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</si>
  <si>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</si>
  <si>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</si>
  <si>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</si>
  <si>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</si>
  <si>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</si>
  <si>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</si>
  <si>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</si>
  <si>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</si>
  <si>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</si>
  <si>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</si>
  <si>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</si>
  <si>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</si>
  <si>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</si>
  <si>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</si>
  <si>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</si>
  <si>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</si>
  <si>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</si>
  <si>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</si>
  <si>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</si>
  <si>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</si>
  <si>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</si>
  <si>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</si>
  <si>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</si>
  <si>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</si>
  <si>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</si>
  <si>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</si>
  <si>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</si>
  <si>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</si>
  <si>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</si>
  <si>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</si>
  <si>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</si>
  <si>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</si>
  <si>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</si>
  <si>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</si>
  <si>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</si>
  <si>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</si>
  <si>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</si>
  <si>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</si>
  <si>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</si>
  <si>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</si>
  <si>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</si>
  <si>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</si>
  <si>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t>1) VZPS - výberové zisťovanie pracovných síl.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</si>
  <si>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</si>
  <si>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</si>
  <si>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</si>
  <si>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</si>
  <si>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</si>
  <si>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</si>
  <si>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</si>
  <si>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</si>
  <si>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</si>
  <si>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</si>
  <si>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</si>
  <si>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</si>
  <si>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</si>
  <si>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</si>
  <si>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[tis. osôb, ESA 2010]</t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</si>
  <si>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</si>
  <si>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</si>
  <si>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</si>
  <si>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</si>
  <si>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</si>
  <si>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</si>
  <si>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</si>
  <si>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</si>
  <si>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</si>
  <si>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</si>
  <si>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</si>
  <si>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</si>
  <si>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</si>
  <si>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</si>
  <si>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</si>
  <si>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</si>
  <si>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</si>
  <si>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</si>
  <si>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</si>
  <si>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</si>
  <si>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</si>
  <si>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</si>
  <si>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</si>
  <si>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</si>
  <si>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</si>
  <si>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</si>
  <si>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</si>
  <si>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</si>
  <si>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</si>
  <si>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</si>
  <si>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</si>
  <si>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</si>
  <si>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</si>
  <si>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</si>
  <si>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</si>
  <si>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</si>
  <si>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</si>
  <si>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</si>
  <si>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</si>
  <si>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</si>
  <si>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</si>
  <si>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</si>
  <si>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</si>
  <si>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</si>
  <si>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</si>
  <si>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</si>
  <si>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</si>
  <si>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</si>
  <si>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</si>
  <si>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</si>
  <si>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</si>
  <si>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</si>
  <si>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</si>
  <si>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t>Súkromná spotreba</t>
  </si>
  <si>
    <t>Domácnosti a neziskové inštitúcie slúžiace domácnostiam</t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</si>
  <si>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</si>
  <si>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</si>
  <si>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9) B.9N - Čisté pôžičky poskytnuté (+) / prijaté (-).</t>
  </si>
  <si>
    <t>10) Medziročná zmena cyklicky očisteného primárneho salda. Kladná hodnota znamená reštrikciu.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</si>
  <si>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</si>
  <si>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1) Skutočnosť.</t>
  </si>
  <si>
    <t>2) MMF: index CPI.</t>
  </si>
  <si>
    <t>8) S.13; fiškálny výhľad.</t>
  </si>
  <si>
    <t>Tabuľka 5 Sektor verejnej správy  (S.13)</t>
  </si>
  <si>
    <t>Tabuľka 6 Porovnanie predikcií vybraných inštitúcií</t>
  </si>
  <si>
    <t>6) Priemerná mzda zo štatistického výkazníctva deflovaná infláciou CPI.</t>
  </si>
  <si>
    <t>Dopytová inflácia</t>
  </si>
  <si>
    <t>12) Zmeny oproti predchádzajúcej predikcii v %.</t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</si>
  <si>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</si>
  <si>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</si>
  <si>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</si>
  <si>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Miera úspor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</si>
  <si>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</si>
  <si>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</si>
  <si>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</si>
  <si>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</si>
  <si>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</si>
  <si>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Zamestnanosť (dynamika)</t>
  </si>
  <si>
    <r>
      <t xml:space="preserve">Odhad NAIRU </t>
    </r>
    <r>
      <rPr>
        <vertAlign val="superscript"/>
        <sz val="11"/>
        <color indexed="8"/>
        <rFont val="Times New Roman"/>
        <family val="1"/>
      </rPr>
      <t>2)</t>
    </r>
  </si>
  <si>
    <t>2) Miera nezamestnanosti, ktorá nezrýchľuje infláciu.</t>
  </si>
  <si>
    <t>-</t>
  </si>
  <si>
    <t>Externé prostredie a technické predpoklady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</si>
  <si>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</si>
  <si>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11)12) </t>
    </r>
  </si>
  <si>
    <r>
      <t>Cena ropy v USD</t>
    </r>
    <r>
      <rPr>
        <vertAlign val="superscript"/>
        <sz val="11"/>
        <color indexed="8"/>
        <rFont val="Times New Roman"/>
        <family val="1"/>
      </rPr>
      <t>11)</t>
    </r>
  </si>
  <si>
    <r>
      <t>Cena ropy v EUR</t>
    </r>
    <r>
      <rPr>
        <vertAlign val="superscript"/>
        <sz val="11"/>
        <color indexed="8"/>
        <rFont val="Times New Roman"/>
        <family val="1"/>
      </rPr>
      <t>11)</t>
    </r>
  </si>
  <si>
    <t>11) Medziročný rast v % a zmeny oproti predchádzajúcej predikcii sú rátané z nezaokrúhlených čísel.</t>
  </si>
  <si>
    <t xml:space="preserve">Poznámka: </t>
  </si>
  <si>
    <t>P4Q-2018</t>
  </si>
  <si>
    <t>Zmena oproti P3Q-2018</t>
  </si>
  <si>
    <t>Inštitút finančnej politiky - Makroekonomická prognóza (september 2018), deficit a dlh verejnej správy sú z "Návrhu rozpočtu verejnej správy 2019 až 2021"</t>
  </si>
  <si>
    <t>Národná banka Slovenska - Strednodobá predikcia P4Q-2018</t>
  </si>
  <si>
    <t>Európska komisia -  European Economic Forecast (jesenná predikcia - november 2018)</t>
  </si>
  <si>
    <t>Medzinárodný menový fond - World Economic Outlook (október 2018)</t>
  </si>
  <si>
    <t>Organizácia pre ekonomickú spoluprácu a rozvoj (OECD) - Economic Outlook 104 (november 2018)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</si>
</sst>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mmm\-yy;@"/>
    <numFmt numFmtId="165" formatCode="0.0"/>
    <numFmt numFmtId="166" formatCode="#,##0.0"/>
    <numFmt numFmtId="167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0" fillId="26" borderId="0" applyNumberFormat="0" applyBorder="0" applyAlignment="0" applyProtection="0"/>
    <xf numFmtId="0" fontId="1" fillId="16" borderId="0" applyNumberFormat="0" applyBorder="0" applyAlignment="0" applyProtection="0"/>
    <xf numFmtId="0" fontId="0" fillId="2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30" borderId="0" applyNumberFormat="0" applyBorder="0" applyAlignment="0" applyProtection="0"/>
    <xf numFmtId="0" fontId="42" fillId="33" borderId="0" applyNumberFormat="0" applyBorder="0" applyAlignment="0" applyProtection="0"/>
    <xf numFmtId="0" fontId="10" fillId="17" borderId="0" applyNumberFormat="0" applyBorder="0" applyAlignment="0" applyProtection="0"/>
    <xf numFmtId="0" fontId="42" fillId="34" borderId="0" applyNumberFormat="0" applyBorder="0" applyAlignment="0" applyProtection="0"/>
    <xf numFmtId="0" fontId="10" fillId="24" borderId="0" applyNumberFormat="0" applyBorder="0" applyAlignment="0" applyProtection="0"/>
    <xf numFmtId="0" fontId="42" fillId="35" borderId="0" applyNumberFormat="0" applyBorder="0" applyAlignment="0" applyProtection="0"/>
    <xf numFmtId="0" fontId="10" fillId="21" borderId="0" applyNumberFormat="0" applyBorder="0" applyAlignment="0" applyProtection="0"/>
    <xf numFmtId="0" fontId="42" fillId="36" borderId="0" applyNumberFormat="0" applyBorder="0" applyAlignment="0" applyProtection="0"/>
    <xf numFmtId="0" fontId="10" fillId="30" borderId="0" applyNumberFormat="0" applyBorder="0" applyAlignment="0" applyProtection="0"/>
    <xf numFmtId="0" fontId="42" fillId="37" borderId="0" applyNumberFormat="0" applyBorder="0" applyAlignment="0" applyProtection="0"/>
    <xf numFmtId="0" fontId="10" fillId="7" borderId="0" applyNumberFormat="0" applyBorder="0" applyAlignment="0" applyProtection="0"/>
    <xf numFmtId="0" fontId="42" fillId="38" borderId="0" applyNumberFormat="0" applyBorder="0" applyAlignment="0" applyProtection="0"/>
    <xf numFmtId="0" fontId="10" fillId="30" borderId="0" applyNumberFormat="0" applyBorder="0" applyAlignment="0" applyProtection="0"/>
    <xf numFmtId="0" fontId="42" fillId="39" borderId="0" applyNumberFormat="0" applyBorder="0" applyAlignment="0" applyProtection="0"/>
    <xf numFmtId="0" fontId="10" fillId="40" borderId="0" applyNumberFormat="0" applyBorder="0" applyAlignment="0" applyProtection="0"/>
    <xf numFmtId="0" fontId="42" fillId="41" borderId="0" applyNumberFormat="0" applyBorder="0" applyAlignment="0" applyProtection="0"/>
    <xf numFmtId="0" fontId="10" fillId="42" borderId="0" applyNumberFormat="0" applyBorder="0" applyAlignment="0" applyProtection="0"/>
    <xf numFmtId="0" fontId="42" fillId="43" borderId="0" applyNumberFormat="0" applyBorder="0" applyAlignment="0" applyProtection="0"/>
    <xf numFmtId="0" fontId="10" fillId="44" borderId="0" applyNumberFormat="0" applyBorder="0" applyAlignment="0" applyProtection="0"/>
    <xf numFmtId="0" fontId="42" fillId="45" borderId="0" applyNumberFormat="0" applyBorder="0" applyAlignment="0" applyProtection="0"/>
    <xf numFmtId="0" fontId="10" fillId="30" borderId="0" applyNumberFormat="0" applyBorder="0" applyAlignment="0" applyProtection="0"/>
    <xf numFmtId="0" fontId="42" fillId="46" borderId="0" applyNumberFormat="0" applyBorder="0" applyAlignment="0" applyProtection="0"/>
    <xf numFmtId="0" fontId="10" fillId="47" borderId="0" applyNumberFormat="0" applyBorder="0" applyAlignment="0" applyProtection="0"/>
    <xf numFmtId="0" fontId="43" fillId="48" borderId="0" applyNumberFormat="0" applyBorder="0" applyAlignment="0" applyProtection="0"/>
    <xf numFmtId="0" fontId="11" fillId="3" borderId="0" applyNumberFormat="0" applyBorder="0" applyAlignment="0" applyProtection="0"/>
    <xf numFmtId="0" fontId="44" fillId="49" borderId="1" applyNumberFormat="0" applyAlignment="0" applyProtection="0"/>
    <xf numFmtId="0" fontId="12" fillId="9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4" fillId="4" borderId="0" applyNumberFormat="0" applyBorder="0" applyAlignment="0" applyProtection="0"/>
    <xf numFmtId="0" fontId="47" fillId="0" borderId="4" applyNumberFormat="0" applyFill="0" applyAlignment="0" applyProtection="0"/>
    <xf numFmtId="0" fontId="15" fillId="0" borderId="5" applyNumberFormat="0" applyFill="0" applyAlignment="0" applyProtection="0"/>
    <xf numFmtId="0" fontId="48" fillId="0" borderId="6" applyNumberFormat="0" applyFill="0" applyAlignment="0" applyProtection="0"/>
    <xf numFmtId="0" fontId="16" fillId="0" borderId="7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1" borderId="10" applyNumberFormat="0" applyAlignment="0" applyProtection="0"/>
    <xf numFmtId="0" fontId="18" fillId="52" borderId="11" applyNumberFormat="0" applyAlignment="0" applyProtection="0"/>
    <xf numFmtId="0" fontId="11" fillId="3" borderId="0" applyNumberFormat="0" applyBorder="0" applyAlignment="0" applyProtection="0"/>
    <xf numFmtId="0" fontId="51" fillId="53" borderId="1" applyNumberFormat="0" applyAlignment="0" applyProtection="0"/>
    <xf numFmtId="0" fontId="19" fillId="7" borderId="2" applyNumberFormat="0" applyAlignment="0" applyProtection="0"/>
    <xf numFmtId="0" fontId="18" fillId="52" borderId="11" applyNumberFormat="0" applyAlignment="0" applyProtection="0"/>
    <xf numFmtId="0" fontId="52" fillId="0" borderId="12" applyNumberFormat="0" applyFill="0" applyAlignment="0" applyProtection="0"/>
    <xf numFmtId="0" fontId="20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55" borderId="16" applyNumberFormat="0" applyFont="0" applyAlignment="0" applyProtection="0"/>
    <xf numFmtId="0" fontId="7" fillId="12" borderId="17" applyNumberFormat="0" applyFont="0" applyAlignment="0" applyProtection="0"/>
    <xf numFmtId="0" fontId="54" fillId="49" borderId="18" applyNumberFormat="0" applyAlignment="0" applyProtection="0"/>
    <xf numFmtId="0" fontId="22" fillId="9" borderId="19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12" borderId="17" applyNumberFormat="0" applyFont="0" applyAlignment="0" applyProtection="0"/>
    <xf numFmtId="0" fontId="7" fillId="12" borderId="17" applyNumberFormat="0" applyFont="0" applyAlignment="0" applyProtection="0"/>
    <xf numFmtId="0" fontId="20" fillId="0" borderId="13" applyNumberFormat="0" applyFill="0" applyAlignment="0" applyProtection="0"/>
    <xf numFmtId="0" fontId="14" fillId="4" borderId="0" applyNumberFormat="0" applyBorder="0" applyAlignment="0" applyProtection="0"/>
    <xf numFmtId="0" fontId="8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24" fillId="0" borderId="21" applyNumberFormat="0" applyFill="0" applyAlignment="0" applyProtection="0"/>
    <xf numFmtId="0" fontId="19" fillId="7" borderId="2" applyNumberFormat="0" applyAlignment="0" applyProtection="0"/>
    <xf numFmtId="0" fontId="12" fillId="21" borderId="2" applyNumberFormat="0" applyAlignment="0" applyProtection="0"/>
    <xf numFmtId="0" fontId="22" fillId="21" borderId="19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56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47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2" xfId="0" applyFont="1" applyBorder="1" applyAlignment="1">
      <alignment horizontal="center"/>
    </xf>
    <xf numFmtId="0" fontId="60" fillId="57" borderId="23" xfId="0" applyFont="1" applyFill="1" applyBorder="1" applyAlignment="1">
      <alignment/>
    </xf>
    <xf numFmtId="0" fontId="61" fillId="57" borderId="24" xfId="0" applyFont="1" applyFill="1" applyBorder="1" applyAlignment="1">
      <alignment/>
    </xf>
    <xf numFmtId="0" fontId="61" fillId="57" borderId="25" xfId="0" applyFont="1" applyFill="1" applyBorder="1" applyAlignment="1">
      <alignment/>
    </xf>
    <xf numFmtId="0" fontId="61" fillId="57" borderId="25" xfId="0" applyFont="1" applyFill="1" applyBorder="1" applyAlignment="1">
      <alignment horizontal="right"/>
    </xf>
    <xf numFmtId="0" fontId="61" fillId="57" borderId="25" xfId="0" applyFont="1" applyFill="1" applyBorder="1" applyAlignment="1">
      <alignment horizontal="center"/>
    </xf>
    <xf numFmtId="0" fontId="61" fillId="57" borderId="24" xfId="0" applyFont="1" applyFill="1" applyBorder="1" applyAlignment="1">
      <alignment horizontal="center"/>
    </xf>
    <xf numFmtId="0" fontId="61" fillId="57" borderId="26" xfId="0" applyFont="1" applyFill="1" applyBorder="1" applyAlignment="1">
      <alignment horizontal="center"/>
    </xf>
    <xf numFmtId="0" fontId="61" fillId="0" borderId="27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28" xfId="0" applyFont="1" applyBorder="1" applyAlignment="1">
      <alignment horizontal="right"/>
    </xf>
    <xf numFmtId="165" fontId="61" fillId="0" borderId="28" xfId="0" applyNumberFormat="1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1" fillId="57" borderId="24" xfId="0" applyFont="1" applyFill="1" applyBorder="1" applyAlignment="1">
      <alignment horizontal="right"/>
    </xf>
    <xf numFmtId="3" fontId="61" fillId="0" borderId="28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1" fontId="61" fillId="0" borderId="0" xfId="0" applyNumberFormat="1" applyFont="1" applyBorder="1" applyAlignment="1">
      <alignment horizontal="right"/>
    </xf>
    <xf numFmtId="1" fontId="61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0" fontId="61" fillId="0" borderId="28" xfId="0" applyFont="1" applyFill="1" applyBorder="1" applyAlignment="1">
      <alignment horizontal="right"/>
    </xf>
    <xf numFmtId="0" fontId="62" fillId="57" borderId="25" xfId="0" applyFont="1" applyFill="1" applyBorder="1" applyAlignment="1">
      <alignment/>
    </xf>
    <xf numFmtId="0" fontId="61" fillId="0" borderId="0" xfId="0" applyFont="1" applyAlignment="1">
      <alignment/>
    </xf>
    <xf numFmtId="2" fontId="61" fillId="0" borderId="28" xfId="0" applyNumberFormat="1" applyFont="1" applyBorder="1" applyAlignment="1">
      <alignment horizontal="right"/>
    </xf>
    <xf numFmtId="2" fontId="61" fillId="0" borderId="0" xfId="0" applyNumberFormat="1" applyFont="1" applyBorder="1" applyAlignment="1">
      <alignment horizontal="right"/>
    </xf>
    <xf numFmtId="0" fontId="61" fillId="0" borderId="29" xfId="0" applyFont="1" applyBorder="1" applyAlignment="1">
      <alignment/>
    </xf>
    <xf numFmtId="0" fontId="61" fillId="0" borderId="30" xfId="0" applyFont="1" applyBorder="1" applyAlignment="1">
      <alignment/>
    </xf>
    <xf numFmtId="0" fontId="61" fillId="0" borderId="31" xfId="0" applyFont="1" applyBorder="1" applyAlignment="1">
      <alignment/>
    </xf>
    <xf numFmtId="0" fontId="61" fillId="0" borderId="31" xfId="0" applyFont="1" applyBorder="1" applyAlignment="1">
      <alignment horizontal="right"/>
    </xf>
    <xf numFmtId="0" fontId="62" fillId="58" borderId="32" xfId="0" applyFont="1" applyFill="1" applyBorder="1" applyAlignment="1">
      <alignment horizontal="center" vertical="center"/>
    </xf>
    <xf numFmtId="0" fontId="62" fillId="58" borderId="33" xfId="0" applyFont="1" applyFill="1" applyBorder="1" applyAlignment="1">
      <alignment horizontal="center"/>
    </xf>
    <xf numFmtId="0" fontId="61" fillId="58" borderId="34" xfId="0" applyFont="1" applyFill="1" applyBorder="1" applyAlignment="1">
      <alignment horizontal="center"/>
    </xf>
    <xf numFmtId="0" fontId="61" fillId="58" borderId="35" xfId="0" applyFont="1" applyFill="1" applyBorder="1" applyAlignment="1">
      <alignment horizontal="center"/>
    </xf>
    <xf numFmtId="0" fontId="63" fillId="58" borderId="0" xfId="0" applyFont="1" applyFill="1" applyAlignment="1">
      <alignment/>
    </xf>
    <xf numFmtId="0" fontId="61" fillId="58" borderId="0" xfId="0" applyFont="1" applyFill="1" applyAlignment="1">
      <alignment/>
    </xf>
    <xf numFmtId="0" fontId="61" fillId="58" borderId="36" xfId="0" applyFont="1" applyFill="1" applyBorder="1" applyAlignment="1">
      <alignment horizontal="center"/>
    </xf>
    <xf numFmtId="0" fontId="61" fillId="58" borderId="37" xfId="0" applyFont="1" applyFill="1" applyBorder="1" applyAlignment="1">
      <alignment horizontal="center"/>
    </xf>
    <xf numFmtId="0" fontId="61" fillId="58" borderId="38" xfId="0" applyFont="1" applyFill="1" applyBorder="1" applyAlignment="1">
      <alignment horizontal="center"/>
    </xf>
    <xf numFmtId="0" fontId="61" fillId="58" borderId="39" xfId="0" applyFont="1" applyFill="1" applyBorder="1" applyAlignment="1">
      <alignment horizontal="center"/>
    </xf>
    <xf numFmtId="0" fontId="64" fillId="58" borderId="27" xfId="0" applyFont="1" applyFill="1" applyBorder="1" applyAlignment="1">
      <alignment horizontal="left" vertical="center"/>
    </xf>
    <xf numFmtId="0" fontId="64" fillId="58" borderId="0" xfId="0" applyFont="1" applyFill="1" applyBorder="1" applyAlignment="1">
      <alignment horizontal="left" vertical="center"/>
    </xf>
    <xf numFmtId="0" fontId="64" fillId="58" borderId="32" xfId="0" applyFont="1" applyFill="1" applyBorder="1" applyAlignment="1">
      <alignment horizontal="left" vertical="center"/>
    </xf>
    <xf numFmtId="0" fontId="62" fillId="58" borderId="28" xfId="0" applyFont="1" applyFill="1" applyBorder="1" applyAlignment="1">
      <alignment horizontal="center" vertical="center"/>
    </xf>
    <xf numFmtId="0" fontId="61" fillId="58" borderId="28" xfId="0" applyFont="1" applyFill="1" applyBorder="1" applyAlignment="1">
      <alignment horizontal="center"/>
    </xf>
    <xf numFmtId="0" fontId="61" fillId="58" borderId="0" xfId="0" applyFont="1" applyFill="1" applyBorder="1" applyAlignment="1">
      <alignment horizontal="center"/>
    </xf>
    <xf numFmtId="0" fontId="61" fillId="58" borderId="0" xfId="0" applyFont="1" applyFill="1" applyBorder="1" applyAlignment="1">
      <alignment/>
    </xf>
    <xf numFmtId="0" fontId="61" fillId="58" borderId="28" xfId="0" applyFont="1" applyFill="1" applyBorder="1" applyAlignment="1">
      <alignment/>
    </xf>
    <xf numFmtId="0" fontId="61" fillId="58" borderId="40" xfId="0" applyFont="1" applyFill="1" applyBorder="1" applyAlignment="1">
      <alignment/>
    </xf>
    <xf numFmtId="0" fontId="61" fillId="58" borderId="41" xfId="0" applyFont="1" applyFill="1" applyBorder="1" applyAlignment="1">
      <alignment/>
    </xf>
    <xf numFmtId="0" fontId="61" fillId="58" borderId="27" xfId="0" applyFont="1" applyFill="1" applyBorder="1" applyAlignment="1">
      <alignment/>
    </xf>
    <xf numFmtId="0" fontId="61" fillId="58" borderId="28" xfId="0" applyFont="1" applyFill="1" applyBorder="1" applyAlignment="1">
      <alignment horizontal="right"/>
    </xf>
    <xf numFmtId="0" fontId="61" fillId="58" borderId="29" xfId="0" applyFont="1" applyFill="1" applyBorder="1" applyAlignment="1">
      <alignment/>
    </xf>
    <xf numFmtId="0" fontId="61" fillId="58" borderId="30" xfId="0" applyFont="1" applyFill="1" applyBorder="1" applyAlignment="1">
      <alignment/>
    </xf>
    <xf numFmtId="0" fontId="61" fillId="58" borderId="31" xfId="0" applyFont="1" applyFill="1" applyBorder="1" applyAlignment="1">
      <alignment/>
    </xf>
    <xf numFmtId="0" fontId="61" fillId="58" borderId="31" xfId="0" applyFont="1" applyFill="1" applyBorder="1" applyAlignment="1">
      <alignment horizontal="right"/>
    </xf>
    <xf numFmtId="0" fontId="61" fillId="58" borderId="42" xfId="0" applyFont="1" applyFill="1" applyBorder="1" applyAlignment="1">
      <alignment/>
    </xf>
    <xf numFmtId="0" fontId="61" fillId="58" borderId="0" xfId="0" applyFont="1" applyFill="1" applyBorder="1" applyAlignment="1">
      <alignment horizontal="right"/>
    </xf>
    <xf numFmtId="0" fontId="61" fillId="58" borderId="43" xfId="0" applyFont="1" applyFill="1" applyBorder="1" applyAlignment="1">
      <alignment/>
    </xf>
    <xf numFmtId="0" fontId="62" fillId="58" borderId="0" xfId="0" applyFont="1" applyFill="1" applyAlignment="1">
      <alignment/>
    </xf>
    <xf numFmtId="0" fontId="61" fillId="58" borderId="43" xfId="0" applyFont="1" applyFill="1" applyBorder="1" applyAlignment="1">
      <alignment horizontal="center"/>
    </xf>
    <xf numFmtId="0" fontId="61" fillId="58" borderId="41" xfId="0" applyFont="1" applyFill="1" applyBorder="1" applyAlignment="1">
      <alignment horizontal="center"/>
    </xf>
    <xf numFmtId="0" fontId="62" fillId="58" borderId="0" xfId="0" applyFont="1" applyFill="1" applyBorder="1" applyAlignment="1">
      <alignment/>
    </xf>
    <xf numFmtId="0" fontId="62" fillId="58" borderId="30" xfId="0" applyFont="1" applyFill="1" applyBorder="1" applyAlignment="1">
      <alignment/>
    </xf>
    <xf numFmtId="165" fontId="61" fillId="58" borderId="28" xfId="0" applyNumberFormat="1" applyFont="1" applyFill="1" applyBorder="1" applyAlignment="1">
      <alignment/>
    </xf>
    <xf numFmtId="165" fontId="61" fillId="58" borderId="0" xfId="0" applyNumberFormat="1" applyFont="1" applyFill="1" applyBorder="1" applyAlignment="1">
      <alignment/>
    </xf>
    <xf numFmtId="165" fontId="61" fillId="58" borderId="40" xfId="0" applyNumberFormat="1" applyFont="1" applyFill="1" applyBorder="1" applyAlignment="1">
      <alignment/>
    </xf>
    <xf numFmtId="165" fontId="61" fillId="58" borderId="41" xfId="0" applyNumberFormat="1" applyFont="1" applyFill="1" applyBorder="1" applyAlignment="1">
      <alignment/>
    </xf>
    <xf numFmtId="165" fontId="61" fillId="58" borderId="30" xfId="0" applyNumberFormat="1" applyFont="1" applyFill="1" applyBorder="1" applyAlignment="1">
      <alignment/>
    </xf>
    <xf numFmtId="165" fontId="61" fillId="58" borderId="31" xfId="0" applyNumberFormat="1" applyFont="1" applyFill="1" applyBorder="1" applyAlignment="1">
      <alignment/>
    </xf>
    <xf numFmtId="165" fontId="61" fillId="58" borderId="44" xfId="0" applyNumberFormat="1" applyFont="1" applyFill="1" applyBorder="1" applyAlignment="1">
      <alignment/>
    </xf>
    <xf numFmtId="165" fontId="61" fillId="58" borderId="42" xfId="0" applyNumberFormat="1" applyFont="1" applyFill="1" applyBorder="1" applyAlignment="1">
      <alignment/>
    </xf>
    <xf numFmtId="3" fontId="61" fillId="58" borderId="28" xfId="0" applyNumberFormat="1" applyFont="1" applyFill="1" applyBorder="1" applyAlignment="1">
      <alignment horizontal="right"/>
    </xf>
    <xf numFmtId="3" fontId="61" fillId="58" borderId="0" xfId="0" applyNumberFormat="1" applyFont="1" applyFill="1" applyBorder="1" applyAlignment="1">
      <alignment horizontal="right"/>
    </xf>
    <xf numFmtId="3" fontId="61" fillId="58" borderId="0" xfId="0" applyNumberFormat="1" applyFont="1" applyFill="1" applyBorder="1" applyAlignment="1">
      <alignment/>
    </xf>
    <xf numFmtId="3" fontId="61" fillId="58" borderId="28" xfId="0" applyNumberFormat="1" applyFont="1" applyFill="1" applyBorder="1" applyAlignment="1">
      <alignment/>
    </xf>
    <xf numFmtId="3" fontId="61" fillId="58" borderId="40" xfId="0" applyNumberFormat="1" applyFont="1" applyFill="1" applyBorder="1" applyAlignment="1">
      <alignment/>
    </xf>
    <xf numFmtId="3" fontId="61" fillId="58" borderId="41" xfId="0" applyNumberFormat="1" applyFont="1" applyFill="1" applyBorder="1" applyAlignment="1">
      <alignment/>
    </xf>
    <xf numFmtId="3" fontId="61" fillId="58" borderId="31" xfId="0" applyNumberFormat="1" applyFont="1" applyFill="1" applyBorder="1" applyAlignment="1">
      <alignment/>
    </xf>
    <xf numFmtId="3" fontId="61" fillId="58" borderId="30" xfId="0" applyNumberFormat="1" applyFont="1" applyFill="1" applyBorder="1" applyAlignment="1">
      <alignment/>
    </xf>
    <xf numFmtId="3" fontId="61" fillId="58" borderId="44" xfId="0" applyNumberFormat="1" applyFont="1" applyFill="1" applyBorder="1" applyAlignment="1">
      <alignment/>
    </xf>
    <xf numFmtId="3" fontId="61" fillId="58" borderId="42" xfId="0" applyNumberFormat="1" applyFont="1" applyFill="1" applyBorder="1" applyAlignment="1">
      <alignment/>
    </xf>
    <xf numFmtId="165" fontId="61" fillId="58" borderId="43" xfId="0" applyNumberFormat="1" applyFont="1" applyFill="1" applyBorder="1" applyAlignment="1">
      <alignment/>
    </xf>
    <xf numFmtId="165" fontId="61" fillId="58" borderId="45" xfId="0" applyNumberFormat="1" applyFont="1" applyFill="1" applyBorder="1" applyAlignment="1">
      <alignment/>
    </xf>
    <xf numFmtId="0" fontId="61" fillId="58" borderId="0" xfId="0" applyFont="1" applyFill="1" applyBorder="1" applyAlignment="1">
      <alignment horizontal="center" vertical="center"/>
    </xf>
    <xf numFmtId="0" fontId="61" fillId="58" borderId="28" xfId="0" applyFont="1" applyFill="1" applyBorder="1" applyAlignment="1">
      <alignment horizontal="center" vertical="center"/>
    </xf>
    <xf numFmtId="0" fontId="61" fillId="58" borderId="40" xfId="0" applyFont="1" applyFill="1" applyBorder="1" applyAlignment="1">
      <alignment horizontal="center"/>
    </xf>
    <xf numFmtId="0" fontId="61" fillId="58" borderId="0" xfId="0" applyFont="1" applyFill="1" applyBorder="1" applyAlignment="1">
      <alignment horizontal="left" vertical="center"/>
    </xf>
    <xf numFmtId="0" fontId="64" fillId="58" borderId="28" xfId="0" applyFont="1" applyFill="1" applyBorder="1" applyAlignment="1">
      <alignment horizontal="left" vertical="center"/>
    </xf>
    <xf numFmtId="0" fontId="61" fillId="58" borderId="46" xfId="0" applyFont="1" applyFill="1" applyBorder="1" applyAlignment="1">
      <alignment/>
    </xf>
    <xf numFmtId="0" fontId="61" fillId="58" borderId="47" xfId="0" applyFont="1" applyFill="1" applyBorder="1" applyAlignment="1">
      <alignment/>
    </xf>
    <xf numFmtId="0" fontId="61" fillId="58" borderId="29" xfId="0" applyFont="1" applyFill="1" applyBorder="1" applyAlignment="1">
      <alignment horizontal="left" vertical="center"/>
    </xf>
    <xf numFmtId="0" fontId="61" fillId="58" borderId="45" xfId="0" applyFont="1" applyFill="1" applyBorder="1" applyAlignment="1">
      <alignment horizontal="right"/>
    </xf>
    <xf numFmtId="164" fontId="61" fillId="58" borderId="0" xfId="0" applyNumberFormat="1" applyFont="1" applyFill="1" applyAlignment="1">
      <alignment/>
    </xf>
    <xf numFmtId="164" fontId="61" fillId="58" borderId="0" xfId="0" applyNumberFormat="1" applyFont="1" applyFill="1" applyAlignment="1">
      <alignment/>
    </xf>
    <xf numFmtId="0" fontId="61" fillId="58" borderId="43" xfId="0" applyFont="1" applyFill="1" applyBorder="1" applyAlignment="1">
      <alignment horizontal="center" vertical="center"/>
    </xf>
    <xf numFmtId="0" fontId="61" fillId="59" borderId="0" xfId="0" applyFont="1" applyFill="1" applyBorder="1" applyAlignment="1">
      <alignment/>
    </xf>
    <xf numFmtId="0" fontId="61" fillId="59" borderId="28" xfId="0" applyFont="1" applyFill="1" applyBorder="1" applyAlignment="1">
      <alignment/>
    </xf>
    <xf numFmtId="0" fontId="61" fillId="59" borderId="40" xfId="0" applyFont="1" applyFill="1" applyBorder="1" applyAlignment="1">
      <alignment/>
    </xf>
    <xf numFmtId="0" fontId="61" fillId="59" borderId="41" xfId="0" applyFont="1" applyFill="1" applyBorder="1" applyAlignment="1">
      <alignment/>
    </xf>
    <xf numFmtId="165" fontId="61" fillId="58" borderId="43" xfId="0" applyNumberFormat="1" applyFont="1" applyFill="1" applyBorder="1" applyAlignment="1">
      <alignment horizontal="right"/>
    </xf>
    <xf numFmtId="165" fontId="61" fillId="58" borderId="0" xfId="0" applyNumberFormat="1" applyFont="1" applyFill="1" applyBorder="1" applyAlignment="1">
      <alignment horizontal="right"/>
    </xf>
    <xf numFmtId="165" fontId="61" fillId="58" borderId="28" xfId="0" applyNumberFormat="1" applyFont="1" applyFill="1" applyBorder="1" applyAlignment="1">
      <alignment horizontal="right"/>
    </xf>
    <xf numFmtId="165" fontId="61" fillId="58" borderId="40" xfId="0" applyNumberFormat="1" applyFont="1" applyFill="1" applyBorder="1" applyAlignment="1">
      <alignment horizontal="right"/>
    </xf>
    <xf numFmtId="165" fontId="61" fillId="58" borderId="41" xfId="0" applyNumberFormat="1" applyFont="1" applyFill="1" applyBorder="1" applyAlignment="1">
      <alignment horizontal="right"/>
    </xf>
    <xf numFmtId="166" fontId="61" fillId="58" borderId="43" xfId="0" applyNumberFormat="1" applyFont="1" applyFill="1" applyBorder="1" applyAlignment="1">
      <alignment horizontal="right"/>
    </xf>
    <xf numFmtId="166" fontId="61" fillId="58" borderId="0" xfId="0" applyNumberFormat="1" applyFont="1" applyFill="1" applyBorder="1" applyAlignment="1">
      <alignment horizontal="right"/>
    </xf>
    <xf numFmtId="166" fontId="61" fillId="58" borderId="28" xfId="0" applyNumberFormat="1" applyFont="1" applyFill="1" applyBorder="1" applyAlignment="1">
      <alignment horizontal="right"/>
    </xf>
    <xf numFmtId="166" fontId="61" fillId="58" borderId="0" xfId="0" applyNumberFormat="1" applyFont="1" applyFill="1" applyBorder="1" applyAlignment="1">
      <alignment/>
    </xf>
    <xf numFmtId="166" fontId="61" fillId="58" borderId="28" xfId="0" applyNumberFormat="1" applyFont="1" applyFill="1" applyBorder="1" applyAlignment="1">
      <alignment/>
    </xf>
    <xf numFmtId="166" fontId="61" fillId="58" borderId="40" xfId="0" applyNumberFormat="1" applyFont="1" applyFill="1" applyBorder="1" applyAlignment="1">
      <alignment/>
    </xf>
    <xf numFmtId="166" fontId="61" fillId="58" borderId="41" xfId="0" applyNumberFormat="1" applyFont="1" applyFill="1" applyBorder="1" applyAlignment="1">
      <alignment/>
    </xf>
    <xf numFmtId="166" fontId="61" fillId="58" borderId="43" xfId="0" applyNumberFormat="1" applyFont="1" applyFill="1" applyBorder="1" applyAlignment="1">
      <alignment/>
    </xf>
    <xf numFmtId="166" fontId="61" fillId="59" borderId="0" xfId="0" applyNumberFormat="1" applyFont="1" applyFill="1" applyBorder="1" applyAlignment="1">
      <alignment/>
    </xf>
    <xf numFmtId="166" fontId="61" fillId="59" borderId="28" xfId="0" applyNumberFormat="1" applyFont="1" applyFill="1" applyBorder="1" applyAlignment="1">
      <alignment/>
    </xf>
    <xf numFmtId="166" fontId="61" fillId="59" borderId="40" xfId="0" applyNumberFormat="1" applyFont="1" applyFill="1" applyBorder="1" applyAlignment="1">
      <alignment/>
    </xf>
    <xf numFmtId="166" fontId="61" fillId="59" borderId="41" xfId="0" applyNumberFormat="1" applyFont="1" applyFill="1" applyBorder="1" applyAlignment="1">
      <alignment/>
    </xf>
    <xf numFmtId="3" fontId="61" fillId="58" borderId="43" xfId="0" applyNumberFormat="1" applyFont="1" applyFill="1" applyBorder="1" applyAlignment="1">
      <alignment/>
    </xf>
    <xf numFmtId="0" fontId="62" fillId="58" borderId="30" xfId="0" applyFont="1" applyFill="1" applyBorder="1" applyAlignment="1">
      <alignment horizontal="left" vertical="center"/>
    </xf>
    <xf numFmtId="0" fontId="61" fillId="59" borderId="30" xfId="0" applyFont="1" applyFill="1" applyBorder="1" applyAlignment="1">
      <alignment/>
    </xf>
    <xf numFmtId="0" fontId="61" fillId="59" borderId="31" xfId="0" applyFont="1" applyFill="1" applyBorder="1" applyAlignment="1">
      <alignment/>
    </xf>
    <xf numFmtId="0" fontId="61" fillId="59" borderId="42" xfId="0" applyFont="1" applyFill="1" applyBorder="1" applyAlignment="1">
      <alignment/>
    </xf>
    <xf numFmtId="3" fontId="61" fillId="58" borderId="43" xfId="0" applyNumberFormat="1" applyFont="1" applyFill="1" applyBorder="1" applyAlignment="1">
      <alignment horizontal="center" vertical="center"/>
    </xf>
    <xf numFmtId="3" fontId="61" fillId="58" borderId="0" xfId="0" applyNumberFormat="1" applyFont="1" applyFill="1" applyBorder="1" applyAlignment="1">
      <alignment horizontal="center" vertical="center"/>
    </xf>
    <xf numFmtId="3" fontId="61" fillId="58" borderId="28" xfId="0" applyNumberFormat="1" applyFont="1" applyFill="1" applyBorder="1" applyAlignment="1">
      <alignment horizontal="center" vertical="center"/>
    </xf>
    <xf numFmtId="3" fontId="61" fillId="58" borderId="0" xfId="0" applyNumberFormat="1" applyFont="1" applyFill="1" applyBorder="1" applyAlignment="1">
      <alignment horizontal="center"/>
    </xf>
    <xf numFmtId="3" fontId="61" fillId="58" borderId="28" xfId="0" applyNumberFormat="1" applyFont="1" applyFill="1" applyBorder="1" applyAlignment="1">
      <alignment horizontal="center"/>
    </xf>
    <xf numFmtId="3" fontId="61" fillId="58" borderId="41" xfId="0" applyNumberFormat="1" applyFont="1" applyFill="1" applyBorder="1" applyAlignment="1">
      <alignment horizontal="center"/>
    </xf>
    <xf numFmtId="3" fontId="61" fillId="58" borderId="43" xfId="0" applyNumberFormat="1" applyFont="1" applyFill="1" applyBorder="1" applyAlignment="1">
      <alignment horizontal="right"/>
    </xf>
    <xf numFmtId="3" fontId="61" fillId="59" borderId="0" xfId="0" applyNumberFormat="1" applyFont="1" applyFill="1" applyBorder="1" applyAlignment="1">
      <alignment/>
    </xf>
    <xf numFmtId="3" fontId="61" fillId="59" borderId="28" xfId="0" applyNumberFormat="1" applyFont="1" applyFill="1" applyBorder="1" applyAlignment="1">
      <alignment/>
    </xf>
    <xf numFmtId="3" fontId="61" fillId="59" borderId="41" xfId="0" applyNumberFormat="1" applyFont="1" applyFill="1" applyBorder="1" applyAlignment="1">
      <alignment/>
    </xf>
    <xf numFmtId="3" fontId="61" fillId="58" borderId="45" xfId="0" applyNumberFormat="1" applyFont="1" applyFill="1" applyBorder="1" applyAlignment="1">
      <alignment/>
    </xf>
    <xf numFmtId="3" fontId="61" fillId="59" borderId="30" xfId="0" applyNumberFormat="1" applyFont="1" applyFill="1" applyBorder="1" applyAlignment="1">
      <alignment/>
    </xf>
    <xf numFmtId="3" fontId="61" fillId="59" borderId="31" xfId="0" applyNumberFormat="1" applyFont="1" applyFill="1" applyBorder="1" applyAlignment="1">
      <alignment/>
    </xf>
    <xf numFmtId="3" fontId="61" fillId="59" borderId="42" xfId="0" applyNumberFormat="1" applyFont="1" applyFill="1" applyBorder="1" applyAlignment="1">
      <alignment/>
    </xf>
    <xf numFmtId="0" fontId="65" fillId="58" borderId="48" xfId="0" applyFont="1" applyFill="1" applyBorder="1" applyAlignment="1">
      <alignment horizontal="center" vertical="center" textRotation="90" wrapText="1"/>
    </xf>
    <xf numFmtId="0" fontId="65" fillId="58" borderId="45" xfId="0" applyFont="1" applyFill="1" applyBorder="1" applyAlignment="1">
      <alignment horizontal="center" vertical="center" textRotation="90" wrapText="1"/>
    </xf>
    <xf numFmtId="0" fontId="65" fillId="58" borderId="31" xfId="0" applyFont="1" applyFill="1" applyBorder="1" applyAlignment="1">
      <alignment horizontal="center" vertical="center" textRotation="90" wrapText="1"/>
    </xf>
    <xf numFmtId="0" fontId="65" fillId="58" borderId="42" xfId="0" applyFont="1" applyFill="1" applyBorder="1" applyAlignment="1">
      <alignment horizontal="center" vertical="center" textRotation="90" wrapText="1"/>
    </xf>
    <xf numFmtId="165" fontId="61" fillId="57" borderId="25" xfId="0" applyNumberFormat="1" applyFont="1" applyFill="1" applyBorder="1" applyAlignment="1">
      <alignment horizontal="right"/>
    </xf>
    <xf numFmtId="165" fontId="61" fillId="57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61" fillId="58" borderId="41" xfId="0" applyNumberFormat="1" applyFont="1" applyFill="1" applyBorder="1" applyAlignment="1">
      <alignment horizontal="right"/>
    </xf>
    <xf numFmtId="0" fontId="61" fillId="58" borderId="37" xfId="0" applyFont="1" applyFill="1" applyBorder="1" applyAlignment="1">
      <alignment horizontal="center"/>
    </xf>
    <xf numFmtId="166" fontId="61" fillId="58" borderId="41" xfId="0" applyNumberFormat="1" applyFont="1" applyFill="1" applyBorder="1" applyAlignment="1">
      <alignment horizontal="right"/>
    </xf>
    <xf numFmtId="165" fontId="61" fillId="58" borderId="49" xfId="0" applyNumberFormat="1" applyFont="1" applyFill="1" applyBorder="1" applyAlignment="1">
      <alignment horizontal="center"/>
    </xf>
    <xf numFmtId="165" fontId="61" fillId="58" borderId="28" xfId="0" applyNumberFormat="1" applyFont="1" applyFill="1" applyBorder="1" applyAlignment="1">
      <alignment horizontal="center"/>
    </xf>
    <xf numFmtId="165" fontId="61" fillId="0" borderId="28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0" fontId="61" fillId="0" borderId="0" xfId="0" applyFont="1" applyFill="1" applyAlignment="1">
      <alignment/>
    </xf>
    <xf numFmtId="1" fontId="61" fillId="0" borderId="50" xfId="0" applyNumberFormat="1" applyFont="1" applyFill="1" applyBorder="1" applyAlignment="1">
      <alignment/>
    </xf>
    <xf numFmtId="1" fontId="61" fillId="0" borderId="51" xfId="0" applyNumberFormat="1" applyFont="1" applyFill="1" applyBorder="1" applyAlignment="1">
      <alignment/>
    </xf>
    <xf numFmtId="1" fontId="61" fillId="0" borderId="52" xfId="0" applyNumberFormat="1" applyFont="1" applyFill="1" applyBorder="1" applyAlignment="1">
      <alignment/>
    </xf>
    <xf numFmtId="1" fontId="61" fillId="0" borderId="53" xfId="0" applyNumberFormat="1" applyFont="1" applyFill="1" applyBorder="1" applyAlignment="1">
      <alignment/>
    </xf>
    <xf numFmtId="1" fontId="61" fillId="0" borderId="54" xfId="0" applyNumberFormat="1" applyFont="1" applyFill="1" applyBorder="1" applyAlignment="1">
      <alignment/>
    </xf>
    <xf numFmtId="0" fontId="61" fillId="0" borderId="55" xfId="0" applyFont="1" applyFill="1" applyBorder="1" applyAlignment="1">
      <alignment/>
    </xf>
    <xf numFmtId="0" fontId="61" fillId="58" borderId="56" xfId="0" applyFont="1" applyFill="1" applyBorder="1" applyAlignment="1">
      <alignment/>
    </xf>
    <xf numFmtId="0" fontId="61" fillId="0" borderId="56" xfId="0" applyFont="1" applyFill="1" applyBorder="1" applyAlignment="1">
      <alignment/>
    </xf>
    <xf numFmtId="165" fontId="61" fillId="0" borderId="57" xfId="0" applyNumberFormat="1" applyFont="1" applyFill="1" applyBorder="1" applyAlignment="1">
      <alignment/>
    </xf>
    <xf numFmtId="165" fontId="61" fillId="0" borderId="52" xfId="0" applyNumberFormat="1" applyFont="1" applyFill="1" applyBorder="1" applyAlignment="1">
      <alignment/>
    </xf>
    <xf numFmtId="165" fontId="61" fillId="0" borderId="50" xfId="0" applyNumberFormat="1" applyFont="1" applyFill="1" applyBorder="1" applyAlignment="1">
      <alignment/>
    </xf>
    <xf numFmtId="165" fontId="61" fillId="0" borderId="53" xfId="0" applyNumberFormat="1" applyFont="1" applyFill="1" applyBorder="1" applyAlignment="1">
      <alignment/>
    </xf>
    <xf numFmtId="165" fontId="61" fillId="0" borderId="51" xfId="0" applyNumberFormat="1" applyFont="1" applyFill="1" applyBorder="1" applyAlignment="1">
      <alignment/>
    </xf>
    <xf numFmtId="165" fontId="61" fillId="0" borderId="54" xfId="0" applyNumberFormat="1" applyFont="1" applyFill="1" applyBorder="1" applyAlignment="1">
      <alignment/>
    </xf>
    <xf numFmtId="17" fontId="61" fillId="58" borderId="58" xfId="0" applyNumberFormat="1" applyFont="1" applyFill="1" applyBorder="1" applyAlignment="1">
      <alignment/>
    </xf>
    <xf numFmtId="17" fontId="61" fillId="58" borderId="5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6" fillId="57" borderId="60" xfId="0" applyFont="1" applyFill="1" applyBorder="1" applyAlignment="1">
      <alignment vertical="center"/>
    </xf>
    <xf numFmtId="0" fontId="66" fillId="57" borderId="61" xfId="0" applyFont="1" applyFill="1" applyBorder="1" applyAlignment="1">
      <alignment vertical="center"/>
    </xf>
    <xf numFmtId="3" fontId="61" fillId="0" borderId="57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61" fillId="0" borderId="27" xfId="0" applyFont="1" applyFill="1" applyBorder="1" applyAlignment="1">
      <alignment/>
    </xf>
    <xf numFmtId="0" fontId="61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1" fillId="58" borderId="41" xfId="0" applyFont="1" applyFill="1" applyBorder="1" applyAlignment="1">
      <alignment horizontal="center" vertical="center"/>
    </xf>
    <xf numFmtId="3" fontId="61" fillId="58" borderId="41" xfId="0" applyNumberFormat="1" applyFont="1" applyFill="1" applyBorder="1" applyAlignment="1">
      <alignment horizontal="center" vertical="center"/>
    </xf>
    <xf numFmtId="0" fontId="68" fillId="58" borderId="0" xfId="0" applyFont="1" applyFill="1" applyBorder="1" applyAlignment="1">
      <alignment horizontal="left" vertical="center"/>
    </xf>
    <xf numFmtId="0" fontId="68" fillId="58" borderId="28" xfId="0" applyFont="1" applyFill="1" applyBorder="1" applyAlignment="1">
      <alignment horizontal="left" vertical="center"/>
    </xf>
    <xf numFmtId="0" fontId="64" fillId="58" borderId="27" xfId="0" applyFont="1" applyFill="1" applyBorder="1" applyAlignment="1">
      <alignment/>
    </xf>
    <xf numFmtId="3" fontId="61" fillId="58" borderId="0" xfId="0" applyNumberFormat="1" applyFont="1" applyFill="1" applyAlignment="1">
      <alignment/>
    </xf>
    <xf numFmtId="0" fontId="64" fillId="58" borderId="29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0" fontId="62" fillId="58" borderId="32" xfId="0" applyFont="1" applyFill="1" applyBorder="1" applyAlignment="1">
      <alignment horizontal="center" vertical="center"/>
    </xf>
    <xf numFmtId="0" fontId="62" fillId="58" borderId="62" xfId="0" applyFont="1" applyFill="1" applyBorder="1" applyAlignment="1">
      <alignment horizontal="center"/>
    </xf>
    <xf numFmtId="165" fontId="61" fillId="58" borderId="43" xfId="0" applyNumberFormat="1" applyFont="1" applyFill="1" applyBorder="1" applyAlignment="1">
      <alignment horizontal="center"/>
    </xf>
    <xf numFmtId="165" fontId="61" fillId="0" borderId="0" xfId="0" applyNumberFormat="1" applyFont="1" applyBorder="1" applyAlignment="1">
      <alignment horizontal="right"/>
    </xf>
    <xf numFmtId="165" fontId="61" fillId="0" borderId="0" xfId="0" applyNumberFormat="1" applyFont="1" applyFill="1" applyBorder="1" applyAlignment="1">
      <alignment horizontal="right"/>
    </xf>
    <xf numFmtId="166" fontId="61" fillId="0" borderId="41" xfId="0" applyNumberFormat="1" applyFont="1" applyFill="1" applyBorder="1" applyAlignment="1">
      <alignment horizontal="right"/>
    </xf>
    <xf numFmtId="166" fontId="61" fillId="0" borderId="43" xfId="0" applyNumberFormat="1" applyFont="1" applyFill="1" applyBorder="1" applyAlignment="1">
      <alignment horizontal="right"/>
    </xf>
    <xf numFmtId="165" fontId="61" fillId="0" borderId="41" xfId="0" applyNumberFormat="1" applyFont="1" applyBorder="1" applyAlignment="1">
      <alignment horizontal="right"/>
    </xf>
    <xf numFmtId="165" fontId="61" fillId="57" borderId="26" xfId="0" applyNumberFormat="1" applyFont="1" applyFill="1" applyBorder="1" applyAlignment="1">
      <alignment horizontal="right"/>
    </xf>
    <xf numFmtId="0" fontId="60" fillId="58" borderId="27" xfId="0" applyFont="1" applyFill="1" applyBorder="1" applyAlignment="1">
      <alignment horizontal="left" vertical="center"/>
    </xf>
    <xf numFmtId="0" fontId="60" fillId="58" borderId="0" xfId="0" applyFont="1" applyFill="1" applyBorder="1" applyAlignment="1">
      <alignment horizontal="left" vertical="center"/>
    </xf>
    <xf numFmtId="0" fontId="60" fillId="58" borderId="28" xfId="0" applyFont="1" applyFill="1" applyBorder="1" applyAlignment="1">
      <alignment horizontal="left" vertical="center"/>
    </xf>
    <xf numFmtId="0" fontId="66" fillId="57" borderId="63" xfId="0" applyFont="1" applyFill="1" applyBorder="1" applyAlignment="1">
      <alignment horizontal="left" vertical="center"/>
    </xf>
    <xf numFmtId="0" fontId="66" fillId="57" borderId="60" xfId="0" applyFont="1" applyFill="1" applyBorder="1" applyAlignment="1">
      <alignment horizontal="left" vertical="center"/>
    </xf>
    <xf numFmtId="0" fontId="66" fillId="57" borderId="61" xfId="0" applyFont="1" applyFill="1" applyBorder="1" applyAlignment="1">
      <alignment horizontal="left" vertical="center"/>
    </xf>
    <xf numFmtId="0" fontId="60" fillId="58" borderId="64" xfId="0" applyFont="1" applyFill="1" applyBorder="1" applyAlignment="1">
      <alignment horizontal="left" vertical="center"/>
    </xf>
    <xf numFmtId="0" fontId="60" fillId="58" borderId="65" xfId="0" applyFont="1" applyFill="1" applyBorder="1" applyAlignment="1">
      <alignment horizontal="left" vertical="center"/>
    </xf>
    <xf numFmtId="0" fontId="60" fillId="58" borderId="37" xfId="0" applyFont="1" applyFill="1" applyBorder="1" applyAlignment="1">
      <alignment horizontal="left" vertical="center"/>
    </xf>
    <xf numFmtId="0" fontId="62" fillId="58" borderId="22" xfId="0" applyFont="1" applyFill="1" applyBorder="1" applyAlignment="1">
      <alignment horizontal="center" vertical="center"/>
    </xf>
    <xf numFmtId="0" fontId="61" fillId="58" borderId="65" xfId="0" applyFont="1" applyFill="1" applyBorder="1" applyAlignment="1">
      <alignment horizontal="center" vertical="center"/>
    </xf>
    <xf numFmtId="0" fontId="61" fillId="58" borderId="66" xfId="0" applyFont="1" applyFill="1" applyBorder="1" applyAlignment="1">
      <alignment horizontal="center" vertical="center"/>
    </xf>
    <xf numFmtId="0" fontId="62" fillId="58" borderId="37" xfId="0" applyFont="1" applyFill="1" applyBorder="1" applyAlignment="1">
      <alignment horizontal="center" vertical="center"/>
    </xf>
    <xf numFmtId="0" fontId="59" fillId="0" borderId="34" xfId="0" applyFont="1" applyBorder="1" applyAlignment="1">
      <alignment horizontal="center"/>
    </xf>
    <xf numFmtId="0" fontId="61" fillId="58" borderId="66" xfId="0" applyFont="1" applyFill="1" applyBorder="1" applyAlignment="1">
      <alignment horizontal="center"/>
    </xf>
    <xf numFmtId="0" fontId="61" fillId="58" borderId="37" xfId="0" applyFont="1" applyFill="1" applyBorder="1" applyAlignment="1">
      <alignment horizontal="center"/>
    </xf>
    <xf numFmtId="1" fontId="61" fillId="0" borderId="67" xfId="0" applyNumberFormat="1" applyFont="1" applyFill="1" applyBorder="1" applyAlignment="1">
      <alignment/>
    </xf>
    <xf numFmtId="1" fontId="61" fillId="0" borderId="68" xfId="0" applyNumberFormat="1" applyFont="1" applyFill="1" applyBorder="1" applyAlignment="1">
      <alignment/>
    </xf>
    <xf numFmtId="1" fontId="61" fillId="0" borderId="69" xfId="0" applyNumberFormat="1" applyFont="1" applyFill="1" applyBorder="1" applyAlignment="1">
      <alignment/>
    </xf>
    <xf numFmtId="165" fontId="61" fillId="0" borderId="67" xfId="0" applyNumberFormat="1" applyFont="1" applyFill="1" applyBorder="1" applyAlignment="1">
      <alignment/>
    </xf>
    <xf numFmtId="165" fontId="61" fillId="0" borderId="68" xfId="0" applyNumberFormat="1" applyFont="1" applyFill="1" applyBorder="1" applyAlignment="1">
      <alignment/>
    </xf>
    <xf numFmtId="165" fontId="61" fillId="0" borderId="69" xfId="0" applyNumberFormat="1" applyFont="1" applyFill="1" applyBorder="1" applyAlignment="1">
      <alignment/>
    </xf>
    <xf numFmtId="0" fontId="61" fillId="58" borderId="22" xfId="0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1" fillId="0" borderId="31" xfId="0" applyNumberFormat="1" applyFont="1" applyFill="1" applyBorder="1" applyAlignment="1">
      <alignment horizontal="right"/>
    </xf>
    <xf numFmtId="165" fontId="61" fillId="0" borderId="30" xfId="0" applyNumberFormat="1" applyFont="1" applyFill="1" applyBorder="1" applyAlignment="1">
      <alignment horizontal="right"/>
    </xf>
    <xf numFmtId="166" fontId="61" fillId="0" borderId="0" xfId="0" applyNumberFormat="1" applyFont="1" applyFill="1" applyAlignment="1">
      <alignment/>
    </xf>
    <xf numFmtId="165" fontId="61" fillId="58" borderId="0" xfId="0" applyNumberFormat="1" applyFont="1" applyFill="1" applyAlignment="1">
      <alignment/>
    </xf>
    <xf numFmtId="165" fontId="0" fillId="0" borderId="0" xfId="0" applyNumberFormat="1" applyFill="1" applyBorder="1" applyAlignment="1">
      <alignment/>
    </xf>
    <xf numFmtId="0" fontId="61" fillId="58" borderId="0" xfId="0" applyFont="1" applyFill="1" applyBorder="1" applyAlignment="1">
      <alignment horizontal="center" vertical="center"/>
    </xf>
    <xf numFmtId="0" fontId="61" fillId="58" borderId="37" xfId="0" applyFont="1" applyFill="1" applyBorder="1" applyAlignment="1">
      <alignment horizontal="center"/>
    </xf>
    <xf numFmtId="165" fontId="61" fillId="0" borderId="40" xfId="0" applyNumberFormat="1" applyFont="1" applyBorder="1" applyAlignment="1">
      <alignment horizontal="right"/>
    </xf>
    <xf numFmtId="165" fontId="61" fillId="0" borderId="40" xfId="0" applyNumberFormat="1" applyFont="1" applyFill="1" applyBorder="1" applyAlignment="1">
      <alignment horizontal="right"/>
    </xf>
    <xf numFmtId="165" fontId="61" fillId="0" borderId="44" xfId="0" applyNumberFormat="1" applyFont="1" applyFill="1" applyBorder="1" applyAlignment="1">
      <alignment horizontal="right"/>
    </xf>
    <xf numFmtId="0" fontId="59" fillId="0" borderId="70" xfId="0" applyFont="1" applyBorder="1" applyAlignment="1">
      <alignment horizontal="center"/>
    </xf>
    <xf numFmtId="165" fontId="61" fillId="0" borderId="61" xfId="0" applyNumberFormat="1" applyFont="1" applyBorder="1" applyAlignment="1">
      <alignment horizontal="right" vertical="center"/>
    </xf>
    <xf numFmtId="165" fontId="61" fillId="0" borderId="41" xfId="0" applyNumberFormat="1" applyFont="1" applyBorder="1" applyAlignment="1">
      <alignment horizontal="right" vertical="center"/>
    </xf>
    <xf numFmtId="165" fontId="61" fillId="0" borderId="41" xfId="0" applyNumberFormat="1" applyFont="1" applyFill="1" applyBorder="1" applyAlignment="1">
      <alignment horizontal="right" vertical="center"/>
    </xf>
    <xf numFmtId="165" fontId="61" fillId="0" borderId="4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/>
    </xf>
    <xf numFmtId="0" fontId="59" fillId="0" borderId="36" xfId="0" applyFont="1" applyBorder="1" applyAlignment="1">
      <alignment horizontal="center"/>
    </xf>
    <xf numFmtId="0" fontId="61" fillId="57" borderId="71" xfId="0" applyFont="1" applyFill="1" applyBorder="1" applyAlignment="1">
      <alignment horizontal="center"/>
    </xf>
    <xf numFmtId="165" fontId="61" fillId="57" borderId="71" xfId="0" applyNumberFormat="1" applyFont="1" applyFill="1" applyBorder="1" applyAlignment="1">
      <alignment horizontal="right"/>
    </xf>
    <xf numFmtId="165" fontId="61" fillId="0" borderId="60" xfId="0" applyNumberFormat="1" applyFont="1" applyFill="1" applyBorder="1" applyAlignment="1">
      <alignment horizontal="right"/>
    </xf>
    <xf numFmtId="0" fontId="59" fillId="0" borderId="72" xfId="0" applyFont="1" applyBorder="1" applyAlignment="1">
      <alignment horizontal="center"/>
    </xf>
    <xf numFmtId="165" fontId="61" fillId="0" borderId="73" xfId="0" applyNumberFormat="1" applyFont="1" applyBorder="1" applyAlignment="1">
      <alignment horizontal="right"/>
    </xf>
    <xf numFmtId="165" fontId="4" fillId="0" borderId="40" xfId="0" applyNumberFormat="1" applyFont="1" applyFill="1" applyBorder="1" applyAlignment="1">
      <alignment horizontal="right"/>
    </xf>
    <xf numFmtId="165" fontId="61" fillId="58" borderId="0" xfId="0" applyNumberFormat="1" applyFont="1" applyFill="1" applyBorder="1" applyAlignment="1">
      <alignment horizontal="center"/>
    </xf>
    <xf numFmtId="167" fontId="61" fillId="58" borderId="0" xfId="0" applyNumberFormat="1" applyFont="1" applyFill="1" applyBorder="1" applyAlignment="1">
      <alignment/>
    </xf>
    <xf numFmtId="165" fontId="61" fillId="0" borderId="49" xfId="0" applyNumberFormat="1" applyFont="1" applyFill="1" applyBorder="1" applyAlignment="1">
      <alignment horizontal="center"/>
    </xf>
    <xf numFmtId="165" fontId="61" fillId="0" borderId="43" xfId="0" applyNumberFormat="1" applyFont="1" applyFill="1" applyBorder="1" applyAlignment="1">
      <alignment horizontal="center"/>
    </xf>
    <xf numFmtId="165" fontId="61" fillId="0" borderId="28" xfId="0" applyNumberFormat="1" applyFont="1" applyFill="1" applyBorder="1" applyAlignment="1">
      <alignment horizontal="center"/>
    </xf>
    <xf numFmtId="165" fontId="61" fillId="0" borderId="41" xfId="0" applyNumberFormat="1" applyFont="1" applyFill="1" applyBorder="1" applyAlignment="1">
      <alignment horizontal="center"/>
    </xf>
    <xf numFmtId="165" fontId="61" fillId="0" borderId="48" xfId="0" applyNumberFormat="1" applyFont="1" applyFill="1" applyBorder="1" applyAlignment="1">
      <alignment horizontal="center"/>
    </xf>
    <xf numFmtId="165" fontId="61" fillId="0" borderId="31" xfId="0" applyNumberFormat="1" applyFont="1" applyFill="1" applyBorder="1" applyAlignment="1">
      <alignment horizontal="center"/>
    </xf>
    <xf numFmtId="165" fontId="61" fillId="0" borderId="42" xfId="0" applyNumberFormat="1" applyFont="1" applyFill="1" applyBorder="1" applyAlignment="1">
      <alignment horizontal="center"/>
    </xf>
    <xf numFmtId="165" fontId="61" fillId="0" borderId="4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1" fillId="58" borderId="0" xfId="0" applyFont="1" applyFill="1" applyBorder="1" applyAlignment="1">
      <alignment horizontal="center" vertical="center"/>
    </xf>
    <xf numFmtId="0" fontId="60" fillId="0" borderId="27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60" fillId="0" borderId="74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0" fontId="60" fillId="0" borderId="28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6" fillId="57" borderId="75" xfId="0" applyFont="1" applyFill="1" applyBorder="1" applyAlignment="1">
      <alignment horizontal="left" vertical="center"/>
    </xf>
    <xf numFmtId="0" fontId="66" fillId="57" borderId="76" xfId="0" applyFont="1" applyFill="1" applyBorder="1" applyAlignment="1">
      <alignment horizontal="left" vertical="center"/>
    </xf>
    <xf numFmtId="0" fontId="66" fillId="57" borderId="77" xfId="0" applyFont="1" applyFill="1" applyBorder="1" applyAlignment="1">
      <alignment horizontal="left" vertical="center"/>
    </xf>
    <xf numFmtId="0" fontId="59" fillId="0" borderId="78" xfId="0" applyFont="1" applyBorder="1" applyAlignment="1">
      <alignment horizontal="center"/>
    </xf>
    <xf numFmtId="0" fontId="59" fillId="0" borderId="58" xfId="0" applyFont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61" fillId="58" borderId="0" xfId="0" applyFont="1" applyFill="1" applyBorder="1" applyAlignment="1">
      <alignment horizontal="center" vertical="center"/>
    </xf>
    <xf numFmtId="0" fontId="61" fillId="58" borderId="36" xfId="0" applyFont="1" applyFill="1" applyBorder="1" applyAlignment="1">
      <alignment horizontal="center" vertical="center"/>
    </xf>
    <xf numFmtId="0" fontId="61" fillId="58" borderId="32" xfId="0" applyFont="1" applyFill="1" applyBorder="1" applyAlignment="1">
      <alignment horizontal="center" vertical="center"/>
    </xf>
    <xf numFmtId="0" fontId="61" fillId="58" borderId="34" xfId="0" applyFont="1" applyFill="1" applyBorder="1" applyAlignment="1">
      <alignment horizontal="center" vertical="center"/>
    </xf>
    <xf numFmtId="0" fontId="61" fillId="58" borderId="79" xfId="0" applyFont="1" applyFill="1" applyBorder="1" applyAlignment="1">
      <alignment horizontal="center" vertical="center"/>
    </xf>
    <xf numFmtId="0" fontId="61" fillId="58" borderId="61" xfId="0" applyFont="1" applyFill="1" applyBorder="1" applyAlignment="1">
      <alignment horizontal="center" vertical="center"/>
    </xf>
    <xf numFmtId="0" fontId="61" fillId="58" borderId="39" xfId="0" applyFont="1" applyFill="1" applyBorder="1" applyAlignment="1">
      <alignment horizontal="center" vertical="center"/>
    </xf>
    <xf numFmtId="0" fontId="60" fillId="58" borderId="63" xfId="0" applyFont="1" applyFill="1" applyBorder="1" applyAlignment="1">
      <alignment horizontal="left" vertical="center"/>
    </xf>
    <xf numFmtId="0" fontId="60" fillId="58" borderId="60" xfId="0" applyFont="1" applyFill="1" applyBorder="1" applyAlignment="1">
      <alignment horizontal="left" vertical="center"/>
    </xf>
    <xf numFmtId="0" fontId="60" fillId="58" borderId="80" xfId="0" applyFont="1" applyFill="1" applyBorder="1" applyAlignment="1">
      <alignment horizontal="left" vertical="center"/>
    </xf>
    <xf numFmtId="0" fontId="60" fillId="58" borderId="74" xfId="0" applyFont="1" applyFill="1" applyBorder="1" applyAlignment="1">
      <alignment horizontal="left" vertical="center"/>
    </xf>
    <xf numFmtId="0" fontId="60" fillId="58" borderId="36" xfId="0" applyFont="1" applyFill="1" applyBorder="1" applyAlignment="1">
      <alignment horizontal="left" vertical="center"/>
    </xf>
    <xf numFmtId="0" fontId="60" fillId="58" borderId="34" xfId="0" applyFont="1" applyFill="1" applyBorder="1" applyAlignment="1">
      <alignment horizontal="left" vertical="center"/>
    </xf>
    <xf numFmtId="0" fontId="62" fillId="58" borderId="62" xfId="0" applyFont="1" applyFill="1" applyBorder="1" applyAlignment="1">
      <alignment horizontal="center" vertical="center"/>
    </xf>
    <xf numFmtId="0" fontId="62" fillId="58" borderId="35" xfId="0" applyFont="1" applyFill="1" applyBorder="1" applyAlignment="1">
      <alignment horizontal="center" vertical="center"/>
    </xf>
    <xf numFmtId="0" fontId="60" fillId="58" borderId="81" xfId="0" applyFont="1" applyFill="1" applyBorder="1" applyAlignment="1">
      <alignment horizontal="left" vertical="center"/>
    </xf>
    <xf numFmtId="0" fontId="60" fillId="58" borderId="79" xfId="0" applyFont="1" applyFill="1" applyBorder="1" applyAlignment="1">
      <alignment horizontal="left" vertical="center"/>
    </xf>
    <xf numFmtId="0" fontId="60" fillId="58" borderId="32" xfId="0" applyFont="1" applyFill="1" applyBorder="1" applyAlignment="1">
      <alignment horizontal="left" vertical="center"/>
    </xf>
    <xf numFmtId="0" fontId="62" fillId="58" borderId="33" xfId="0" applyFont="1" applyFill="1" applyBorder="1" applyAlignment="1">
      <alignment horizontal="center" vertical="center"/>
    </xf>
    <xf numFmtId="0" fontId="61" fillId="58" borderId="82" xfId="0" applyFont="1" applyFill="1" applyBorder="1" applyAlignment="1">
      <alignment horizontal="center"/>
    </xf>
    <xf numFmtId="0" fontId="61" fillId="58" borderId="65" xfId="0" applyFont="1" applyFill="1" applyBorder="1" applyAlignment="1">
      <alignment horizontal="center"/>
    </xf>
    <xf numFmtId="0" fontId="61" fillId="58" borderId="37" xfId="0" applyFont="1" applyFill="1" applyBorder="1" applyAlignment="1">
      <alignment horizontal="center"/>
    </xf>
    <xf numFmtId="0" fontId="61" fillId="58" borderId="66" xfId="0" applyFont="1" applyFill="1" applyBorder="1" applyAlignment="1">
      <alignment horizontal="center"/>
    </xf>
    <xf numFmtId="0" fontId="61" fillId="58" borderId="46" xfId="0" applyFont="1" applyFill="1" applyBorder="1" applyAlignment="1">
      <alignment horizontal="center"/>
    </xf>
    <xf numFmtId="0" fontId="61" fillId="58" borderId="58" xfId="0" applyFont="1" applyFill="1" applyBorder="1" applyAlignment="1">
      <alignment horizontal="center"/>
    </xf>
    <xf numFmtId="0" fontId="61" fillId="58" borderId="59" xfId="0" applyFont="1" applyFill="1" applyBorder="1" applyAlignment="1">
      <alignment horizontal="center"/>
    </xf>
    <xf numFmtId="0" fontId="62" fillId="58" borderId="63" xfId="0" applyFont="1" applyFill="1" applyBorder="1" applyAlignment="1">
      <alignment horizontal="left" vertical="center" wrapText="1"/>
    </xf>
    <xf numFmtId="0" fontId="62" fillId="58" borderId="61" xfId="0" applyFont="1" applyFill="1" applyBorder="1" applyAlignment="1">
      <alignment horizontal="left" vertical="center" wrapText="1"/>
    </xf>
    <xf numFmtId="0" fontId="62" fillId="58" borderId="29" xfId="0" applyFont="1" applyFill="1" applyBorder="1" applyAlignment="1">
      <alignment horizontal="left" vertical="center" wrapText="1"/>
    </xf>
    <xf numFmtId="0" fontId="62" fillId="58" borderId="42" xfId="0" applyFont="1" applyFill="1" applyBorder="1" applyAlignment="1">
      <alignment horizontal="left" vertical="center" wrapText="1"/>
    </xf>
  </cellXfs>
  <cellStyles count="1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Check Cell" xfId="102"/>
    <cellStyle name="Check Cell 2" xfId="103"/>
    <cellStyle name="Chybně" xfId="104"/>
    <cellStyle name="Input" xfId="105"/>
    <cellStyle name="Input 2" xfId="106"/>
    <cellStyle name="Kontrolní buňka" xfId="107"/>
    <cellStyle name="Linked Cell" xfId="108"/>
    <cellStyle name="Linked Cell 2" xfId="109"/>
    <cellStyle name="Nadpis 1" xfId="110"/>
    <cellStyle name="Nadpis 2" xfId="111"/>
    <cellStyle name="Nadpis 3" xfId="112"/>
    <cellStyle name="Nadpis 4" xfId="113"/>
    <cellStyle name="Název" xfId="114"/>
    <cellStyle name="Neutral" xfId="115"/>
    <cellStyle name="Neutral 2" xfId="116"/>
    <cellStyle name="Neutrální" xfId="117"/>
    <cellStyle name="Normal 2" xfId="118"/>
    <cellStyle name="Normal 2 2" xfId="119"/>
    <cellStyle name="Normal 2 2 2" xfId="120"/>
    <cellStyle name="Normal 2 3" xfId="121"/>
    <cellStyle name="Normal 3" xfId="122"/>
    <cellStyle name="Normal 3 2" xfId="123"/>
    <cellStyle name="Normal 4" xfId="124"/>
    <cellStyle name="Normal 5" xfId="125"/>
    <cellStyle name="Normal 6" xfId="126"/>
    <cellStyle name="Normal 7" xfId="127"/>
    <cellStyle name="Normal 8" xfId="128"/>
    <cellStyle name="normální_HDP v b.c." xfId="129"/>
    <cellStyle name="Note" xfId="130"/>
    <cellStyle name="Note 2" xfId="131"/>
    <cellStyle name="Output" xfId="132"/>
    <cellStyle name="Output 2" xfId="133"/>
    <cellStyle name="Percent" xfId="134"/>
    <cellStyle name="Percent 2" xfId="135"/>
    <cellStyle name="Percent 3" xfId="136"/>
    <cellStyle name="Percent 4" xfId="137"/>
    <cellStyle name="percentá 2" xfId="138"/>
    <cellStyle name="Poznámka" xfId="139"/>
    <cellStyle name="Poznámka 2" xfId="140"/>
    <cellStyle name="Propojená buňka" xfId="141"/>
    <cellStyle name="Správně" xfId="142"/>
    <cellStyle name="Style 1" xfId="143"/>
    <cellStyle name="Text upozornění" xfId="144"/>
    <cellStyle name="Title" xfId="145"/>
    <cellStyle name="Title 2" xfId="146"/>
    <cellStyle name="Total" xfId="147"/>
    <cellStyle name="Total 2" xfId="148"/>
    <cellStyle name="Vstup" xfId="149"/>
    <cellStyle name="Výpočet" xfId="150"/>
    <cellStyle name="Výstup" xfId="151"/>
    <cellStyle name="Vysvětlující text" xfId="152"/>
    <cellStyle name="Warning Text" xfId="153"/>
    <cellStyle name="Warning Text 2" xfId="154"/>
    <cellStyle name="Zvýraznění 1" xfId="155"/>
    <cellStyle name="Zvýraznění 2" xfId="156"/>
    <cellStyle name="Zvýraznění 3" xfId="157"/>
    <cellStyle name="Zvýraznění 4" xfId="158"/>
    <cellStyle name="Zvýraznění 5" xfId="159"/>
    <cellStyle name="Zvýraznění 6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2"/>
  <sheetViews>
    <sheetView showGridLines="0" tabSelected="1" zoomScale="80" zoomScaleNormal="80" zoomScalePageLayoutView="0" workbookViewId="0" topLeftCell="A1">
      <pane xSplit="6" ySplit="4" topLeftCell="G11" activePane="bottomRight" state="frozen"/>
      <selection pane="topLeft" activeCell="A1" sqref="A1"/>
      <selection pane="topRight" activeCell="G1" sqref="G1"/>
      <selection pane="bottomLeft" activeCell="A6" sqref="A6"/>
      <selection pane="bottomRight" activeCell="K7" sqref="K7"/>
    </sheetView>
  </sheetViews>
  <sheetFormatPr defaultColWidth="9.140625" defaultRowHeight="15" outlineLevelRow="1"/>
  <cols>
    <col min="1" max="4" width="3.140625" style="145" customWidth="1"/>
    <col min="5" max="5" width="35.140625" style="145" customWidth="1"/>
    <col min="6" max="6" width="31.7109375" style="145" bestFit="1" customWidth="1"/>
    <col min="7" max="7" width="12.7109375" style="145" customWidth="1"/>
    <col min="8" max="11" width="11.00390625" style="145" customWidth="1"/>
    <col min="12" max="14" width="10.421875" style="145" customWidth="1"/>
    <col min="15" max="16" width="11.421875" style="145" bestFit="1" customWidth="1"/>
    <col min="17" max="16384" width="9.140625" style="145" customWidth="1"/>
  </cols>
  <sheetData>
    <row r="1" ht="22.5" customHeight="1" thickBot="1">
      <c r="B1" s="1"/>
    </row>
    <row r="2" spans="2:14" ht="30" customHeight="1" thickBot="1">
      <c r="B2" s="264" t="str">
        <f>"Strednodobá predikcia "&amp;H3&amp;" základných makroekonomických ukazovateľov"</f>
        <v>Strednodobá predikcia P4Q-2018 základných makroekonomických ukazovateľov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2:14" ht="15">
      <c r="B3" s="256" t="s">
        <v>29</v>
      </c>
      <c r="C3" s="257"/>
      <c r="D3" s="257"/>
      <c r="E3" s="258"/>
      <c r="F3" s="262" t="s">
        <v>69</v>
      </c>
      <c r="G3" s="241" t="s">
        <v>35</v>
      </c>
      <c r="H3" s="267" t="s">
        <v>201</v>
      </c>
      <c r="I3" s="268"/>
      <c r="J3" s="268"/>
      <c r="K3" s="268"/>
      <c r="L3" s="267" t="s">
        <v>202</v>
      </c>
      <c r="M3" s="268"/>
      <c r="N3" s="269"/>
    </row>
    <row r="4" spans="2:14" ht="15">
      <c r="B4" s="259"/>
      <c r="C4" s="260"/>
      <c r="D4" s="260"/>
      <c r="E4" s="261"/>
      <c r="F4" s="263"/>
      <c r="G4" s="2">
        <v>2017</v>
      </c>
      <c r="H4" s="2">
        <v>2018</v>
      </c>
      <c r="I4" s="209">
        <v>2019</v>
      </c>
      <c r="J4" s="209">
        <v>2020</v>
      </c>
      <c r="K4" s="237">
        <v>2021</v>
      </c>
      <c r="L4" s="2">
        <v>2018</v>
      </c>
      <c r="M4" s="2">
        <v>2019</v>
      </c>
      <c r="N4" s="231">
        <v>2020</v>
      </c>
    </row>
    <row r="5" spans="2:14" ht="15.75" thickBot="1">
      <c r="B5" s="3" t="s">
        <v>12</v>
      </c>
      <c r="C5" s="4"/>
      <c r="D5" s="4"/>
      <c r="E5" s="5"/>
      <c r="F5" s="6"/>
      <c r="G5" s="7"/>
      <c r="H5" s="8"/>
      <c r="I5" s="8"/>
      <c r="J5" s="8"/>
      <c r="K5" s="8"/>
      <c r="L5" s="238"/>
      <c r="M5" s="8"/>
      <c r="N5" s="9"/>
    </row>
    <row r="6" spans="2:24" ht="15">
      <c r="B6" s="10"/>
      <c r="C6" s="11" t="s">
        <v>70</v>
      </c>
      <c r="D6" s="11"/>
      <c r="E6" s="12"/>
      <c r="F6" s="13" t="s">
        <v>40</v>
      </c>
      <c r="G6" s="105">
        <v>1.3908660045887729</v>
      </c>
      <c r="H6" s="104">
        <v>2.604038878301182</v>
      </c>
      <c r="I6" s="104">
        <v>2.8614231001023143</v>
      </c>
      <c r="J6" s="104">
        <v>2.4113634239719914</v>
      </c>
      <c r="K6" s="104">
        <v>2.6048345058739812</v>
      </c>
      <c r="L6" s="106">
        <v>0</v>
      </c>
      <c r="M6" s="104">
        <v>0.19999999999999973</v>
      </c>
      <c r="N6" s="107">
        <v>0</v>
      </c>
      <c r="O6"/>
      <c r="P6"/>
      <c r="Q6"/>
      <c r="R6"/>
      <c r="S6"/>
      <c r="T6" s="225"/>
      <c r="U6" s="225"/>
      <c r="V6" s="225"/>
      <c r="W6" s="225"/>
      <c r="X6" s="225"/>
    </row>
    <row r="7" spans="2:24" ht="15">
      <c r="B7" s="10"/>
      <c r="C7" s="11" t="s">
        <v>71</v>
      </c>
      <c r="D7" s="11"/>
      <c r="E7" s="12"/>
      <c r="F7" s="13" t="s">
        <v>40</v>
      </c>
      <c r="G7" s="105">
        <v>1.3</v>
      </c>
      <c r="H7" s="104">
        <v>2.6</v>
      </c>
      <c r="I7" s="104">
        <v>2.9</v>
      </c>
      <c r="J7" s="104">
        <v>2.4</v>
      </c>
      <c r="K7" s="104">
        <v>2.7</v>
      </c>
      <c r="L7" s="106">
        <v>0</v>
      </c>
      <c r="M7" s="104">
        <v>0.10000000000000009</v>
      </c>
      <c r="N7" s="107">
        <v>-0.10000000000000009</v>
      </c>
      <c r="O7"/>
      <c r="P7"/>
      <c r="Q7"/>
      <c r="R7"/>
      <c r="S7"/>
      <c r="T7" s="225"/>
      <c r="U7" s="225"/>
      <c r="V7" s="225"/>
      <c r="W7" s="225"/>
      <c r="X7" s="225"/>
    </row>
    <row r="8" spans="2:24" ht="15">
      <c r="B8" s="10"/>
      <c r="C8" s="11" t="s">
        <v>18</v>
      </c>
      <c r="D8" s="11"/>
      <c r="E8" s="12"/>
      <c r="F8" s="13" t="s">
        <v>40</v>
      </c>
      <c r="G8" s="14">
        <v>1.2348940268702222</v>
      </c>
      <c r="H8" s="190">
        <v>2.302865508707953</v>
      </c>
      <c r="I8" s="190">
        <v>2.9324883023225397</v>
      </c>
      <c r="J8" s="190">
        <v>2.928209770669426</v>
      </c>
      <c r="K8" s="190">
        <v>2.9515018460182887</v>
      </c>
      <c r="L8" s="106">
        <v>-0.10000000000000009</v>
      </c>
      <c r="M8" s="104">
        <v>-0.10000000000000009</v>
      </c>
      <c r="N8" s="107">
        <v>-0.20000000000000018</v>
      </c>
      <c r="O8"/>
      <c r="P8"/>
      <c r="Q8"/>
      <c r="R8"/>
      <c r="S8"/>
      <c r="T8" s="225"/>
      <c r="U8" s="225"/>
      <c r="V8" s="225"/>
      <c r="W8" s="225"/>
      <c r="X8" s="225"/>
    </row>
    <row r="9" spans="2:24" ht="3.75" customHeight="1">
      <c r="B9" s="10"/>
      <c r="C9" s="11"/>
      <c r="D9" s="11"/>
      <c r="E9" s="12"/>
      <c r="F9" s="13"/>
      <c r="G9" s="14"/>
      <c r="H9" s="190"/>
      <c r="I9" s="190"/>
      <c r="J9" s="190"/>
      <c r="K9" s="190"/>
      <c r="L9" s="228"/>
      <c r="M9" s="190"/>
      <c r="N9" s="194"/>
      <c r="O9"/>
      <c r="P9"/>
      <c r="Q9"/>
      <c r="R9"/>
      <c r="S9"/>
      <c r="T9" s="225"/>
      <c r="U9" s="225"/>
      <c r="V9" s="225"/>
      <c r="W9" s="225"/>
      <c r="X9" s="225"/>
    </row>
    <row r="10" spans="2:24" ht="15.75" thickBot="1">
      <c r="B10" s="3" t="s">
        <v>28</v>
      </c>
      <c r="C10" s="4"/>
      <c r="D10" s="4"/>
      <c r="E10" s="5"/>
      <c r="F10" s="6"/>
      <c r="G10" s="143"/>
      <c r="H10" s="144"/>
      <c r="I10" s="144"/>
      <c r="J10" s="144"/>
      <c r="K10" s="144"/>
      <c r="L10" s="239"/>
      <c r="M10" s="144"/>
      <c r="N10" s="195"/>
      <c r="O10"/>
      <c r="P10"/>
      <c r="Q10"/>
      <c r="R10"/>
      <c r="S10"/>
      <c r="T10" s="225"/>
      <c r="U10" s="225"/>
      <c r="V10" s="225"/>
      <c r="W10" s="225"/>
      <c r="X10" s="225"/>
    </row>
    <row r="11" spans="2:24" ht="15">
      <c r="B11" s="10"/>
      <c r="C11" s="11" t="s">
        <v>0</v>
      </c>
      <c r="D11" s="11"/>
      <c r="E11" s="12"/>
      <c r="F11" s="13" t="s">
        <v>89</v>
      </c>
      <c r="G11" s="14">
        <v>3.1883410545347317</v>
      </c>
      <c r="H11" s="190">
        <v>4.249999999999815</v>
      </c>
      <c r="I11" s="190">
        <v>4.2745148685686445</v>
      </c>
      <c r="J11" s="190">
        <v>3.9780809424898536</v>
      </c>
      <c r="K11" s="190">
        <v>3.0977354993789277</v>
      </c>
      <c r="L11" s="106">
        <v>0.20000000000000018</v>
      </c>
      <c r="M11" s="104">
        <v>-0.20000000000000018</v>
      </c>
      <c r="N11" s="107">
        <v>0</v>
      </c>
      <c r="O11"/>
      <c r="P11"/>
      <c r="Q11"/>
      <c r="R11"/>
      <c r="S11"/>
      <c r="T11" s="225"/>
      <c r="U11" s="225"/>
      <c r="V11" s="225"/>
      <c r="W11" s="225"/>
      <c r="X11" s="225"/>
    </row>
    <row r="12" spans="2:24" ht="15">
      <c r="B12" s="10"/>
      <c r="C12" s="11"/>
      <c r="D12" s="11" t="s">
        <v>166</v>
      </c>
      <c r="E12" s="12"/>
      <c r="F12" s="13" t="s">
        <v>89</v>
      </c>
      <c r="G12" s="14">
        <v>3.48588012229267</v>
      </c>
      <c r="H12" s="190">
        <v>2.847850437758879</v>
      </c>
      <c r="I12" s="190">
        <v>4.083141416828198</v>
      </c>
      <c r="J12" s="190">
        <v>4.1572141338116495</v>
      </c>
      <c r="K12" s="190">
        <v>3.5318540879695632</v>
      </c>
      <c r="L12" s="106">
        <v>-0.20000000000000018</v>
      </c>
      <c r="M12" s="104">
        <v>-0.20000000000000018</v>
      </c>
      <c r="N12" s="107">
        <v>0</v>
      </c>
      <c r="O12"/>
      <c r="P12"/>
      <c r="Q12"/>
      <c r="R12"/>
      <c r="S12"/>
      <c r="T12" s="225"/>
      <c r="U12" s="225"/>
      <c r="V12" s="225"/>
      <c r="W12" s="225"/>
      <c r="X12" s="225"/>
    </row>
    <row r="13" spans="2:24" ht="15">
      <c r="B13" s="10"/>
      <c r="C13" s="11"/>
      <c r="D13" s="11" t="s">
        <v>30</v>
      </c>
      <c r="E13" s="12"/>
      <c r="F13" s="13" t="s">
        <v>89</v>
      </c>
      <c r="G13" s="14">
        <v>1.7212680295039178</v>
      </c>
      <c r="H13" s="190">
        <v>1.3762036052867188</v>
      </c>
      <c r="I13" s="190">
        <v>1.9671938937000135</v>
      </c>
      <c r="J13" s="190">
        <v>2.3219771989331406</v>
      </c>
      <c r="K13" s="190">
        <v>2.947426423789267</v>
      </c>
      <c r="L13" s="106">
        <v>-0.8999999999999999</v>
      </c>
      <c r="M13" s="104">
        <v>0.7</v>
      </c>
      <c r="N13" s="107">
        <v>0</v>
      </c>
      <c r="O13"/>
      <c r="P13"/>
      <c r="Q13"/>
      <c r="R13"/>
      <c r="S13"/>
      <c r="T13" s="225"/>
      <c r="U13" s="225"/>
      <c r="V13" s="225"/>
      <c r="W13" s="225"/>
      <c r="X13" s="225"/>
    </row>
    <row r="14" spans="2:24" ht="15">
      <c r="B14" s="10"/>
      <c r="C14" s="11"/>
      <c r="D14" s="11" t="s">
        <v>1</v>
      </c>
      <c r="E14" s="12"/>
      <c r="F14" s="13" t="s">
        <v>89</v>
      </c>
      <c r="G14" s="14">
        <v>3.4108677022780256</v>
      </c>
      <c r="H14" s="190">
        <v>9.954865073979818</v>
      </c>
      <c r="I14" s="190">
        <v>3.1738180355155805</v>
      </c>
      <c r="J14" s="190">
        <v>4.568599528400625</v>
      </c>
      <c r="K14" s="190">
        <v>3.4431968741320986</v>
      </c>
      <c r="L14" s="106">
        <v>-2.4000000000000004</v>
      </c>
      <c r="M14" s="104">
        <v>-0.19999999999999973</v>
      </c>
      <c r="N14" s="107">
        <v>0.09999999999999964</v>
      </c>
      <c r="O14"/>
      <c r="P14"/>
      <c r="Q14"/>
      <c r="R14"/>
      <c r="S14"/>
      <c r="T14" s="225"/>
      <c r="U14" s="225"/>
      <c r="V14" s="225"/>
      <c r="W14" s="225"/>
      <c r="X14" s="225"/>
    </row>
    <row r="15" spans="2:24" ht="15">
      <c r="B15" s="10"/>
      <c r="C15" s="11"/>
      <c r="D15" s="11" t="s">
        <v>31</v>
      </c>
      <c r="E15" s="12"/>
      <c r="F15" s="13" t="s">
        <v>89</v>
      </c>
      <c r="G15" s="14">
        <v>5.90494734793829</v>
      </c>
      <c r="H15" s="190">
        <v>5.282402586896737</v>
      </c>
      <c r="I15" s="190">
        <v>8.638384597961576</v>
      </c>
      <c r="J15" s="190">
        <v>6.635753959607001</v>
      </c>
      <c r="K15" s="190">
        <v>5.012314092275716</v>
      </c>
      <c r="L15" s="106">
        <v>-0.6000000000000005</v>
      </c>
      <c r="M15" s="104">
        <v>-0.20000000000000107</v>
      </c>
      <c r="N15" s="107">
        <v>0.09999999999999964</v>
      </c>
      <c r="O15"/>
      <c r="P15"/>
      <c r="Q15"/>
      <c r="R15"/>
      <c r="S15"/>
      <c r="T15" s="225"/>
      <c r="U15" s="225"/>
      <c r="V15" s="225"/>
      <c r="W15" s="225"/>
      <c r="X15" s="225"/>
    </row>
    <row r="16" spans="2:24" ht="15">
      <c r="B16" s="10"/>
      <c r="C16" s="11"/>
      <c r="D16" s="11" t="s">
        <v>32</v>
      </c>
      <c r="E16" s="12"/>
      <c r="F16" s="13" t="s">
        <v>89</v>
      </c>
      <c r="G16" s="14">
        <v>5.324513068462494</v>
      </c>
      <c r="H16" s="190">
        <v>4.898067088723693</v>
      </c>
      <c r="I16" s="190">
        <v>8.252815092238848</v>
      </c>
      <c r="J16" s="190">
        <v>6.781662686947882</v>
      </c>
      <c r="K16" s="190">
        <v>5.432044129323785</v>
      </c>
      <c r="L16" s="106">
        <v>-1</v>
      </c>
      <c r="M16" s="104">
        <v>0.20000000000000107</v>
      </c>
      <c r="N16" s="107">
        <v>0.09999999999999964</v>
      </c>
      <c r="O16"/>
      <c r="P16"/>
      <c r="Q16"/>
      <c r="R16"/>
      <c r="S16"/>
      <c r="T16" s="225"/>
      <c r="U16" s="225"/>
      <c r="V16" s="225"/>
      <c r="W16" s="225"/>
      <c r="X16" s="225"/>
    </row>
    <row r="17" spans="2:24" ht="15">
      <c r="B17" s="10"/>
      <c r="C17" s="11"/>
      <c r="D17" s="11" t="s">
        <v>33</v>
      </c>
      <c r="E17" s="12"/>
      <c r="F17" s="13" t="s">
        <v>94</v>
      </c>
      <c r="G17" s="17">
        <v>5902.544999999995</v>
      </c>
      <c r="H17" s="18">
        <v>6510.125996707895</v>
      </c>
      <c r="I17" s="18">
        <v>7383.764472803319</v>
      </c>
      <c r="J17" s="18">
        <v>7746.220252565829</v>
      </c>
      <c r="K17" s="18">
        <v>7742.7984852532245</v>
      </c>
      <c r="L17" s="106">
        <v>43.900000000000546</v>
      </c>
      <c r="M17" s="104">
        <v>-148.89999999999964</v>
      </c>
      <c r="N17" s="107">
        <v>-108.19999999999982</v>
      </c>
      <c r="O17"/>
      <c r="P17"/>
      <c r="Q17"/>
      <c r="R17"/>
      <c r="S17"/>
      <c r="T17" s="225"/>
      <c r="U17" s="225"/>
      <c r="V17" s="225"/>
      <c r="W17" s="225"/>
      <c r="X17" s="225"/>
    </row>
    <row r="18" spans="2:24" ht="15">
      <c r="B18" s="10"/>
      <c r="C18" s="11" t="s">
        <v>13</v>
      </c>
      <c r="D18" s="11"/>
      <c r="E18" s="12"/>
      <c r="F18" s="13" t="s">
        <v>34</v>
      </c>
      <c r="G18" s="14">
        <v>-0.192484975</v>
      </c>
      <c r="H18" s="190">
        <v>0.45839880433903857</v>
      </c>
      <c r="I18" s="190">
        <v>1.0175578368476212</v>
      </c>
      <c r="J18" s="190">
        <v>1.6554245927840772</v>
      </c>
      <c r="K18" s="190">
        <v>1.688558125679529</v>
      </c>
      <c r="L18" s="106">
        <v>0.2</v>
      </c>
      <c r="M18" s="104">
        <v>-0.10000000000000009</v>
      </c>
      <c r="N18" s="107">
        <v>-0.10000000000000009</v>
      </c>
      <c r="O18"/>
      <c r="P18"/>
      <c r="Q18"/>
      <c r="R18"/>
      <c r="S18"/>
      <c r="T18" s="225"/>
      <c r="U18" s="225"/>
      <c r="V18" s="225"/>
      <c r="W18" s="225"/>
      <c r="X18" s="225"/>
    </row>
    <row r="19" spans="2:24" ht="15">
      <c r="B19" s="10"/>
      <c r="C19" s="11" t="s">
        <v>0</v>
      </c>
      <c r="D19" s="11"/>
      <c r="E19" s="12"/>
      <c r="F19" s="13" t="s">
        <v>95</v>
      </c>
      <c r="G19" s="17">
        <v>84850.8740000001</v>
      </c>
      <c r="H19" s="18">
        <v>90494.08272040849</v>
      </c>
      <c r="I19" s="18">
        <v>97129.42814614219</v>
      </c>
      <c r="J19" s="18">
        <v>103950.61154653018</v>
      </c>
      <c r="K19" s="18">
        <v>110333.87251451364</v>
      </c>
      <c r="L19" s="106">
        <v>-56.19999999999709</v>
      </c>
      <c r="M19" s="104">
        <v>-348.90000000000873</v>
      </c>
      <c r="N19" s="107">
        <v>-524</v>
      </c>
      <c r="O19"/>
      <c r="P19"/>
      <c r="Q19"/>
      <c r="R19"/>
      <c r="S19"/>
      <c r="T19" s="225"/>
      <c r="U19" s="225"/>
      <c r="V19" s="225"/>
      <c r="W19" s="225"/>
      <c r="X19" s="225"/>
    </row>
    <row r="20" spans="2:24" ht="3.75" customHeight="1">
      <c r="B20" s="10"/>
      <c r="C20" s="11"/>
      <c r="D20" s="11"/>
      <c r="E20" s="12"/>
      <c r="F20" s="13"/>
      <c r="G20" s="13"/>
      <c r="H20" s="15"/>
      <c r="I20" s="15"/>
      <c r="J20" s="15"/>
      <c r="K20" s="15"/>
      <c r="L20" s="228"/>
      <c r="M20" s="190"/>
      <c r="N20" s="194"/>
      <c r="O20"/>
      <c r="P20"/>
      <c r="Q20"/>
      <c r="R20"/>
      <c r="S20"/>
      <c r="T20" s="225"/>
      <c r="U20" s="225"/>
      <c r="V20" s="225"/>
      <c r="W20" s="225"/>
      <c r="X20" s="225"/>
    </row>
    <row r="21" spans="2:24" ht="15.75" thickBot="1">
      <c r="B21" s="3" t="s">
        <v>7</v>
      </c>
      <c r="C21" s="4"/>
      <c r="D21" s="4"/>
      <c r="E21" s="5"/>
      <c r="F21" s="6"/>
      <c r="G21" s="6"/>
      <c r="H21" s="16"/>
      <c r="I21" s="16"/>
      <c r="J21" s="16"/>
      <c r="K21" s="16"/>
      <c r="L21" s="239"/>
      <c r="M21" s="144"/>
      <c r="N21" s="195"/>
      <c r="O21"/>
      <c r="P21"/>
      <c r="Q21"/>
      <c r="R21"/>
      <c r="S21"/>
      <c r="T21" s="225"/>
      <c r="U21" s="225"/>
      <c r="V21" s="225"/>
      <c r="W21" s="225"/>
      <c r="X21" s="225"/>
    </row>
    <row r="22" spans="2:24" ht="15">
      <c r="B22" s="10"/>
      <c r="C22" s="11" t="s">
        <v>10</v>
      </c>
      <c r="D22" s="11"/>
      <c r="E22" s="12"/>
      <c r="F22" s="13" t="s">
        <v>112</v>
      </c>
      <c r="G22" s="17">
        <v>2372.2555</v>
      </c>
      <c r="H22" s="18">
        <v>2420.6639408426704</v>
      </c>
      <c r="I22" s="18">
        <v>2455.019641002937</v>
      </c>
      <c r="J22" s="18">
        <v>2479.18268672259</v>
      </c>
      <c r="K22" s="18">
        <v>2496.2095416216516</v>
      </c>
      <c r="L22" s="106">
        <v>-0.6000000000003638</v>
      </c>
      <c r="M22" s="104">
        <v>-1.699999999999818</v>
      </c>
      <c r="N22" s="107">
        <v>-2.900000000000091</v>
      </c>
      <c r="O22"/>
      <c r="P22"/>
      <c r="Q22"/>
      <c r="R22"/>
      <c r="S22"/>
      <c r="T22" s="225"/>
      <c r="U22" s="225"/>
      <c r="V22" s="225"/>
      <c r="W22" s="225"/>
      <c r="X22" s="225"/>
    </row>
    <row r="23" spans="2:24" ht="15">
      <c r="B23" s="10"/>
      <c r="C23" s="11" t="s">
        <v>190</v>
      </c>
      <c r="D23" s="11"/>
      <c r="E23" s="12"/>
      <c r="F23" s="13" t="s">
        <v>100</v>
      </c>
      <c r="G23" s="14">
        <v>2.206157171572599</v>
      </c>
      <c r="H23" s="190">
        <v>2.0406082246482384</v>
      </c>
      <c r="I23" s="190">
        <v>1.4192676472186037</v>
      </c>
      <c r="J23" s="190">
        <v>0.9842302406094774</v>
      </c>
      <c r="K23" s="190">
        <v>0.6867930705651446</v>
      </c>
      <c r="L23" s="106">
        <v>-0.10000000000000009</v>
      </c>
      <c r="M23" s="104">
        <v>-0.10000000000000009</v>
      </c>
      <c r="N23" s="107">
        <v>0</v>
      </c>
      <c r="O23"/>
      <c r="P23"/>
      <c r="Q23"/>
      <c r="R23"/>
      <c r="S23"/>
      <c r="T23" s="225"/>
      <c r="U23" s="225"/>
      <c r="V23" s="225"/>
      <c r="W23" s="225"/>
      <c r="X23" s="225"/>
    </row>
    <row r="24" spans="2:24" ht="18">
      <c r="B24" s="10"/>
      <c r="C24" s="11" t="s">
        <v>36</v>
      </c>
      <c r="D24" s="11"/>
      <c r="E24" s="12"/>
      <c r="F24" s="13" t="s">
        <v>189</v>
      </c>
      <c r="G24" s="20">
        <v>223.98249999999976</v>
      </c>
      <c r="H24" s="19">
        <v>182.3088581537849</v>
      </c>
      <c r="I24" s="19">
        <v>165.06750968675743</v>
      </c>
      <c r="J24" s="19">
        <v>154.36870725327495</v>
      </c>
      <c r="K24" s="19">
        <v>151.25554138996003</v>
      </c>
      <c r="L24" s="106">
        <v>-4.599999999999994</v>
      </c>
      <c r="M24" s="104">
        <v>-6.5</v>
      </c>
      <c r="N24" s="107">
        <v>-5.199999999999989</v>
      </c>
      <c r="O24"/>
      <c r="P24"/>
      <c r="Q24"/>
      <c r="R24"/>
      <c r="S24"/>
      <c r="T24" s="225"/>
      <c r="U24" s="225"/>
      <c r="V24" s="225"/>
      <c r="W24" s="225"/>
      <c r="X24" s="225"/>
    </row>
    <row r="25" spans="2:24" ht="15">
      <c r="B25" s="10"/>
      <c r="C25" s="11" t="s">
        <v>8</v>
      </c>
      <c r="D25" s="11"/>
      <c r="E25" s="12"/>
      <c r="F25" s="13" t="s">
        <v>11</v>
      </c>
      <c r="G25" s="14">
        <v>8.13050473989233</v>
      </c>
      <c r="H25" s="190">
        <v>6.641277112588555</v>
      </c>
      <c r="I25" s="190">
        <v>6.01622335586009</v>
      </c>
      <c r="J25" s="190">
        <v>5.6349749424819615</v>
      </c>
      <c r="K25" s="190">
        <v>5.524901649324806</v>
      </c>
      <c r="L25" s="106">
        <v>-0.20000000000000018</v>
      </c>
      <c r="M25" s="104">
        <v>-0.2999999999999998</v>
      </c>
      <c r="N25" s="107">
        <v>-0.20000000000000018</v>
      </c>
      <c r="O25"/>
      <c r="P25"/>
      <c r="Q25"/>
      <c r="R25"/>
      <c r="S25"/>
      <c r="T25" s="225"/>
      <c r="U25" s="225"/>
      <c r="V25" s="225"/>
      <c r="W25" s="225"/>
      <c r="X25" s="225"/>
    </row>
    <row r="26" spans="2:24" ht="18">
      <c r="B26" s="10"/>
      <c r="C26" s="11" t="s">
        <v>191</v>
      </c>
      <c r="D26" s="11"/>
      <c r="E26" s="12"/>
      <c r="F26" s="13" t="s">
        <v>11</v>
      </c>
      <c r="G26" s="14">
        <v>8.2227515</v>
      </c>
      <c r="H26" s="190">
        <v>7.592625</v>
      </c>
      <c r="I26" s="190">
        <v>7.275153999999999</v>
      </c>
      <c r="J26" s="190">
        <v>7.159153999999999</v>
      </c>
      <c r="K26" s="190">
        <v>7.122260499999999</v>
      </c>
      <c r="L26" s="106">
        <v>0.09999999999999964</v>
      </c>
      <c r="M26" s="104">
        <v>-0.10000000000000053</v>
      </c>
      <c r="N26" s="107">
        <v>-0.09999999999999964</v>
      </c>
      <c r="O26"/>
      <c r="P26"/>
      <c r="Q26"/>
      <c r="R26"/>
      <c r="S26"/>
      <c r="T26" s="225"/>
      <c r="U26" s="225"/>
      <c r="V26" s="225"/>
      <c r="W26" s="225"/>
      <c r="X26" s="225"/>
    </row>
    <row r="27" spans="2:24" ht="18">
      <c r="B27" s="10"/>
      <c r="C27" s="11" t="s">
        <v>188</v>
      </c>
      <c r="D27" s="11"/>
      <c r="E27" s="12"/>
      <c r="F27" s="13" t="s">
        <v>40</v>
      </c>
      <c r="G27" s="14">
        <v>0.9609830856993682</v>
      </c>
      <c r="H27" s="190">
        <v>2.165208355567131</v>
      </c>
      <c r="I27" s="190">
        <v>2.815290711112084</v>
      </c>
      <c r="J27" s="190">
        <v>2.964671508360368</v>
      </c>
      <c r="K27" s="190">
        <v>2.394497188051375</v>
      </c>
      <c r="L27" s="106">
        <v>0.30000000000000027</v>
      </c>
      <c r="M27" s="104">
        <v>-0.20000000000000018</v>
      </c>
      <c r="N27" s="107">
        <v>0.10000000000000009</v>
      </c>
      <c r="O27"/>
      <c r="P27"/>
      <c r="Q27"/>
      <c r="R27"/>
      <c r="S27"/>
      <c r="T27" s="225"/>
      <c r="U27" s="225"/>
      <c r="V27" s="225"/>
      <c r="W27" s="225"/>
      <c r="X27" s="225"/>
    </row>
    <row r="28" spans="2:24" ht="18">
      <c r="B28" s="10"/>
      <c r="C28" s="11" t="s">
        <v>187</v>
      </c>
      <c r="D28" s="11"/>
      <c r="E28" s="12"/>
      <c r="F28" s="13" t="s">
        <v>40</v>
      </c>
      <c r="G28" s="14">
        <v>2.596492578898136</v>
      </c>
      <c r="H28" s="190">
        <v>4.5995235797675775</v>
      </c>
      <c r="I28" s="190">
        <v>5.7874097009229075</v>
      </c>
      <c r="J28" s="190">
        <v>5.979693079805855</v>
      </c>
      <c r="K28" s="190">
        <v>5.41667266277787</v>
      </c>
      <c r="L28" s="106">
        <v>0.09999999999999964</v>
      </c>
      <c r="M28" s="104">
        <v>-0.2999999999999998</v>
      </c>
      <c r="N28" s="107">
        <v>-0.09999999999999964</v>
      </c>
      <c r="O28"/>
      <c r="P28"/>
      <c r="Q28"/>
      <c r="R28"/>
      <c r="S28"/>
      <c r="T28" s="225"/>
      <c r="U28" s="225"/>
      <c r="V28" s="225"/>
      <c r="W28" s="225"/>
      <c r="X28" s="225"/>
    </row>
    <row r="29" spans="2:24" ht="15">
      <c r="B29" s="10"/>
      <c r="C29" s="21" t="s">
        <v>84</v>
      </c>
      <c r="D29" s="21"/>
      <c r="E29" s="22"/>
      <c r="F29" s="23" t="s">
        <v>100</v>
      </c>
      <c r="G29" s="14">
        <v>5.192075822556433</v>
      </c>
      <c r="H29" s="190">
        <v>5.613249399921784</v>
      </c>
      <c r="I29" s="190">
        <v>7.1163096698068955</v>
      </c>
      <c r="J29" s="190">
        <v>6.4769258196900665</v>
      </c>
      <c r="K29" s="190">
        <v>5.681755841202076</v>
      </c>
      <c r="L29" s="106">
        <v>-0.6000000000000005</v>
      </c>
      <c r="M29" s="104">
        <v>0.09999999999999964</v>
      </c>
      <c r="N29" s="107">
        <v>0</v>
      </c>
      <c r="O29"/>
      <c r="P29"/>
      <c r="Q29"/>
      <c r="R29"/>
      <c r="S29"/>
      <c r="T29" s="225"/>
      <c r="U29" s="225"/>
      <c r="V29" s="225"/>
      <c r="W29" s="225"/>
      <c r="X29" s="225"/>
    </row>
    <row r="30" spans="2:24" ht="18">
      <c r="B30" s="10"/>
      <c r="C30" s="11" t="s">
        <v>186</v>
      </c>
      <c r="D30" s="11"/>
      <c r="E30" s="12"/>
      <c r="F30" s="13" t="s">
        <v>40</v>
      </c>
      <c r="G30" s="151">
        <v>4.605263157894711</v>
      </c>
      <c r="H30" s="191">
        <v>6.2548185581279085</v>
      </c>
      <c r="I30" s="191">
        <v>6.997892090660457</v>
      </c>
      <c r="J30" s="191">
        <v>6.481637333839174</v>
      </c>
      <c r="K30" s="191">
        <v>5.894655292749235</v>
      </c>
      <c r="L30" s="106">
        <v>0.09999999999999964</v>
      </c>
      <c r="M30" s="104">
        <v>0.09999999999999964</v>
      </c>
      <c r="N30" s="107">
        <v>0</v>
      </c>
      <c r="O30"/>
      <c r="P30"/>
      <c r="Q30"/>
      <c r="R30"/>
      <c r="S30"/>
      <c r="T30" s="225"/>
      <c r="U30" s="225"/>
      <c r="V30" s="225"/>
      <c r="W30" s="225"/>
      <c r="X30" s="225"/>
    </row>
    <row r="31" spans="2:24" ht="18">
      <c r="B31" s="10"/>
      <c r="C31" s="11" t="s">
        <v>185</v>
      </c>
      <c r="D31" s="11"/>
      <c r="E31" s="12"/>
      <c r="F31" s="13" t="s">
        <v>40</v>
      </c>
      <c r="G31" s="151">
        <v>3.267285830038773</v>
      </c>
      <c r="H31" s="191">
        <v>3.5941410910355955</v>
      </c>
      <c r="I31" s="191">
        <v>3.9398949417973768</v>
      </c>
      <c r="J31" s="191">
        <v>3.9343366048528736</v>
      </c>
      <c r="K31" s="191">
        <v>3.080518304708633</v>
      </c>
      <c r="L31" s="106">
        <v>0.10000000000000009</v>
      </c>
      <c r="M31" s="104">
        <v>-0.10000000000000009</v>
      </c>
      <c r="N31" s="107">
        <v>0</v>
      </c>
      <c r="O31"/>
      <c r="P31"/>
      <c r="Q31"/>
      <c r="R31"/>
      <c r="S31"/>
      <c r="T31" s="225"/>
      <c r="U31" s="225"/>
      <c r="V31" s="225"/>
      <c r="W31" s="225"/>
      <c r="X31" s="225"/>
    </row>
    <row r="32" spans="2:24" ht="3.75" customHeight="1">
      <c r="B32" s="10"/>
      <c r="C32" s="11"/>
      <c r="D32" s="11"/>
      <c r="E32" s="12"/>
      <c r="F32" s="12"/>
      <c r="G32" s="13"/>
      <c r="H32" s="15"/>
      <c r="I32" s="15"/>
      <c r="J32" s="15"/>
      <c r="K32" s="15"/>
      <c r="L32" s="228"/>
      <c r="M32" s="190"/>
      <c r="N32" s="194"/>
      <c r="O32"/>
      <c r="P32"/>
      <c r="Q32"/>
      <c r="R32"/>
      <c r="S32"/>
      <c r="T32" s="225"/>
      <c r="U32" s="225"/>
      <c r="V32" s="225"/>
      <c r="W32" s="225"/>
      <c r="X32" s="225"/>
    </row>
    <row r="33" spans="2:24" ht="15.75" thickBot="1">
      <c r="B33" s="3" t="s">
        <v>167</v>
      </c>
      <c r="C33" s="4"/>
      <c r="D33" s="4"/>
      <c r="E33" s="5"/>
      <c r="F33" s="5"/>
      <c r="G33" s="6"/>
      <c r="H33" s="16"/>
      <c r="I33" s="16"/>
      <c r="J33" s="16"/>
      <c r="K33" s="16"/>
      <c r="L33" s="239"/>
      <c r="M33" s="144"/>
      <c r="N33" s="195"/>
      <c r="O33"/>
      <c r="P33"/>
      <c r="Q33"/>
      <c r="R33"/>
      <c r="S33"/>
      <c r="T33" s="225"/>
      <c r="U33" s="225"/>
      <c r="V33" s="225"/>
      <c r="W33" s="225"/>
      <c r="X33" s="225"/>
    </row>
    <row r="34" spans="2:24" ht="15">
      <c r="B34" s="10"/>
      <c r="C34" s="11" t="s">
        <v>9</v>
      </c>
      <c r="D34" s="11"/>
      <c r="E34" s="12"/>
      <c r="F34" s="13" t="s">
        <v>89</v>
      </c>
      <c r="G34" s="151">
        <v>2.46564134730221</v>
      </c>
      <c r="H34" s="191">
        <v>3.335320325691356</v>
      </c>
      <c r="I34" s="191">
        <v>4.579965490087616</v>
      </c>
      <c r="J34" s="191">
        <v>4.044785721420553</v>
      </c>
      <c r="K34" s="191">
        <v>3.5505736732384605</v>
      </c>
      <c r="L34" s="106">
        <v>0.8999999999999999</v>
      </c>
      <c r="M34" s="104">
        <v>0.1999999999999993</v>
      </c>
      <c r="N34" s="107">
        <v>-0.20000000000000018</v>
      </c>
      <c r="O34"/>
      <c r="P34"/>
      <c r="Q34"/>
      <c r="R34"/>
      <c r="S34"/>
      <c r="T34" s="225"/>
      <c r="U34" s="225"/>
      <c r="V34" s="225"/>
      <c r="W34" s="225"/>
      <c r="X34" s="225"/>
    </row>
    <row r="35" spans="2:24" ht="18">
      <c r="B35" s="10"/>
      <c r="C35" s="11" t="s">
        <v>184</v>
      </c>
      <c r="D35" s="11"/>
      <c r="E35" s="12"/>
      <c r="F35" s="13" t="s">
        <v>90</v>
      </c>
      <c r="G35" s="151">
        <v>8.505400558970688</v>
      </c>
      <c r="H35" s="191">
        <v>9.21755686103837</v>
      </c>
      <c r="I35" s="191">
        <v>9.647034033824285</v>
      </c>
      <c r="J35" s="191">
        <v>9.549406844589907</v>
      </c>
      <c r="K35" s="191">
        <v>9.565749772302091</v>
      </c>
      <c r="L35" s="106">
        <v>0.7999999999999989</v>
      </c>
      <c r="M35" s="104">
        <v>1.1999999999999993</v>
      </c>
      <c r="N35" s="107">
        <v>1.1999999999999993</v>
      </c>
      <c r="O35"/>
      <c r="P35"/>
      <c r="Q35"/>
      <c r="R35"/>
      <c r="S35"/>
      <c r="T35" s="225"/>
      <c r="U35" s="225"/>
      <c r="V35" s="225"/>
      <c r="W35" s="225"/>
      <c r="X35" s="225"/>
    </row>
    <row r="36" spans="2:24" ht="3.75" customHeight="1">
      <c r="B36" s="10"/>
      <c r="C36" s="11"/>
      <c r="D36" s="11"/>
      <c r="E36" s="12"/>
      <c r="F36" s="12"/>
      <c r="G36" s="13"/>
      <c r="H36" s="15"/>
      <c r="I36" s="15"/>
      <c r="J36" s="15"/>
      <c r="K36" s="15"/>
      <c r="L36" s="228"/>
      <c r="M36" s="190"/>
      <c r="N36" s="194"/>
      <c r="O36"/>
      <c r="P36"/>
      <c r="Q36"/>
      <c r="R36"/>
      <c r="S36"/>
      <c r="T36" s="225"/>
      <c r="U36" s="225"/>
      <c r="V36" s="225"/>
      <c r="W36" s="225"/>
      <c r="X36" s="225"/>
    </row>
    <row r="37" spans="2:24" ht="18" customHeight="1" thickBot="1">
      <c r="B37" s="3" t="s">
        <v>183</v>
      </c>
      <c r="C37" s="4"/>
      <c r="D37" s="4"/>
      <c r="E37" s="5"/>
      <c r="F37" s="5"/>
      <c r="G37" s="6"/>
      <c r="H37" s="16"/>
      <c r="I37" s="16"/>
      <c r="J37" s="16"/>
      <c r="K37" s="16"/>
      <c r="L37" s="239"/>
      <c r="M37" s="144"/>
      <c r="N37" s="195"/>
      <c r="O37"/>
      <c r="P37"/>
      <c r="Q37"/>
      <c r="R37"/>
      <c r="S37"/>
      <c r="T37" s="225"/>
      <c r="U37" s="225"/>
      <c r="V37" s="225"/>
      <c r="W37" s="225"/>
      <c r="X37" s="225"/>
    </row>
    <row r="38" spans="2:24" ht="15">
      <c r="B38" s="176"/>
      <c r="C38" s="152" t="s">
        <v>139</v>
      </c>
      <c r="D38" s="152"/>
      <c r="E38" s="153"/>
      <c r="F38" s="24" t="s">
        <v>14</v>
      </c>
      <c r="G38" s="151">
        <v>39.4147725573221</v>
      </c>
      <c r="H38" s="191">
        <v>39.49602367847571</v>
      </c>
      <c r="I38" s="191">
        <v>39.11270847819648</v>
      </c>
      <c r="J38" s="191">
        <v>38.86952637634084</v>
      </c>
      <c r="K38" s="191">
        <v>38.58789533689016</v>
      </c>
      <c r="L38" s="106">
        <v>0.20000000000000284</v>
      </c>
      <c r="M38" s="104">
        <v>-0.10000000000000142</v>
      </c>
      <c r="N38" s="107">
        <v>0</v>
      </c>
      <c r="O38" s="175"/>
      <c r="P38"/>
      <c r="Q38"/>
      <c r="R38"/>
      <c r="S38"/>
      <c r="T38" s="225"/>
      <c r="U38" s="225"/>
      <c r="V38" s="225"/>
      <c r="W38" s="225"/>
      <c r="X38" s="225"/>
    </row>
    <row r="39" spans="2:24" ht="15">
      <c r="B39" s="176"/>
      <c r="C39" s="152" t="s">
        <v>140</v>
      </c>
      <c r="D39" s="152"/>
      <c r="E39" s="153"/>
      <c r="F39" s="24" t="s">
        <v>14</v>
      </c>
      <c r="G39" s="151">
        <v>40.191821712997275</v>
      </c>
      <c r="H39" s="191">
        <v>40.19560341768486</v>
      </c>
      <c r="I39" s="191">
        <v>39.65823871089092</v>
      </c>
      <c r="J39" s="191">
        <v>39.33594679454447</v>
      </c>
      <c r="K39" s="191">
        <v>38.82840867116483</v>
      </c>
      <c r="L39" s="106">
        <v>0</v>
      </c>
      <c r="M39" s="104">
        <v>0.10000000000000142</v>
      </c>
      <c r="N39" s="107">
        <v>0.19999999999999574</v>
      </c>
      <c r="O39" s="175"/>
      <c r="P39"/>
      <c r="Q39"/>
      <c r="R39"/>
      <c r="S39"/>
      <c r="T39" s="225"/>
      <c r="U39" s="225"/>
      <c r="V39" s="225"/>
      <c r="W39" s="225"/>
      <c r="X39" s="225"/>
    </row>
    <row r="40" spans="2:24" ht="18">
      <c r="B40" s="176"/>
      <c r="C40" s="152" t="s">
        <v>182</v>
      </c>
      <c r="D40" s="152"/>
      <c r="E40" s="153"/>
      <c r="F40" s="24" t="s">
        <v>14</v>
      </c>
      <c r="G40" s="151">
        <v>-0.7770491556751734</v>
      </c>
      <c r="H40" s="191">
        <v>-0.6995797392091553</v>
      </c>
      <c r="I40" s="191">
        <v>-0.545530232694433</v>
      </c>
      <c r="J40" s="191">
        <v>-0.46642041820363034</v>
      </c>
      <c r="K40" s="191">
        <v>-0.24051333427467436</v>
      </c>
      <c r="L40" s="106">
        <v>0.20000000000000007</v>
      </c>
      <c r="M40" s="104">
        <v>-0.09999999999999998</v>
      </c>
      <c r="N40" s="107">
        <v>-0.3</v>
      </c>
      <c r="O40" s="175"/>
      <c r="P40"/>
      <c r="Q40"/>
      <c r="R40"/>
      <c r="S40"/>
      <c r="T40" s="191"/>
      <c r="U40" s="191"/>
      <c r="V40" s="225"/>
      <c r="W40" s="225"/>
      <c r="X40" s="225"/>
    </row>
    <row r="41" spans="2:24" ht="15">
      <c r="B41" s="176"/>
      <c r="C41" s="152" t="s">
        <v>155</v>
      </c>
      <c r="D41" s="152"/>
      <c r="E41" s="153"/>
      <c r="F41" s="54" t="s">
        <v>158</v>
      </c>
      <c r="G41" s="151">
        <v>-0.015268346932970028</v>
      </c>
      <c r="H41" s="191">
        <v>0.1207457924118873</v>
      </c>
      <c r="I41" s="191">
        <v>0.2956750022573904</v>
      </c>
      <c r="J41" s="191">
        <v>0.3982019774201373</v>
      </c>
      <c r="K41" s="191">
        <v>0.365237409113833</v>
      </c>
      <c r="L41" s="106">
        <v>0</v>
      </c>
      <c r="M41" s="104">
        <v>0</v>
      </c>
      <c r="N41" s="107">
        <v>0</v>
      </c>
      <c r="O41" s="175"/>
      <c r="P41"/>
      <c r="Q41"/>
      <c r="R41"/>
      <c r="S41"/>
      <c r="T41" s="225"/>
      <c r="U41" s="225"/>
      <c r="V41" s="225"/>
      <c r="W41" s="225"/>
      <c r="X41" s="225"/>
    </row>
    <row r="42" spans="2:24" ht="15">
      <c r="B42" s="176"/>
      <c r="C42" s="152" t="s">
        <v>156</v>
      </c>
      <c r="D42" s="152"/>
      <c r="E42" s="153"/>
      <c r="F42" s="54" t="s">
        <v>158</v>
      </c>
      <c r="G42" s="151">
        <v>-0.6952042769947099</v>
      </c>
      <c r="H42" s="191">
        <v>-0.6693764050692319</v>
      </c>
      <c r="I42" s="191">
        <v>-0.780573987047538</v>
      </c>
      <c r="J42" s="191">
        <v>-0.8424349100656564</v>
      </c>
      <c r="K42" s="191">
        <v>-0.6126035471197862</v>
      </c>
      <c r="L42" s="106">
        <v>0.20000000000000007</v>
      </c>
      <c r="M42" s="104">
        <v>-0.10000000000000009</v>
      </c>
      <c r="N42" s="107">
        <v>-0.20000000000000007</v>
      </c>
      <c r="O42" s="175"/>
      <c r="P42"/>
      <c r="Q42"/>
      <c r="R42"/>
      <c r="S42"/>
      <c r="T42" s="225"/>
      <c r="U42" s="225"/>
      <c r="V42" s="225"/>
      <c r="W42" s="225"/>
      <c r="X42" s="225"/>
    </row>
    <row r="43" spans="2:24" ht="15">
      <c r="B43" s="176"/>
      <c r="C43" s="152" t="s">
        <v>157</v>
      </c>
      <c r="D43" s="152"/>
      <c r="E43" s="153"/>
      <c r="F43" s="54" t="s">
        <v>158</v>
      </c>
      <c r="G43" s="151">
        <v>0.6225474518781141</v>
      </c>
      <c r="H43" s="191">
        <v>0.42313398847245365</v>
      </c>
      <c r="I43" s="191">
        <v>0.3057368176890167</v>
      </c>
      <c r="J43" s="191">
        <v>0.19544713701408667</v>
      </c>
      <c r="K43" s="191">
        <v>0.40521891668044063</v>
      </c>
      <c r="L43" s="106">
        <v>0.2</v>
      </c>
      <c r="M43" s="104">
        <v>-0.10000000000000003</v>
      </c>
      <c r="N43" s="107">
        <v>-0.2</v>
      </c>
      <c r="O43" s="175"/>
      <c r="P43"/>
      <c r="Q43"/>
      <c r="R43"/>
      <c r="S43"/>
      <c r="T43" s="225"/>
      <c r="U43" s="225"/>
      <c r="V43" s="225"/>
      <c r="W43" s="225"/>
      <c r="X43" s="225"/>
    </row>
    <row r="44" spans="2:24" ht="18">
      <c r="B44" s="176"/>
      <c r="C44" s="152" t="s">
        <v>181</v>
      </c>
      <c r="D44" s="152"/>
      <c r="E44" s="153"/>
      <c r="F44" s="54" t="s">
        <v>161</v>
      </c>
      <c r="G44" s="151">
        <v>0.9083999028434272</v>
      </c>
      <c r="H44" s="191">
        <v>-0.19941346340566046</v>
      </c>
      <c r="I44" s="191">
        <v>-0.11739717078343692</v>
      </c>
      <c r="J44" s="191">
        <v>-0.11028968067493006</v>
      </c>
      <c r="K44" s="191">
        <v>0.20977177966635396</v>
      </c>
      <c r="L44" s="106">
        <v>0</v>
      </c>
      <c r="M44" s="104">
        <v>-0.30000000000000004</v>
      </c>
      <c r="N44" s="107">
        <v>-0.1</v>
      </c>
      <c r="O44" s="175"/>
      <c r="P44"/>
      <c r="Q44"/>
      <c r="R44"/>
      <c r="S44"/>
      <c r="T44" s="225"/>
      <c r="U44" s="225"/>
      <c r="V44" s="225"/>
      <c r="W44" s="225"/>
      <c r="X44" s="225"/>
    </row>
    <row r="45" spans="2:24" ht="15">
      <c r="B45" s="176"/>
      <c r="C45" s="152" t="s">
        <v>138</v>
      </c>
      <c r="D45" s="152"/>
      <c r="E45" s="153"/>
      <c r="F45" s="24" t="s">
        <v>14</v>
      </c>
      <c r="G45" s="151">
        <v>50.94791952290315</v>
      </c>
      <c r="H45" s="191">
        <v>48.54974376478609</v>
      </c>
      <c r="I45" s="191">
        <v>46.966382747890016</v>
      </c>
      <c r="J45" s="191">
        <v>45.326091858468565</v>
      </c>
      <c r="K45" s="191">
        <v>44.481306908364736</v>
      </c>
      <c r="L45" s="106">
        <v>-0.5</v>
      </c>
      <c r="M45" s="104">
        <v>0.10000000000000142</v>
      </c>
      <c r="N45" s="107">
        <v>0.5999999999999943</v>
      </c>
      <c r="O45" s="175"/>
      <c r="P45"/>
      <c r="Q45"/>
      <c r="R45"/>
      <c r="S45"/>
      <c r="T45" s="225"/>
      <c r="U45" s="225"/>
      <c r="V45" s="225"/>
      <c r="W45" s="225"/>
      <c r="X45" s="225"/>
    </row>
    <row r="46" spans="2:24" ht="3.75" customHeight="1">
      <c r="B46" s="10"/>
      <c r="C46" s="11"/>
      <c r="D46" s="11"/>
      <c r="E46" s="12"/>
      <c r="F46" s="12"/>
      <c r="G46" s="13"/>
      <c r="H46" s="15"/>
      <c r="I46" s="15"/>
      <c r="J46" s="15"/>
      <c r="K46" s="15"/>
      <c r="L46" s="228"/>
      <c r="M46" s="190"/>
      <c r="N46" s="194"/>
      <c r="O46" s="175"/>
      <c r="P46"/>
      <c r="Q46"/>
      <c r="R46"/>
      <c r="S46"/>
      <c r="T46" s="225"/>
      <c r="U46" s="225"/>
      <c r="V46" s="225"/>
      <c r="W46" s="225"/>
      <c r="X46" s="225"/>
    </row>
    <row r="47" spans="2:24" ht="15.75" thickBot="1">
      <c r="B47" s="3" t="s">
        <v>15</v>
      </c>
      <c r="C47" s="4"/>
      <c r="D47" s="4"/>
      <c r="E47" s="5"/>
      <c r="F47" s="5"/>
      <c r="G47" s="6"/>
      <c r="H47" s="16"/>
      <c r="I47" s="16"/>
      <c r="J47" s="16"/>
      <c r="K47" s="16"/>
      <c r="L47" s="239"/>
      <c r="M47" s="144"/>
      <c r="N47" s="195"/>
      <c r="O47" s="175"/>
      <c r="P47"/>
      <c r="Q47"/>
      <c r="R47"/>
      <c r="S47"/>
      <c r="T47" s="225"/>
      <c r="U47" s="225"/>
      <c r="V47" s="225"/>
      <c r="W47" s="225"/>
      <c r="X47" s="225"/>
    </row>
    <row r="48" spans="2:24" ht="15">
      <c r="B48" s="10"/>
      <c r="C48" s="11" t="s">
        <v>91</v>
      </c>
      <c r="D48" s="11"/>
      <c r="E48" s="12"/>
      <c r="F48" s="13" t="s">
        <v>14</v>
      </c>
      <c r="G48" s="14">
        <v>0.8130127651955678</v>
      </c>
      <c r="H48" s="190">
        <v>1.1090388512415796</v>
      </c>
      <c r="I48" s="190">
        <v>1.624969726284475</v>
      </c>
      <c r="J48" s="190">
        <v>1.6363086472522852</v>
      </c>
      <c r="K48" s="190">
        <v>1.3450579593360237</v>
      </c>
      <c r="L48" s="106">
        <v>-0.19999999999999996</v>
      </c>
      <c r="M48" s="104">
        <v>-0.6999999999999997</v>
      </c>
      <c r="N48" s="107">
        <v>-0.8999999999999999</v>
      </c>
      <c r="O48" s="175"/>
      <c r="P48"/>
      <c r="Q48"/>
      <c r="R48"/>
      <c r="S48"/>
      <c r="T48" s="225"/>
      <c r="U48" s="225"/>
      <c r="V48" s="225"/>
      <c r="W48" s="225"/>
      <c r="X48" s="225"/>
    </row>
    <row r="49" spans="2:24" ht="15">
      <c r="B49" s="10"/>
      <c r="C49" s="11" t="s">
        <v>72</v>
      </c>
      <c r="D49" s="11"/>
      <c r="E49" s="12"/>
      <c r="F49" s="13" t="s">
        <v>14</v>
      </c>
      <c r="G49" s="14">
        <v>-1.9912968703035383</v>
      </c>
      <c r="H49" s="191">
        <v>-1.6322440814665273</v>
      </c>
      <c r="I49" s="191">
        <v>-0.9580677010891149</v>
      </c>
      <c r="J49" s="191">
        <v>-0.8802112516404481</v>
      </c>
      <c r="K49" s="191">
        <v>-1.0734191282928427</v>
      </c>
      <c r="L49" s="106">
        <v>-0.20000000000000018</v>
      </c>
      <c r="M49" s="104">
        <v>-0.7</v>
      </c>
      <c r="N49" s="107">
        <v>-0.9</v>
      </c>
      <c r="O49" s="175"/>
      <c r="P49"/>
      <c r="Q49"/>
      <c r="R49"/>
      <c r="S49"/>
      <c r="T49" s="225"/>
      <c r="U49" s="225"/>
      <c r="V49" s="225"/>
      <c r="W49" s="225"/>
      <c r="X49" s="225"/>
    </row>
    <row r="50" spans="2:20" ht="3.75" customHeight="1">
      <c r="B50" s="10"/>
      <c r="C50" s="11"/>
      <c r="D50" s="11"/>
      <c r="E50" s="12"/>
      <c r="F50" s="12"/>
      <c r="G50" s="13"/>
      <c r="H50" s="15"/>
      <c r="I50" s="15"/>
      <c r="J50" s="15"/>
      <c r="K50" s="15"/>
      <c r="L50" s="228"/>
      <c r="M50" s="190"/>
      <c r="N50" s="194"/>
      <c r="O50" s="175"/>
      <c r="P50"/>
      <c r="Q50"/>
      <c r="R50"/>
      <c r="S50"/>
      <c r="T50" s="175"/>
    </row>
    <row r="51" spans="2:20" ht="15.75" hidden="1" outlineLevel="1" thickBot="1">
      <c r="B51" s="3" t="s">
        <v>16</v>
      </c>
      <c r="C51" s="4"/>
      <c r="D51" s="4"/>
      <c r="E51" s="5"/>
      <c r="F51" s="5"/>
      <c r="G51" s="6"/>
      <c r="H51" s="16"/>
      <c r="I51" s="16"/>
      <c r="J51" s="16"/>
      <c r="K51" s="16"/>
      <c r="L51" s="239"/>
      <c r="M51" s="144"/>
      <c r="N51" s="195"/>
      <c r="O51" s="175"/>
      <c r="P51"/>
      <c r="Q51"/>
      <c r="R51"/>
      <c r="S51"/>
      <c r="T51" s="175"/>
    </row>
    <row r="52" spans="2:20" ht="15" hidden="1" outlineLevel="1">
      <c r="B52" s="10"/>
      <c r="C52" s="11" t="s">
        <v>37</v>
      </c>
      <c r="D52" s="11"/>
      <c r="E52" s="12"/>
      <c r="F52" s="13" t="s">
        <v>73</v>
      </c>
      <c r="G52" s="13"/>
      <c r="H52" s="15"/>
      <c r="I52" s="15"/>
      <c r="J52" s="15"/>
      <c r="K52" s="15"/>
      <c r="L52" s="228"/>
      <c r="M52" s="190"/>
      <c r="N52" s="194"/>
      <c r="O52" s="175"/>
      <c r="P52"/>
      <c r="Q52"/>
      <c r="R52"/>
      <c r="S52"/>
      <c r="T52" s="175"/>
    </row>
    <row r="53" spans="2:20" ht="15" hidden="1" outlineLevel="1">
      <c r="B53" s="10"/>
      <c r="C53" s="11" t="s">
        <v>17</v>
      </c>
      <c r="D53" s="11"/>
      <c r="E53" s="12"/>
      <c r="F53" s="24" t="s">
        <v>73</v>
      </c>
      <c r="G53" s="13"/>
      <c r="H53" s="15"/>
      <c r="I53" s="15"/>
      <c r="J53" s="15"/>
      <c r="K53" s="15"/>
      <c r="L53" s="228"/>
      <c r="M53" s="190"/>
      <c r="N53" s="194"/>
      <c r="O53" s="175"/>
      <c r="P53"/>
      <c r="Q53"/>
      <c r="R53"/>
      <c r="S53"/>
      <c r="T53" s="175"/>
    </row>
    <row r="54" spans="2:20" ht="3.75" customHeight="1" hidden="1" collapsed="1">
      <c r="B54" s="10"/>
      <c r="C54" s="11"/>
      <c r="D54" s="11"/>
      <c r="E54" s="12"/>
      <c r="F54" s="12"/>
      <c r="G54" s="13"/>
      <c r="H54" s="15"/>
      <c r="I54" s="15"/>
      <c r="J54" s="15"/>
      <c r="K54" s="15"/>
      <c r="L54" s="228"/>
      <c r="M54" s="190"/>
      <c r="N54" s="194"/>
      <c r="O54" s="175"/>
      <c r="P54"/>
      <c r="Q54"/>
      <c r="R54"/>
      <c r="S54"/>
      <c r="T54" s="175"/>
    </row>
    <row r="55" spans="2:20" ht="15.75" thickBot="1">
      <c r="B55" s="3" t="s">
        <v>194</v>
      </c>
      <c r="C55" s="4"/>
      <c r="D55" s="4"/>
      <c r="E55" s="25"/>
      <c r="F55" s="5"/>
      <c r="G55" s="6"/>
      <c r="H55" s="16"/>
      <c r="I55" s="16"/>
      <c r="J55" s="16"/>
      <c r="K55" s="16"/>
      <c r="L55" s="239"/>
      <c r="M55" s="144"/>
      <c r="N55" s="195"/>
      <c r="O55" s="190"/>
      <c r="P55"/>
      <c r="Q55"/>
      <c r="R55"/>
      <c r="S55"/>
      <c r="T55" s="175"/>
    </row>
    <row r="56" spans="2:20" ht="15">
      <c r="B56" s="10"/>
      <c r="C56" s="11" t="s">
        <v>39</v>
      </c>
      <c r="D56" s="11"/>
      <c r="E56" s="12"/>
      <c r="F56" s="13" t="s">
        <v>40</v>
      </c>
      <c r="G56" s="14">
        <v>6.1</v>
      </c>
      <c r="H56" s="190">
        <v>3.9</v>
      </c>
      <c r="I56" s="190">
        <v>4.2</v>
      </c>
      <c r="J56" s="190">
        <v>4.3</v>
      </c>
      <c r="K56" s="190">
        <v>3.9</v>
      </c>
      <c r="L56" s="242">
        <v>-0.3</v>
      </c>
      <c r="M56" s="240">
        <v>-0.3</v>
      </c>
      <c r="N56" s="232">
        <v>0.3</v>
      </c>
      <c r="O56" s="175"/>
      <c r="P56"/>
      <c r="Q56"/>
      <c r="R56"/>
      <c r="S56"/>
      <c r="T56" s="175"/>
    </row>
    <row r="57" spans="2:20" ht="18" customHeight="1">
      <c r="B57" s="10"/>
      <c r="C57" s="11" t="s">
        <v>195</v>
      </c>
      <c r="D57" s="11"/>
      <c r="E57" s="12"/>
      <c r="F57" s="13" t="s">
        <v>38</v>
      </c>
      <c r="G57" s="27">
        <v>1.13</v>
      </c>
      <c r="H57" s="28">
        <v>1.18</v>
      </c>
      <c r="I57" s="28">
        <v>1.14</v>
      </c>
      <c r="J57" s="28">
        <v>1.14</v>
      </c>
      <c r="K57" s="28">
        <v>1.14</v>
      </c>
      <c r="L57" s="228">
        <v>-0.5</v>
      </c>
      <c r="M57" s="190">
        <v>-2.4</v>
      </c>
      <c r="N57" s="233">
        <v>-2.4</v>
      </c>
      <c r="O57" s="175"/>
      <c r="P57"/>
      <c r="Q57"/>
      <c r="R57"/>
      <c r="S57"/>
      <c r="T57" s="175"/>
    </row>
    <row r="58" spans="2:20" ht="18" customHeight="1">
      <c r="B58" s="10"/>
      <c r="C58" s="11" t="s">
        <v>196</v>
      </c>
      <c r="D58" s="11"/>
      <c r="E58" s="12"/>
      <c r="F58" s="13" t="s">
        <v>38</v>
      </c>
      <c r="G58" s="151">
        <v>54.4</v>
      </c>
      <c r="H58" s="191">
        <v>71.8</v>
      </c>
      <c r="I58" s="191">
        <v>67.5</v>
      </c>
      <c r="J58" s="191">
        <v>66.8</v>
      </c>
      <c r="K58" s="191">
        <v>65.9</v>
      </c>
      <c r="L58" s="228">
        <v>-1.9</v>
      </c>
      <c r="M58" s="190">
        <v>-10.2</v>
      </c>
      <c r="N58" s="233">
        <v>-6.9</v>
      </c>
      <c r="O58" s="175"/>
      <c r="P58"/>
      <c r="Q58"/>
      <c r="R58"/>
      <c r="S58"/>
      <c r="T58" s="175"/>
    </row>
    <row r="59" spans="2:20" ht="18">
      <c r="B59" s="10"/>
      <c r="C59" s="11" t="s">
        <v>197</v>
      </c>
      <c r="D59" s="11"/>
      <c r="E59" s="12"/>
      <c r="F59" s="13" t="s">
        <v>40</v>
      </c>
      <c r="G59" s="151">
        <v>23.5</v>
      </c>
      <c r="H59" s="191">
        <v>32</v>
      </c>
      <c r="I59" s="191">
        <v>-6</v>
      </c>
      <c r="J59" s="191">
        <v>-1.1</v>
      </c>
      <c r="K59" s="191">
        <v>-1.3</v>
      </c>
      <c r="L59" s="228">
        <v>-2.6</v>
      </c>
      <c r="M59" s="190">
        <v>-8.6</v>
      </c>
      <c r="N59" s="233">
        <v>3.5</v>
      </c>
      <c r="O59" s="175"/>
      <c r="P59"/>
      <c r="Q59"/>
      <c r="R59"/>
      <c r="S59"/>
      <c r="T59" s="175"/>
    </row>
    <row r="60" spans="2:20" ht="18">
      <c r="B60" s="10"/>
      <c r="C60" s="152" t="s">
        <v>198</v>
      </c>
      <c r="D60" s="152"/>
      <c r="E60" s="153"/>
      <c r="F60" s="24" t="s">
        <v>40</v>
      </c>
      <c r="G60" s="151">
        <v>21</v>
      </c>
      <c r="H60" s="191">
        <v>26.4</v>
      </c>
      <c r="I60" s="191">
        <v>-2.3</v>
      </c>
      <c r="J60" s="191">
        <v>-1.1</v>
      </c>
      <c r="K60" s="191">
        <v>-1.3</v>
      </c>
      <c r="L60" s="243">
        <v>-1.9</v>
      </c>
      <c r="M60" s="236">
        <v>-6.9</v>
      </c>
      <c r="N60" s="234">
        <v>3.5</v>
      </c>
      <c r="O60" s="175"/>
      <c r="P60"/>
      <c r="Q60"/>
      <c r="R60"/>
      <c r="S60"/>
      <c r="T60" s="175"/>
    </row>
    <row r="61" spans="2:20" s="220" customFormat="1" ht="15">
      <c r="B61" s="10"/>
      <c r="C61" s="11" t="s">
        <v>152</v>
      </c>
      <c r="D61" s="11"/>
      <c r="E61" s="12"/>
      <c r="F61" s="13" t="s">
        <v>40</v>
      </c>
      <c r="G61" s="151">
        <v>7.9</v>
      </c>
      <c r="H61" s="191">
        <v>3</v>
      </c>
      <c r="I61" s="191">
        <v>-1.4</v>
      </c>
      <c r="J61" s="191">
        <v>4.4</v>
      </c>
      <c r="K61" s="191">
        <v>4.3</v>
      </c>
      <c r="L61" s="229">
        <v>1.1</v>
      </c>
      <c r="M61" s="191">
        <v>1.2</v>
      </c>
      <c r="N61" s="234">
        <v>0.2</v>
      </c>
      <c r="O61" s="219"/>
      <c r="P61"/>
      <c r="Q61"/>
      <c r="R61"/>
      <c r="S61"/>
      <c r="T61" s="219"/>
    </row>
    <row r="62" spans="2:20" ht="15">
      <c r="B62" s="10"/>
      <c r="C62" s="11" t="s">
        <v>153</v>
      </c>
      <c r="D62" s="11"/>
      <c r="E62" s="12"/>
      <c r="F62" s="13" t="s">
        <v>92</v>
      </c>
      <c r="G62" s="151">
        <v>-0.3</v>
      </c>
      <c r="H62" s="191">
        <v>-0.3</v>
      </c>
      <c r="I62" s="191">
        <v>-0.3</v>
      </c>
      <c r="J62" s="191">
        <v>0</v>
      </c>
      <c r="K62" s="191">
        <v>0.3</v>
      </c>
      <c r="L62" s="229">
        <v>0</v>
      </c>
      <c r="M62" s="191">
        <v>0</v>
      </c>
      <c r="N62" s="234">
        <v>0</v>
      </c>
      <c r="O62" s="175"/>
      <c r="P62"/>
      <c r="Q62"/>
      <c r="R62"/>
      <c r="S62"/>
      <c r="T62" s="175"/>
    </row>
    <row r="63" spans="2:20" ht="15.75" thickBot="1">
      <c r="B63" s="29"/>
      <c r="C63" s="30" t="s">
        <v>154</v>
      </c>
      <c r="D63" s="30"/>
      <c r="E63" s="31"/>
      <c r="F63" s="32" t="s">
        <v>11</v>
      </c>
      <c r="G63" s="221">
        <v>0.9</v>
      </c>
      <c r="H63" s="222">
        <v>0.9</v>
      </c>
      <c r="I63" s="222">
        <v>1.1</v>
      </c>
      <c r="J63" s="222">
        <v>1.4</v>
      </c>
      <c r="K63" s="222">
        <v>1.5</v>
      </c>
      <c r="L63" s="230">
        <v>0</v>
      </c>
      <c r="M63" s="222">
        <v>0</v>
      </c>
      <c r="N63" s="235">
        <v>0</v>
      </c>
      <c r="O63" s="175"/>
      <c r="P63"/>
      <c r="Q63"/>
      <c r="R63"/>
      <c r="S63"/>
      <c r="T63" s="175"/>
    </row>
    <row r="64" spans="2:14" ht="15.75" customHeight="1">
      <c r="B64" s="26" t="s">
        <v>93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2:14" ht="15.75" customHeight="1">
      <c r="B65" s="26" t="s">
        <v>200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2:14" ht="15.75" customHeight="1">
      <c r="B66" s="26" t="s">
        <v>97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2:14" ht="15.75" customHeight="1">
      <c r="B67" s="26" t="s">
        <v>192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2:14" ht="15">
      <c r="B68" s="26" t="s">
        <v>107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2:14" ht="15">
      <c r="B69" s="26" t="s">
        <v>98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2:14" ht="15">
      <c r="B70" s="26" t="s">
        <v>150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2:14" ht="15">
      <c r="B71" s="26" t="s">
        <v>178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2:14" ht="15">
      <c r="B72" s="26" t="s">
        <v>168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2:14" ht="15">
      <c r="B73" s="26"/>
      <c r="C73" s="26" t="s">
        <v>169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2:14" ht="15">
      <c r="B74" s="154" t="s">
        <v>175</v>
      </c>
      <c r="C74" s="154"/>
      <c r="D74" s="154"/>
      <c r="E74" s="154"/>
      <c r="F74" s="26"/>
      <c r="G74" s="26"/>
      <c r="H74" s="26"/>
      <c r="I74" s="26"/>
      <c r="J74" s="26"/>
      <c r="K74" s="26"/>
      <c r="L74" s="26"/>
      <c r="M74" s="26"/>
      <c r="N74" s="26"/>
    </row>
    <row r="75" spans="2:14" ht="15">
      <c r="B75" s="154" t="s">
        <v>170</v>
      </c>
      <c r="C75" s="154"/>
      <c r="D75" s="177"/>
      <c r="E75" s="154"/>
      <c r="F75" s="154"/>
      <c r="G75" s="26"/>
      <c r="H75" s="26"/>
      <c r="I75" s="26"/>
      <c r="J75" s="26"/>
      <c r="K75" s="26"/>
      <c r="L75" s="26"/>
      <c r="M75" s="26"/>
      <c r="N75" s="26"/>
    </row>
    <row r="76" spans="2:14" ht="15">
      <c r="B76" s="154" t="s">
        <v>171</v>
      </c>
      <c r="C76" s="154"/>
      <c r="D76" s="154"/>
      <c r="E76" s="154"/>
      <c r="F76" s="154"/>
      <c r="G76" s="26"/>
      <c r="H76" s="26"/>
      <c r="I76" s="26"/>
      <c r="J76" s="26"/>
      <c r="K76" s="26"/>
      <c r="L76" s="26"/>
      <c r="M76" s="26"/>
      <c r="N76" s="26"/>
    </row>
    <row r="77" spans="2:14" ht="15">
      <c r="B77" s="26" t="s">
        <v>199</v>
      </c>
      <c r="F77" s="154"/>
      <c r="G77" s="154"/>
      <c r="H77" s="26"/>
      <c r="I77" s="26"/>
      <c r="J77" s="26"/>
      <c r="K77" s="26"/>
      <c r="L77" s="26"/>
      <c r="M77" s="26"/>
      <c r="N77" s="26"/>
    </row>
    <row r="78" spans="2:14" ht="15">
      <c r="B78" s="26" t="s">
        <v>180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8:16" ht="15">
      <c r="H79" s="154"/>
      <c r="I79" s="154"/>
      <c r="J79" s="154"/>
      <c r="K79" s="154"/>
      <c r="L79" s="154"/>
      <c r="M79" s="154"/>
      <c r="N79" s="154"/>
      <c r="O79" s="171"/>
      <c r="P79" s="171"/>
    </row>
    <row r="80" spans="3:4" s="154" customFormat="1" ht="15.75">
      <c r="C80" s="177"/>
      <c r="D80" s="178"/>
    </row>
    <row r="81" s="154" customFormat="1" ht="15"/>
    <row r="82" spans="5:15" ht="15"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</row>
  </sheetData>
  <sheetProtection/>
  <mergeCells count="5">
    <mergeCell ref="B3:E4"/>
    <mergeCell ref="F3:F4"/>
    <mergeCell ref="B2:N2"/>
    <mergeCell ref="H3:K3"/>
    <mergeCell ref="L3:N3"/>
  </mergeCells>
  <printOptions/>
  <pageMargins left="0.7" right="0.7" top="0.75" bottom="0.75" header="0.3" footer="0.3"/>
  <pageSetup fitToHeight="1" fitToWidth="1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76"/>
  <sheetViews>
    <sheetView zoomScale="80" zoomScaleNormal="80" zoomScalePageLayoutView="0" workbookViewId="0" topLeftCell="A1">
      <selection activeCell="A6" sqref="A6:IV6"/>
    </sheetView>
  </sheetViews>
  <sheetFormatPr defaultColWidth="9.140625" defaultRowHeight="15"/>
  <cols>
    <col min="1" max="5" width="3.140625" style="38" customWidth="1"/>
    <col min="6" max="6" width="29.8515625" style="38" customWidth="1"/>
    <col min="7" max="7" width="22.00390625" style="38" customWidth="1"/>
    <col min="8" max="8" width="10.0039062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102</v>
      </c>
    </row>
    <row r="2" spans="2:28" ht="30" customHeight="1">
      <c r="B2" s="199" t="str">
        <f>"Strednodobá predikcia "&amp;Súhrn!$H$3&amp;" - komponenty HDP [objem]"</f>
        <v>Strednodobá predikcia P4Q-2018 - komponenty HDP [objem]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1"/>
    </row>
    <row r="3" spans="2:28" ht="15">
      <c r="B3" s="285" t="s">
        <v>29</v>
      </c>
      <c r="C3" s="286"/>
      <c r="D3" s="286"/>
      <c r="E3" s="286"/>
      <c r="F3" s="287"/>
      <c r="G3" s="288" t="s">
        <v>69</v>
      </c>
      <c r="H3" s="34" t="s">
        <v>35</v>
      </c>
      <c r="I3" s="274">
        <v>2018</v>
      </c>
      <c r="J3" s="274">
        <v>2019</v>
      </c>
      <c r="K3" s="274">
        <v>2020</v>
      </c>
      <c r="L3" s="272">
        <v>2021</v>
      </c>
      <c r="M3" s="289">
        <v>2018</v>
      </c>
      <c r="N3" s="290"/>
      <c r="O3" s="290"/>
      <c r="P3" s="291"/>
      <c r="Q3" s="289">
        <v>2019</v>
      </c>
      <c r="R3" s="290"/>
      <c r="S3" s="290"/>
      <c r="T3" s="291"/>
      <c r="U3" s="289">
        <v>2020</v>
      </c>
      <c r="V3" s="290"/>
      <c r="W3" s="290"/>
      <c r="X3" s="291"/>
      <c r="Y3" s="290">
        <v>2021</v>
      </c>
      <c r="Z3" s="290"/>
      <c r="AA3" s="290"/>
      <c r="AB3" s="292"/>
    </row>
    <row r="4" spans="2:28" ht="15">
      <c r="B4" s="280"/>
      <c r="C4" s="281"/>
      <c r="D4" s="281"/>
      <c r="E4" s="281"/>
      <c r="F4" s="282"/>
      <c r="G4" s="284"/>
      <c r="H4" s="35">
        <v>2017</v>
      </c>
      <c r="I4" s="271"/>
      <c r="J4" s="271"/>
      <c r="K4" s="271"/>
      <c r="L4" s="273"/>
      <c r="M4" s="41" t="s">
        <v>3</v>
      </c>
      <c r="N4" s="39" t="s">
        <v>4</v>
      </c>
      <c r="O4" s="39" t="s">
        <v>5</v>
      </c>
      <c r="P4" s="40" t="s">
        <v>6</v>
      </c>
      <c r="Q4" s="41" t="s">
        <v>3</v>
      </c>
      <c r="R4" s="39" t="s">
        <v>4</v>
      </c>
      <c r="S4" s="39" t="s">
        <v>5</v>
      </c>
      <c r="T4" s="227" t="s">
        <v>6</v>
      </c>
      <c r="U4" s="41" t="s">
        <v>3</v>
      </c>
      <c r="V4" s="39" t="s">
        <v>4</v>
      </c>
      <c r="W4" s="39" t="s">
        <v>5</v>
      </c>
      <c r="X4" s="211" t="s">
        <v>6</v>
      </c>
      <c r="Y4" s="39" t="s">
        <v>3</v>
      </c>
      <c r="Z4" s="39" t="s">
        <v>4</v>
      </c>
      <c r="AA4" s="39" t="s">
        <v>5</v>
      </c>
      <c r="AB4" s="42" t="s">
        <v>6</v>
      </c>
    </row>
    <row r="5" spans="2:28" ht="3.75" customHeight="1">
      <c r="B5" s="43"/>
      <c r="C5" s="44"/>
      <c r="D5" s="44"/>
      <c r="E5" s="44"/>
      <c r="F5" s="45"/>
      <c r="G5" s="33"/>
      <c r="H5" s="47"/>
      <c r="I5" s="48"/>
      <c r="J5" s="48"/>
      <c r="K5" s="48"/>
      <c r="L5" s="47"/>
      <c r="M5" s="51"/>
      <c r="N5" s="49"/>
      <c r="O5" s="49"/>
      <c r="P5" s="50"/>
      <c r="Q5" s="49"/>
      <c r="R5" s="49"/>
      <c r="S5" s="49"/>
      <c r="T5" s="49"/>
      <c r="U5" s="51"/>
      <c r="V5" s="49"/>
      <c r="W5" s="49"/>
      <c r="X5" s="50"/>
      <c r="Y5" s="49"/>
      <c r="Z5" s="49"/>
      <c r="AA5" s="49"/>
      <c r="AB5" s="52"/>
    </row>
    <row r="6" spans="2:28" ht="15">
      <c r="B6" s="53"/>
      <c r="C6" s="49" t="s">
        <v>0</v>
      </c>
      <c r="D6" s="49"/>
      <c r="E6" s="49"/>
      <c r="F6" s="50"/>
      <c r="G6" s="54" t="s">
        <v>114</v>
      </c>
      <c r="H6" s="75">
        <v>84850.8740000001</v>
      </c>
      <c r="I6" s="76">
        <v>90494.08272040849</v>
      </c>
      <c r="J6" s="76">
        <v>97129.42814614219</v>
      </c>
      <c r="K6" s="76">
        <v>103950.61154653018</v>
      </c>
      <c r="L6" s="75">
        <v>110333.87251451364</v>
      </c>
      <c r="M6" s="79">
        <v>22045.1820121011</v>
      </c>
      <c r="N6" s="77">
        <v>22449.769675883</v>
      </c>
      <c r="O6" s="77">
        <v>22823.2267455124</v>
      </c>
      <c r="P6" s="78">
        <v>23175.904286912</v>
      </c>
      <c r="Q6" s="77">
        <v>23612.87314255353</v>
      </c>
      <c r="R6" s="77">
        <v>24061.328000039397</v>
      </c>
      <c r="S6" s="77">
        <v>24475.09653589471</v>
      </c>
      <c r="T6" s="77">
        <v>24980.130467654548</v>
      </c>
      <c r="U6" s="79">
        <v>25374.057038596562</v>
      </c>
      <c r="V6" s="77">
        <v>25792.987153431288</v>
      </c>
      <c r="W6" s="77">
        <v>26180.968152263995</v>
      </c>
      <c r="X6" s="78">
        <v>26602.599202238343</v>
      </c>
      <c r="Y6" s="77">
        <v>26982.275425039465</v>
      </c>
      <c r="Z6" s="77">
        <v>27369.983531371556</v>
      </c>
      <c r="AA6" s="77">
        <v>27771.07049003854</v>
      </c>
      <c r="AB6" s="80">
        <v>28210.54306806409</v>
      </c>
    </row>
    <row r="7" spans="2:28" ht="15">
      <c r="B7" s="53"/>
      <c r="C7" s="49"/>
      <c r="D7" s="49"/>
      <c r="E7" s="49" t="s">
        <v>166</v>
      </c>
      <c r="F7" s="50"/>
      <c r="G7" s="54" t="s">
        <v>114</v>
      </c>
      <c r="H7" s="78">
        <v>46565.7260000001</v>
      </c>
      <c r="I7" s="18">
        <v>49133.08635610566</v>
      </c>
      <c r="J7" s="18">
        <v>52596.3085234892</v>
      </c>
      <c r="K7" s="18">
        <v>56113.26407000058</v>
      </c>
      <c r="L7" s="78">
        <v>59600.55823407031</v>
      </c>
      <c r="M7" s="79">
        <v>12047.7928563587</v>
      </c>
      <c r="N7" s="77">
        <v>12174.145915868</v>
      </c>
      <c r="O7" s="77">
        <v>12358.626554674303</v>
      </c>
      <c r="P7" s="78">
        <v>12552.521029204663</v>
      </c>
      <c r="Q7" s="77">
        <v>12799.54265006688</v>
      </c>
      <c r="R7" s="77">
        <v>13034.002001726394</v>
      </c>
      <c r="S7" s="77">
        <v>13242.407705189276</v>
      </c>
      <c r="T7" s="77">
        <v>13520.35616650665</v>
      </c>
      <c r="U7" s="79">
        <v>13700.111181709695</v>
      </c>
      <c r="V7" s="77">
        <v>13905.237782719556</v>
      </c>
      <c r="W7" s="77">
        <v>14114.15734993442</v>
      </c>
      <c r="X7" s="78">
        <v>14393.757755636916</v>
      </c>
      <c r="Y7" s="77">
        <v>14571.494981526996</v>
      </c>
      <c r="Z7" s="77">
        <v>14776.911616064684</v>
      </c>
      <c r="AA7" s="77">
        <v>14990.647245446582</v>
      </c>
      <c r="AB7" s="80">
        <v>15261.504391032044</v>
      </c>
    </row>
    <row r="8" spans="2:28" ht="15">
      <c r="B8" s="53"/>
      <c r="C8" s="49"/>
      <c r="D8" s="49"/>
      <c r="E8" s="49" t="s">
        <v>30</v>
      </c>
      <c r="F8" s="50"/>
      <c r="G8" s="54" t="s">
        <v>114</v>
      </c>
      <c r="H8" s="78">
        <v>16521.757</v>
      </c>
      <c r="I8" s="77">
        <v>17390.003125689364</v>
      </c>
      <c r="J8" s="77">
        <v>18649.922487699423</v>
      </c>
      <c r="K8" s="77">
        <v>19854.61512960343</v>
      </c>
      <c r="L8" s="78">
        <v>20993.74624842473</v>
      </c>
      <c r="M8" s="79">
        <v>4265.70369289824</v>
      </c>
      <c r="N8" s="77">
        <v>4319.41678756802</v>
      </c>
      <c r="O8" s="77">
        <v>4375.619238578845</v>
      </c>
      <c r="P8" s="78">
        <v>4429.263406644259</v>
      </c>
      <c r="Q8" s="77">
        <v>4553.508204094294</v>
      </c>
      <c r="R8" s="77">
        <v>4640.19339498146</v>
      </c>
      <c r="S8" s="77">
        <v>4699.524457056852</v>
      </c>
      <c r="T8" s="77">
        <v>4756.6964315668165</v>
      </c>
      <c r="U8" s="79">
        <v>4856.7688282637155</v>
      </c>
      <c r="V8" s="77">
        <v>4943.010695261404</v>
      </c>
      <c r="W8" s="77">
        <v>4995.920134181607</v>
      </c>
      <c r="X8" s="78">
        <v>5058.915471896704</v>
      </c>
      <c r="Y8" s="77">
        <v>5136.2549895330585</v>
      </c>
      <c r="Z8" s="77">
        <v>5210.388568031503</v>
      </c>
      <c r="AA8" s="77">
        <v>5285.397660347811</v>
      </c>
      <c r="AB8" s="80">
        <v>5361.705030512358</v>
      </c>
    </row>
    <row r="9" spans="2:28" ht="15">
      <c r="B9" s="53"/>
      <c r="C9" s="49"/>
      <c r="D9" s="49"/>
      <c r="E9" s="49" t="s">
        <v>1</v>
      </c>
      <c r="F9" s="50"/>
      <c r="G9" s="54" t="s">
        <v>114</v>
      </c>
      <c r="H9" s="78">
        <v>18155.427</v>
      </c>
      <c r="I9" s="77">
        <v>20417.133749180488</v>
      </c>
      <c r="J9" s="77">
        <v>21679.72853559536</v>
      </c>
      <c r="K9" s="77">
        <v>23330.91496055482</v>
      </c>
      <c r="L9" s="78">
        <v>24802.51629362682</v>
      </c>
      <c r="M9" s="79">
        <v>4940.22659410999</v>
      </c>
      <c r="N9" s="77">
        <v>5220.62015843726</v>
      </c>
      <c r="O9" s="77">
        <v>5078.751417467323</v>
      </c>
      <c r="P9" s="78">
        <v>5177.535579165915</v>
      </c>
      <c r="Q9" s="77">
        <v>5289.796373473865</v>
      </c>
      <c r="R9" s="77">
        <v>5378.652623693383</v>
      </c>
      <c r="S9" s="77">
        <v>5455.771694404513</v>
      </c>
      <c r="T9" s="77">
        <v>5555.5078440236</v>
      </c>
      <c r="U9" s="79">
        <v>5670.812525812491</v>
      </c>
      <c r="V9" s="77">
        <v>5787.43622264182</v>
      </c>
      <c r="W9" s="77">
        <v>5888.407589226559</v>
      </c>
      <c r="X9" s="78">
        <v>5984.258622873949</v>
      </c>
      <c r="Y9" s="77">
        <v>6067.5174078696755</v>
      </c>
      <c r="Z9" s="77">
        <v>6154.264640626179</v>
      </c>
      <c r="AA9" s="77">
        <v>6244.209557145839</v>
      </c>
      <c r="AB9" s="80">
        <v>6336.524687985129</v>
      </c>
    </row>
    <row r="10" spans="2:28" ht="15">
      <c r="B10" s="53"/>
      <c r="C10" s="49"/>
      <c r="D10" s="49"/>
      <c r="E10" s="49" t="s">
        <v>2</v>
      </c>
      <c r="F10" s="50"/>
      <c r="G10" s="54" t="s">
        <v>114</v>
      </c>
      <c r="H10" s="78">
        <v>81242.91000000009</v>
      </c>
      <c r="I10" s="77">
        <v>86940.22323097552</v>
      </c>
      <c r="J10" s="77">
        <v>92925.95954678398</v>
      </c>
      <c r="K10" s="77">
        <v>99298.79416015884</v>
      </c>
      <c r="L10" s="78">
        <v>105396.82077612187</v>
      </c>
      <c r="M10" s="79">
        <v>21253.72314336693</v>
      </c>
      <c r="N10" s="77">
        <v>21714.182861873283</v>
      </c>
      <c r="O10" s="77">
        <v>21812.997210720474</v>
      </c>
      <c r="P10" s="78">
        <v>22159.320015014837</v>
      </c>
      <c r="Q10" s="77">
        <v>22642.84722763504</v>
      </c>
      <c r="R10" s="77">
        <v>23052.848020401238</v>
      </c>
      <c r="S10" s="77">
        <v>23397.703856650645</v>
      </c>
      <c r="T10" s="77">
        <v>23832.560442097067</v>
      </c>
      <c r="U10" s="79">
        <v>24227.6925357859</v>
      </c>
      <c r="V10" s="77">
        <v>24635.68470062278</v>
      </c>
      <c r="W10" s="77">
        <v>24998.485073342585</v>
      </c>
      <c r="X10" s="78">
        <v>25436.93185040757</v>
      </c>
      <c r="Y10" s="77">
        <v>25775.26737892973</v>
      </c>
      <c r="Z10" s="77">
        <v>26141.56482472237</v>
      </c>
      <c r="AA10" s="77">
        <v>26520.254462940233</v>
      </c>
      <c r="AB10" s="80">
        <v>26959.734109529527</v>
      </c>
    </row>
    <row r="11" spans="2:28" ht="15">
      <c r="B11" s="53"/>
      <c r="C11" s="49"/>
      <c r="D11" s="49" t="s">
        <v>31</v>
      </c>
      <c r="E11" s="49"/>
      <c r="F11" s="50"/>
      <c r="G11" s="54" t="s">
        <v>114</v>
      </c>
      <c r="H11" s="78">
        <v>82211.91000000009</v>
      </c>
      <c r="I11" s="77">
        <v>88723.66415968674</v>
      </c>
      <c r="J11" s="77">
        <v>99168.86141150934</v>
      </c>
      <c r="K11" s="77">
        <v>108184.37225877955</v>
      </c>
      <c r="L11" s="78">
        <v>115964.8168643592</v>
      </c>
      <c r="M11" s="79">
        <v>21312.7884667886</v>
      </c>
      <c r="N11" s="77">
        <v>21896.7569472758</v>
      </c>
      <c r="O11" s="77">
        <v>22374.515128966603</v>
      </c>
      <c r="P11" s="78">
        <v>23139.60361665574</v>
      </c>
      <c r="Q11" s="77">
        <v>23855.950153417332</v>
      </c>
      <c r="R11" s="77">
        <v>24374.854908369125</v>
      </c>
      <c r="S11" s="77">
        <v>25045.232758109745</v>
      </c>
      <c r="T11" s="77">
        <v>25892.82359161314</v>
      </c>
      <c r="U11" s="79">
        <v>26338.366905014507</v>
      </c>
      <c r="V11" s="77">
        <v>26804.25225435144</v>
      </c>
      <c r="W11" s="77">
        <v>27281.173868184695</v>
      </c>
      <c r="X11" s="78">
        <v>27760.579231228912</v>
      </c>
      <c r="Y11" s="77">
        <v>28238.81378785323</v>
      </c>
      <c r="Z11" s="77">
        <v>28730.713389671982</v>
      </c>
      <c r="AA11" s="77">
        <v>29238.980714798443</v>
      </c>
      <c r="AB11" s="80">
        <v>29756.30897203555</v>
      </c>
    </row>
    <row r="12" spans="2:28" ht="15">
      <c r="B12" s="53"/>
      <c r="C12" s="49"/>
      <c r="D12" s="49" t="s">
        <v>32</v>
      </c>
      <c r="E12" s="49"/>
      <c r="F12" s="50"/>
      <c r="G12" s="54" t="s">
        <v>114</v>
      </c>
      <c r="H12" s="78">
        <v>79581.14700000011</v>
      </c>
      <c r="I12" s="77">
        <v>86151.57032285999</v>
      </c>
      <c r="J12" s="77">
        <v>95987.01761468465</v>
      </c>
      <c r="K12" s="77">
        <v>104846.91817297101</v>
      </c>
      <c r="L12" s="78">
        <v>112801.3507375282</v>
      </c>
      <c r="M12" s="79">
        <v>20820.9673638762</v>
      </c>
      <c r="N12" s="77">
        <v>21189.9550264663</v>
      </c>
      <c r="O12" s="77">
        <v>21711.196605204965</v>
      </c>
      <c r="P12" s="78">
        <v>22429.451327312516</v>
      </c>
      <c r="Q12" s="77">
        <v>23088.37711433603</v>
      </c>
      <c r="R12" s="77">
        <v>23595.689027350778</v>
      </c>
      <c r="S12" s="77">
        <v>24240.65046171552</v>
      </c>
      <c r="T12" s="77">
        <v>25062.301011282325</v>
      </c>
      <c r="U12" s="79">
        <v>25495.477634703675</v>
      </c>
      <c r="V12" s="77">
        <v>25962.68970870642</v>
      </c>
      <c r="W12" s="77">
        <v>26431.933970331753</v>
      </c>
      <c r="X12" s="78">
        <v>26956.816859229166</v>
      </c>
      <c r="Y12" s="77">
        <v>27426.23542854414</v>
      </c>
      <c r="Z12" s="77">
        <v>27927.361067072703</v>
      </c>
      <c r="AA12" s="77">
        <v>28442.373962378904</v>
      </c>
      <c r="AB12" s="80">
        <v>29005.380279532463</v>
      </c>
    </row>
    <row r="13" spans="2:28" ht="15.75" thickBot="1">
      <c r="B13" s="55"/>
      <c r="C13" s="56"/>
      <c r="D13" s="56" t="s">
        <v>33</v>
      </c>
      <c r="E13" s="56"/>
      <c r="F13" s="57"/>
      <c r="G13" s="95" t="s">
        <v>114</v>
      </c>
      <c r="H13" s="81">
        <v>2630.7629999999917</v>
      </c>
      <c r="I13" s="82">
        <v>2572.09383682676</v>
      </c>
      <c r="J13" s="82">
        <v>3181.843796824691</v>
      </c>
      <c r="K13" s="82">
        <v>3337.4540858085384</v>
      </c>
      <c r="L13" s="81">
        <v>3163.4661268309937</v>
      </c>
      <c r="M13" s="83">
        <v>491.8211029123995</v>
      </c>
      <c r="N13" s="82">
        <v>706.8019208094993</v>
      </c>
      <c r="O13" s="82">
        <v>663.3185237616381</v>
      </c>
      <c r="P13" s="81">
        <v>710.152289343223</v>
      </c>
      <c r="Q13" s="82">
        <v>767.5730390813005</v>
      </c>
      <c r="R13" s="82">
        <v>779.1658810183471</v>
      </c>
      <c r="S13" s="82">
        <v>804.5822963942264</v>
      </c>
      <c r="T13" s="82">
        <v>830.5225803308167</v>
      </c>
      <c r="U13" s="83">
        <v>842.8892703108322</v>
      </c>
      <c r="V13" s="82">
        <v>841.562545645018</v>
      </c>
      <c r="W13" s="82">
        <v>849.2398978529418</v>
      </c>
      <c r="X13" s="81">
        <v>803.7623719997464</v>
      </c>
      <c r="Y13" s="82">
        <v>812.5783593090891</v>
      </c>
      <c r="Z13" s="82">
        <v>803.3523225992794</v>
      </c>
      <c r="AA13" s="82">
        <v>796.6067524195387</v>
      </c>
      <c r="AB13" s="84">
        <v>750.9286925030865</v>
      </c>
    </row>
    <row r="14" ht="15.75" thickBot="1">
      <c r="G14" s="60"/>
    </row>
    <row r="15" spans="2:28" ht="30" customHeight="1">
      <c r="B15" s="199" t="str">
        <f>"Strednodobá predikcia "&amp;Súhrn!$H$3&amp;" - komponenty HDP [zmena oproti predchádzajúcemu obdobiu]"</f>
        <v>Strednodobá predikcia P4Q-2018 - komponenty HDP [zmena oproti predchádzajúcemu obdobiu]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1"/>
    </row>
    <row r="16" spans="2:28" ht="15">
      <c r="B16" s="285" t="s">
        <v>29</v>
      </c>
      <c r="C16" s="286"/>
      <c r="D16" s="286"/>
      <c r="E16" s="286"/>
      <c r="F16" s="287"/>
      <c r="G16" s="288" t="s">
        <v>69</v>
      </c>
      <c r="H16" s="34" t="str">
        <f aca="true" t="shared" si="0" ref="H16:M16">H$3</f>
        <v>Skutočnosť</v>
      </c>
      <c r="I16" s="274">
        <f t="shared" si="0"/>
        <v>2018</v>
      </c>
      <c r="J16" s="274">
        <f t="shared" si="0"/>
        <v>2019</v>
      </c>
      <c r="K16" s="274">
        <f t="shared" si="0"/>
        <v>2020</v>
      </c>
      <c r="L16" s="272">
        <f t="shared" si="0"/>
        <v>2021</v>
      </c>
      <c r="M16" s="289">
        <f t="shared" si="0"/>
        <v>2018</v>
      </c>
      <c r="N16" s="290"/>
      <c r="O16" s="290"/>
      <c r="P16" s="291"/>
      <c r="Q16" s="289">
        <f>Q$3</f>
        <v>2019</v>
      </c>
      <c r="R16" s="290"/>
      <c r="S16" s="290"/>
      <c r="T16" s="291"/>
      <c r="U16" s="289">
        <f>U$3</f>
        <v>2020</v>
      </c>
      <c r="V16" s="290"/>
      <c r="W16" s="290"/>
      <c r="X16" s="291"/>
      <c r="Y16" s="290">
        <f>Y$3</f>
        <v>2021</v>
      </c>
      <c r="Z16" s="290"/>
      <c r="AA16" s="290"/>
      <c r="AB16" s="292"/>
    </row>
    <row r="17" spans="2:28" ht="15">
      <c r="B17" s="280"/>
      <c r="C17" s="281"/>
      <c r="D17" s="281"/>
      <c r="E17" s="281"/>
      <c r="F17" s="282"/>
      <c r="G17" s="284"/>
      <c r="H17" s="35">
        <f>$H$4</f>
        <v>2017</v>
      </c>
      <c r="I17" s="271"/>
      <c r="J17" s="271"/>
      <c r="K17" s="271"/>
      <c r="L17" s="273"/>
      <c r="M17" s="41" t="s">
        <v>3</v>
      </c>
      <c r="N17" s="39" t="s">
        <v>4</v>
      </c>
      <c r="O17" s="39" t="s">
        <v>5</v>
      </c>
      <c r="P17" s="147" t="s">
        <v>6</v>
      </c>
      <c r="Q17" s="41" t="s">
        <v>3</v>
      </c>
      <c r="R17" s="39" t="s">
        <v>4</v>
      </c>
      <c r="S17" s="39" t="s">
        <v>5</v>
      </c>
      <c r="T17" s="227" t="s">
        <v>6</v>
      </c>
      <c r="U17" s="41" t="s">
        <v>3</v>
      </c>
      <c r="V17" s="39" t="s">
        <v>4</v>
      </c>
      <c r="W17" s="39" t="s">
        <v>5</v>
      </c>
      <c r="X17" s="211" t="s">
        <v>6</v>
      </c>
      <c r="Y17" s="39" t="s">
        <v>3</v>
      </c>
      <c r="Z17" s="39" t="s">
        <v>4</v>
      </c>
      <c r="AA17" s="39" t="s">
        <v>5</v>
      </c>
      <c r="AB17" s="42" t="s">
        <v>6</v>
      </c>
    </row>
    <row r="18" spans="2:28" ht="3.75" customHeight="1">
      <c r="B18" s="43"/>
      <c r="C18" s="44"/>
      <c r="D18" s="44"/>
      <c r="E18" s="44"/>
      <c r="F18" s="45"/>
      <c r="G18" s="33"/>
      <c r="H18" s="47"/>
      <c r="I18" s="48"/>
      <c r="J18" s="48"/>
      <c r="K18" s="48"/>
      <c r="L18" s="47"/>
      <c r="M18" s="51"/>
      <c r="N18" s="49"/>
      <c r="O18" s="49"/>
      <c r="P18" s="50"/>
      <c r="Q18" s="49"/>
      <c r="R18" s="49"/>
      <c r="S18" s="49"/>
      <c r="T18" s="49"/>
      <c r="U18" s="51"/>
      <c r="V18" s="49"/>
      <c r="W18" s="49"/>
      <c r="X18" s="50"/>
      <c r="Y18" s="49"/>
      <c r="Z18" s="49"/>
      <c r="AA18" s="49"/>
      <c r="AB18" s="52"/>
    </row>
    <row r="19" spans="2:28" ht="15">
      <c r="B19" s="53"/>
      <c r="C19" s="49" t="s">
        <v>0</v>
      </c>
      <c r="D19" s="49"/>
      <c r="E19" s="49"/>
      <c r="F19" s="50"/>
      <c r="G19" s="54" t="s">
        <v>115</v>
      </c>
      <c r="H19" s="67">
        <v>3.1883410545347317</v>
      </c>
      <c r="I19" s="68">
        <v>4.249999999999815</v>
      </c>
      <c r="J19" s="68">
        <v>4.2745148685686445</v>
      </c>
      <c r="K19" s="68">
        <v>3.9780809424898536</v>
      </c>
      <c r="L19" s="67">
        <v>3.0977354993789277</v>
      </c>
      <c r="M19" s="69">
        <v>1.0468247265387163</v>
      </c>
      <c r="N19" s="68">
        <v>1.1871333860991768</v>
      </c>
      <c r="O19" s="68">
        <v>1.0981898574997189</v>
      </c>
      <c r="P19" s="67">
        <v>0.8477582126602812</v>
      </c>
      <c r="Q19" s="68">
        <v>1.136740387960586</v>
      </c>
      <c r="R19" s="68">
        <v>1.0167390386989155</v>
      </c>
      <c r="S19" s="68">
        <v>0.9702824633936729</v>
      </c>
      <c r="T19" s="68">
        <v>1.3646267495785196</v>
      </c>
      <c r="U19" s="69">
        <v>0.8706059009600864</v>
      </c>
      <c r="V19" s="68">
        <v>0.9026262969272381</v>
      </c>
      <c r="W19" s="68">
        <v>0.7883709208036009</v>
      </c>
      <c r="X19" s="67">
        <v>0.8775155041113862</v>
      </c>
      <c r="Y19" s="68">
        <v>0.6952183143528856</v>
      </c>
      <c r="Z19" s="68">
        <v>0.7049672905403526</v>
      </c>
      <c r="AA19" s="68">
        <v>0.7217829686788235</v>
      </c>
      <c r="AB19" s="70">
        <v>0.8030384318609407</v>
      </c>
    </row>
    <row r="20" spans="2:28" ht="15">
      <c r="B20" s="53"/>
      <c r="C20" s="49"/>
      <c r="D20" s="49"/>
      <c r="E20" s="49" t="s">
        <v>166</v>
      </c>
      <c r="F20" s="50"/>
      <c r="G20" s="54" t="s">
        <v>115</v>
      </c>
      <c r="H20" s="67">
        <v>3.48588012229267</v>
      </c>
      <c r="I20" s="68">
        <v>2.847850437758879</v>
      </c>
      <c r="J20" s="68">
        <v>4.083141416828198</v>
      </c>
      <c r="K20" s="68">
        <v>4.1572141338116495</v>
      </c>
      <c r="L20" s="67">
        <v>3.5318540879695632</v>
      </c>
      <c r="M20" s="69">
        <v>0.6674211317075276</v>
      </c>
      <c r="N20" s="68">
        <v>0.42984142482380605</v>
      </c>
      <c r="O20" s="68">
        <v>0.8950088748143514</v>
      </c>
      <c r="P20" s="67">
        <v>0.9565587774571469</v>
      </c>
      <c r="Q20" s="68">
        <v>0.9457917842914583</v>
      </c>
      <c r="R20" s="68">
        <v>1.1920206823218535</v>
      </c>
      <c r="S20" s="68">
        <v>1.04697808504352</v>
      </c>
      <c r="T20" s="68">
        <v>1.5264525272291394</v>
      </c>
      <c r="U20" s="69">
        <v>0.7185427593306315</v>
      </c>
      <c r="V20" s="68">
        <v>0.8664377955631721</v>
      </c>
      <c r="W20" s="68">
        <v>0.8592077306190333</v>
      </c>
      <c r="X20" s="67">
        <v>1.3380101701057754</v>
      </c>
      <c r="Y20" s="68">
        <v>0.5952433724015123</v>
      </c>
      <c r="Z20" s="68">
        <v>0.7600985037649082</v>
      </c>
      <c r="AA20" s="68">
        <v>0.7751099435370463</v>
      </c>
      <c r="AB20" s="70">
        <v>1.1450012934722622</v>
      </c>
    </row>
    <row r="21" spans="2:28" ht="15">
      <c r="B21" s="53"/>
      <c r="C21" s="49"/>
      <c r="D21" s="49"/>
      <c r="E21" s="49" t="s">
        <v>30</v>
      </c>
      <c r="F21" s="50"/>
      <c r="G21" s="54" t="s">
        <v>115</v>
      </c>
      <c r="H21" s="67">
        <v>1.7212680295039178</v>
      </c>
      <c r="I21" s="68">
        <v>1.3762036052867188</v>
      </c>
      <c r="J21" s="68">
        <v>1.9671938937000135</v>
      </c>
      <c r="K21" s="68">
        <v>2.3219771989331406</v>
      </c>
      <c r="L21" s="67">
        <v>2.947426423789267</v>
      </c>
      <c r="M21" s="69">
        <v>0.2828058633383108</v>
      </c>
      <c r="N21" s="68">
        <v>0.24731564912218573</v>
      </c>
      <c r="O21" s="68">
        <v>0.7058313552233244</v>
      </c>
      <c r="P21" s="67">
        <v>0.35143569620521475</v>
      </c>
      <c r="Q21" s="68">
        <v>0.3352703896403426</v>
      </c>
      <c r="R21" s="68">
        <v>0.8298291161789706</v>
      </c>
      <c r="S21" s="68">
        <v>0.36423071553129205</v>
      </c>
      <c r="T21" s="68">
        <v>0.5400522780566632</v>
      </c>
      <c r="U21" s="69">
        <v>0.5613825276185196</v>
      </c>
      <c r="V21" s="68">
        <v>0.8392613030689091</v>
      </c>
      <c r="W21" s="68">
        <v>0.33654557065594304</v>
      </c>
      <c r="X21" s="67">
        <v>0.5954103111993163</v>
      </c>
      <c r="Y21" s="68">
        <v>0.892147217037504</v>
      </c>
      <c r="Z21" s="68">
        <v>0.7908551893611104</v>
      </c>
      <c r="AA21" s="68">
        <v>0.8029514438720753</v>
      </c>
      <c r="AB21" s="70">
        <v>0.8106300279608831</v>
      </c>
    </row>
    <row r="22" spans="2:28" ht="15">
      <c r="B22" s="53"/>
      <c r="C22" s="49"/>
      <c r="D22" s="49"/>
      <c r="E22" s="49" t="s">
        <v>1</v>
      </c>
      <c r="F22" s="50"/>
      <c r="G22" s="54" t="s">
        <v>115</v>
      </c>
      <c r="H22" s="67">
        <v>3.4108677022780256</v>
      </c>
      <c r="I22" s="68">
        <v>9.954865073979818</v>
      </c>
      <c r="J22" s="68">
        <v>3.1738180355155805</v>
      </c>
      <c r="K22" s="68">
        <v>4.568599528400625</v>
      </c>
      <c r="L22" s="67">
        <v>3.4431968741320986</v>
      </c>
      <c r="M22" s="69">
        <v>6.83849634724038</v>
      </c>
      <c r="N22" s="68">
        <v>5.516213677851667</v>
      </c>
      <c r="O22" s="68">
        <v>-3.767384444971512</v>
      </c>
      <c r="P22" s="67">
        <v>1.3003878061197014</v>
      </c>
      <c r="Q22" s="68">
        <v>1.4600220299064262</v>
      </c>
      <c r="R22" s="68">
        <v>0.8748316216808263</v>
      </c>
      <c r="S22" s="68">
        <v>0.7206955680189964</v>
      </c>
      <c r="T22" s="68">
        <v>1.1499338376465005</v>
      </c>
      <c r="U22" s="69">
        <v>1.293902007222485</v>
      </c>
      <c r="V22" s="68">
        <v>1.3185700000709346</v>
      </c>
      <c r="W22" s="68">
        <v>1.0614340724952598</v>
      </c>
      <c r="X22" s="67">
        <v>0.942185174527225</v>
      </c>
      <c r="Y22" s="68">
        <v>0.707066274831277</v>
      </c>
      <c r="Z22" s="68">
        <v>0.7376112649875495</v>
      </c>
      <c r="AA22" s="68">
        <v>0.7730952493442516</v>
      </c>
      <c r="AB22" s="70">
        <v>0.7615661641134039</v>
      </c>
    </row>
    <row r="23" spans="2:28" ht="15">
      <c r="B23" s="53"/>
      <c r="C23" s="49"/>
      <c r="D23" s="49"/>
      <c r="E23" s="49" t="s">
        <v>2</v>
      </c>
      <c r="F23" s="50"/>
      <c r="G23" s="54" t="s">
        <v>115</v>
      </c>
      <c r="H23" s="67">
        <v>3.1134176432636025</v>
      </c>
      <c r="I23" s="68">
        <v>4.242743055039199</v>
      </c>
      <c r="J23" s="68">
        <v>3.4474512070937067</v>
      </c>
      <c r="K23" s="68">
        <v>3.9110716306731206</v>
      </c>
      <c r="L23" s="67">
        <v>3.400185325955718</v>
      </c>
      <c r="M23" s="69">
        <v>2.050084093624889</v>
      </c>
      <c r="N23" s="68">
        <v>1.653076544786856</v>
      </c>
      <c r="O23" s="68">
        <v>-0.3388087800130961</v>
      </c>
      <c r="P23" s="67">
        <v>0.924770469243839</v>
      </c>
      <c r="Q23" s="68">
        <v>0.9563688516020648</v>
      </c>
      <c r="R23" s="68">
        <v>1.0434196189608826</v>
      </c>
      <c r="S23" s="68">
        <v>0.8352309336701893</v>
      </c>
      <c r="T23" s="68">
        <v>1.2452145450736651</v>
      </c>
      <c r="U23" s="69">
        <v>0.8323203843002318</v>
      </c>
      <c r="V23" s="68">
        <v>0.9745397226599977</v>
      </c>
      <c r="W23" s="68">
        <v>0.8118605059343764</v>
      </c>
      <c r="X23" s="67">
        <v>1.0995092180695991</v>
      </c>
      <c r="Y23" s="68">
        <v>0.6785839312503583</v>
      </c>
      <c r="Z23" s="68">
        <v>0.7601741886904563</v>
      </c>
      <c r="AA23" s="68">
        <v>0.779793890708163</v>
      </c>
      <c r="AB23" s="70">
        <v>0.9862228168912424</v>
      </c>
    </row>
    <row r="24" spans="2:28" ht="15">
      <c r="B24" s="53"/>
      <c r="C24" s="49"/>
      <c r="D24" s="49" t="s">
        <v>31</v>
      </c>
      <c r="E24" s="49"/>
      <c r="F24" s="50"/>
      <c r="G24" s="54" t="s">
        <v>115</v>
      </c>
      <c r="H24" s="67">
        <v>5.90494734793829</v>
      </c>
      <c r="I24" s="68">
        <v>5.282402586896737</v>
      </c>
      <c r="J24" s="68">
        <v>8.638384597961576</v>
      </c>
      <c r="K24" s="68">
        <v>6.635753959607001</v>
      </c>
      <c r="L24" s="67">
        <v>5.012314092275716</v>
      </c>
      <c r="M24" s="69">
        <v>-1.4406614922018832</v>
      </c>
      <c r="N24" s="68">
        <v>2.8855444068474583</v>
      </c>
      <c r="O24" s="68">
        <v>1.7989374580368462</v>
      </c>
      <c r="P24" s="67">
        <v>1.999295577124201</v>
      </c>
      <c r="Q24" s="68">
        <v>2.2926794984972503</v>
      </c>
      <c r="R24" s="68">
        <v>1.5829343895397159</v>
      </c>
      <c r="S24" s="68">
        <v>2.154602479554171</v>
      </c>
      <c r="T24" s="68">
        <v>2.788823690297221</v>
      </c>
      <c r="U24" s="69">
        <v>1.1146884350143011</v>
      </c>
      <c r="V24" s="68">
        <v>1.19871043049271</v>
      </c>
      <c r="W24" s="68">
        <v>1.2236885720368065</v>
      </c>
      <c r="X24" s="67">
        <v>1.2603449910997426</v>
      </c>
      <c r="Y24" s="68">
        <v>1.2277092863604508</v>
      </c>
      <c r="Z24" s="68">
        <v>1.2236080982310966</v>
      </c>
      <c r="AA24" s="68">
        <v>1.2222814102964747</v>
      </c>
      <c r="AB24" s="70">
        <v>1.2298776022748257</v>
      </c>
    </row>
    <row r="25" spans="2:28" ht="15">
      <c r="B25" s="53"/>
      <c r="C25" s="49"/>
      <c r="D25" s="49" t="s">
        <v>32</v>
      </c>
      <c r="E25" s="49"/>
      <c r="F25" s="50"/>
      <c r="G25" s="54" t="s">
        <v>115</v>
      </c>
      <c r="H25" s="67">
        <v>5.324513068462494</v>
      </c>
      <c r="I25" s="68">
        <v>4.898067088723693</v>
      </c>
      <c r="J25" s="68">
        <v>8.252815092238848</v>
      </c>
      <c r="K25" s="68">
        <v>6.781662686947882</v>
      </c>
      <c r="L25" s="67">
        <v>5.432044129323785</v>
      </c>
      <c r="M25" s="69">
        <v>0.9044740377080416</v>
      </c>
      <c r="N25" s="68">
        <v>1.7927781544291577</v>
      </c>
      <c r="O25" s="68">
        <v>1.8502235282171995</v>
      </c>
      <c r="P25" s="67">
        <v>1.985482150889169</v>
      </c>
      <c r="Q25" s="68">
        <v>2.1408357244904437</v>
      </c>
      <c r="R25" s="68">
        <v>1.651754730253785</v>
      </c>
      <c r="S25" s="68">
        <v>2.1238721403003638</v>
      </c>
      <c r="T25" s="68">
        <v>2.7932421062198927</v>
      </c>
      <c r="U25" s="69">
        <v>1.096982746619517</v>
      </c>
      <c r="V25" s="68">
        <v>1.2854290164727757</v>
      </c>
      <c r="W25" s="68">
        <v>1.2782819204265792</v>
      </c>
      <c r="X25" s="67">
        <v>1.4886261464259576</v>
      </c>
      <c r="Y25" s="68">
        <v>1.2531030443025912</v>
      </c>
      <c r="Z25" s="68">
        <v>1.3118879268347854</v>
      </c>
      <c r="AA25" s="68">
        <v>1.310821918984601</v>
      </c>
      <c r="AB25" s="70">
        <v>1.422060897839586</v>
      </c>
    </row>
    <row r="26" spans="2:28" ht="15.75" thickBot="1">
      <c r="B26" s="55"/>
      <c r="C26" s="56"/>
      <c r="D26" s="56" t="s">
        <v>33</v>
      </c>
      <c r="E26" s="56"/>
      <c r="F26" s="57"/>
      <c r="G26" s="95" t="s">
        <v>115</v>
      </c>
      <c r="H26" s="72">
        <v>14.10373240563814</v>
      </c>
      <c r="I26" s="71">
        <v>10.29354281429282</v>
      </c>
      <c r="J26" s="71">
        <v>13.419686140286899</v>
      </c>
      <c r="K26" s="71">
        <v>4.908820982813637</v>
      </c>
      <c r="L26" s="72">
        <v>-0.04417338006199145</v>
      </c>
      <c r="M26" s="73">
        <v>-25.44856882605849</v>
      </c>
      <c r="N26" s="71">
        <v>18.027015504536266</v>
      </c>
      <c r="O26" s="71">
        <v>1.186057017065849</v>
      </c>
      <c r="P26" s="72">
        <v>2.1654527392283285</v>
      </c>
      <c r="Q26" s="71">
        <v>4.115940875062108</v>
      </c>
      <c r="R26" s="71">
        <v>0.7722516247986988</v>
      </c>
      <c r="S26" s="71">
        <v>2.5197559174147273</v>
      </c>
      <c r="T26" s="71">
        <v>2.7365245747964764</v>
      </c>
      <c r="U26" s="73">
        <v>1.324379661217705</v>
      </c>
      <c r="V26" s="71">
        <v>0.17399359620297616</v>
      </c>
      <c r="W26" s="71">
        <v>0.5714245875653603</v>
      </c>
      <c r="X26" s="72">
        <v>-1.486255241923402</v>
      </c>
      <c r="Y26" s="71">
        <v>0.9129540878233229</v>
      </c>
      <c r="Z26" s="71">
        <v>0.12569279268259947</v>
      </c>
      <c r="AA26" s="71">
        <v>0.10807861097259774</v>
      </c>
      <c r="AB26" s="74">
        <v>-1.217632999110478</v>
      </c>
    </row>
    <row r="27" ht="15.75" thickBot="1"/>
    <row r="28" spans="2:28" ht="30" customHeight="1">
      <c r="B28" s="199" t="str">
        <f>"Strednodobá predikcia "&amp;Súhrn!$H$3&amp;" - komponenty HDP [príspevky k rastu]"</f>
        <v>Strednodobá predikcia P4Q-2018 - komponenty HDP [príspevky k rastu]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1"/>
    </row>
    <row r="29" spans="2:28" ht="15">
      <c r="B29" s="285" t="s">
        <v>29</v>
      </c>
      <c r="C29" s="286"/>
      <c r="D29" s="286"/>
      <c r="E29" s="286"/>
      <c r="F29" s="287"/>
      <c r="G29" s="288" t="s">
        <v>69</v>
      </c>
      <c r="H29" s="34" t="str">
        <f aca="true" t="shared" si="1" ref="H29:M29">H$3</f>
        <v>Skutočnosť</v>
      </c>
      <c r="I29" s="274">
        <f t="shared" si="1"/>
        <v>2018</v>
      </c>
      <c r="J29" s="274">
        <f t="shared" si="1"/>
        <v>2019</v>
      </c>
      <c r="K29" s="274">
        <f t="shared" si="1"/>
        <v>2020</v>
      </c>
      <c r="L29" s="272">
        <f t="shared" si="1"/>
        <v>2021</v>
      </c>
      <c r="M29" s="289">
        <f t="shared" si="1"/>
        <v>2018</v>
      </c>
      <c r="N29" s="290"/>
      <c r="O29" s="290"/>
      <c r="P29" s="291"/>
      <c r="Q29" s="289">
        <f>Q$3</f>
        <v>2019</v>
      </c>
      <c r="R29" s="290"/>
      <c r="S29" s="290"/>
      <c r="T29" s="291"/>
      <c r="U29" s="289">
        <f>U$3</f>
        <v>2020</v>
      </c>
      <c r="V29" s="290"/>
      <c r="W29" s="290"/>
      <c r="X29" s="291"/>
      <c r="Y29" s="290">
        <f>Y$3</f>
        <v>2021</v>
      </c>
      <c r="Z29" s="290"/>
      <c r="AA29" s="290"/>
      <c r="AB29" s="292"/>
    </row>
    <row r="30" spans="2:28" ht="15">
      <c r="B30" s="280"/>
      <c r="C30" s="281"/>
      <c r="D30" s="281"/>
      <c r="E30" s="281"/>
      <c r="F30" s="282"/>
      <c r="G30" s="284"/>
      <c r="H30" s="35">
        <f>$H$4</f>
        <v>2017</v>
      </c>
      <c r="I30" s="271"/>
      <c r="J30" s="271"/>
      <c r="K30" s="271"/>
      <c r="L30" s="273"/>
      <c r="M30" s="41" t="s">
        <v>3</v>
      </c>
      <c r="N30" s="39" t="s">
        <v>4</v>
      </c>
      <c r="O30" s="39" t="s">
        <v>5</v>
      </c>
      <c r="P30" s="147" t="s">
        <v>6</v>
      </c>
      <c r="Q30" s="41" t="s">
        <v>3</v>
      </c>
      <c r="R30" s="39" t="s">
        <v>4</v>
      </c>
      <c r="S30" s="39" t="s">
        <v>5</v>
      </c>
      <c r="T30" s="227" t="s">
        <v>6</v>
      </c>
      <c r="U30" s="41" t="s">
        <v>3</v>
      </c>
      <c r="V30" s="39" t="s">
        <v>4</v>
      </c>
      <c r="W30" s="39" t="s">
        <v>5</v>
      </c>
      <c r="X30" s="211" t="s">
        <v>6</v>
      </c>
      <c r="Y30" s="39" t="s">
        <v>3</v>
      </c>
      <c r="Z30" s="39" t="s">
        <v>4</v>
      </c>
      <c r="AA30" s="39" t="s">
        <v>5</v>
      </c>
      <c r="AB30" s="42" t="s">
        <v>6</v>
      </c>
    </row>
    <row r="31" spans="2:28" ht="3.75" customHeight="1">
      <c r="B31" s="43"/>
      <c r="C31" s="44"/>
      <c r="D31" s="44"/>
      <c r="E31" s="44"/>
      <c r="F31" s="45"/>
      <c r="G31" s="33"/>
      <c r="H31" s="47"/>
      <c r="I31" s="48"/>
      <c r="J31" s="48"/>
      <c r="K31" s="48"/>
      <c r="L31" s="47"/>
      <c r="M31" s="51"/>
      <c r="N31" s="49"/>
      <c r="O31" s="49"/>
      <c r="P31" s="50"/>
      <c r="Q31" s="49"/>
      <c r="R31" s="49"/>
      <c r="S31" s="49"/>
      <c r="T31" s="49"/>
      <c r="U31" s="51"/>
      <c r="V31" s="49"/>
      <c r="W31" s="49"/>
      <c r="X31" s="50"/>
      <c r="Y31" s="49"/>
      <c r="Z31" s="49"/>
      <c r="AA31" s="49"/>
      <c r="AB31" s="52"/>
    </row>
    <row r="32" spans="2:28" ht="15">
      <c r="B32" s="53"/>
      <c r="C32" s="49" t="s">
        <v>0</v>
      </c>
      <c r="D32" s="49"/>
      <c r="E32" s="49"/>
      <c r="F32" s="50"/>
      <c r="G32" s="54" t="s">
        <v>115</v>
      </c>
      <c r="H32" s="67">
        <v>3.1883410545347317</v>
      </c>
      <c r="I32" s="68">
        <v>4.249999999999815</v>
      </c>
      <c r="J32" s="68">
        <v>4.2745148685686445</v>
      </c>
      <c r="K32" s="68">
        <v>3.9780809424898536</v>
      </c>
      <c r="L32" s="67">
        <v>3.0977354993789277</v>
      </c>
      <c r="M32" s="69">
        <v>1.0468247265387163</v>
      </c>
      <c r="N32" s="68">
        <v>1.1871333860991768</v>
      </c>
      <c r="O32" s="68">
        <v>1.0981898574997189</v>
      </c>
      <c r="P32" s="67">
        <v>0.8477582126602812</v>
      </c>
      <c r="Q32" s="68">
        <v>1.136740387960586</v>
      </c>
      <c r="R32" s="68">
        <v>1.0167390386989155</v>
      </c>
      <c r="S32" s="68">
        <v>0.9702824633936729</v>
      </c>
      <c r="T32" s="68">
        <v>1.3646267495785196</v>
      </c>
      <c r="U32" s="69">
        <v>0.8706059009600864</v>
      </c>
      <c r="V32" s="68">
        <v>0.9026262969272381</v>
      </c>
      <c r="W32" s="68">
        <v>0.7883709208036009</v>
      </c>
      <c r="X32" s="67">
        <v>0.8775155041113862</v>
      </c>
      <c r="Y32" s="68">
        <v>0.6952183143528856</v>
      </c>
      <c r="Z32" s="68">
        <v>0.7049672905403526</v>
      </c>
      <c r="AA32" s="68">
        <v>0.7217829686788235</v>
      </c>
      <c r="AB32" s="70">
        <v>0.8030384318609407</v>
      </c>
    </row>
    <row r="33" spans="2:28" ht="15">
      <c r="B33" s="53"/>
      <c r="C33" s="49"/>
      <c r="D33" s="49"/>
      <c r="E33" s="49" t="s">
        <v>166</v>
      </c>
      <c r="F33" s="50"/>
      <c r="G33" s="54" t="s">
        <v>116</v>
      </c>
      <c r="H33" s="67">
        <v>1.8049065933576403</v>
      </c>
      <c r="I33" s="68">
        <v>1.478801655908483</v>
      </c>
      <c r="J33" s="68">
        <v>2.091733384873933</v>
      </c>
      <c r="K33" s="68">
        <v>2.125771180715968</v>
      </c>
      <c r="L33" s="67">
        <v>1.8091077361975911</v>
      </c>
      <c r="M33" s="69">
        <v>0.34540246458280505</v>
      </c>
      <c r="N33" s="68">
        <v>0.22161544200429514</v>
      </c>
      <c r="O33" s="68">
        <v>0.45799061366931376</v>
      </c>
      <c r="P33" s="67">
        <v>0.48850296044947866</v>
      </c>
      <c r="Q33" s="68">
        <v>0.4835254815755747</v>
      </c>
      <c r="R33" s="68">
        <v>0.6082566787812819</v>
      </c>
      <c r="S33" s="68">
        <v>0.5351722798860372</v>
      </c>
      <c r="T33" s="68">
        <v>0.7808526349704107</v>
      </c>
      <c r="U33" s="69">
        <v>0.3681554054339623</v>
      </c>
      <c r="V33" s="68">
        <v>0.44326226036524785</v>
      </c>
      <c r="W33" s="68">
        <v>0.43940577174946704</v>
      </c>
      <c r="X33" s="67">
        <v>0.6847501287675404</v>
      </c>
      <c r="Y33" s="68">
        <v>0.3060168014869835</v>
      </c>
      <c r="Z33" s="68">
        <v>0.3903814550733654</v>
      </c>
      <c r="AA33" s="68">
        <v>0.39830916524447174</v>
      </c>
      <c r="AB33" s="70">
        <v>0.5886983850253309</v>
      </c>
    </row>
    <row r="34" spans="2:28" ht="15">
      <c r="B34" s="53"/>
      <c r="C34" s="49"/>
      <c r="D34" s="49"/>
      <c r="E34" s="49" t="s">
        <v>30</v>
      </c>
      <c r="F34" s="50"/>
      <c r="G34" s="54" t="s">
        <v>116</v>
      </c>
      <c r="H34" s="67">
        <v>0.31858035122088213</v>
      </c>
      <c r="I34" s="68">
        <v>0.25109282943723404</v>
      </c>
      <c r="J34" s="68">
        <v>0.3490267769265373</v>
      </c>
      <c r="K34" s="68">
        <v>0.40285783992024154</v>
      </c>
      <c r="L34" s="67">
        <v>0.5032270381755967</v>
      </c>
      <c r="M34" s="69">
        <v>0.05107865041585503</v>
      </c>
      <c r="N34" s="68">
        <v>0.044330885685127004</v>
      </c>
      <c r="O34" s="68">
        <v>0.1253439040216517</v>
      </c>
      <c r="P34" s="67">
        <v>0.06216692430348886</v>
      </c>
      <c r="Q34" s="68">
        <v>0.05901549447242047</v>
      </c>
      <c r="R34" s="68">
        <v>0.1449119474845664</v>
      </c>
      <c r="S34" s="68">
        <v>0.06348743447017935</v>
      </c>
      <c r="T34" s="68">
        <v>0.09356908914985498</v>
      </c>
      <c r="U34" s="69">
        <v>0.09647353054624518</v>
      </c>
      <c r="V34" s="68">
        <v>0.14378483572465647</v>
      </c>
      <c r="W34" s="68">
        <v>0.05762181729298681</v>
      </c>
      <c r="X34" s="67">
        <v>0.10148646904739979</v>
      </c>
      <c r="Y34" s="68">
        <v>0.15163941669816874</v>
      </c>
      <c r="Z34" s="68">
        <v>0.13468556915961502</v>
      </c>
      <c r="AA34" s="68">
        <v>0.13686223187834615</v>
      </c>
      <c r="AB34" s="70">
        <v>0.13828238612368407</v>
      </c>
    </row>
    <row r="35" spans="2:28" ht="15">
      <c r="B35" s="53"/>
      <c r="C35" s="49"/>
      <c r="D35" s="49"/>
      <c r="E35" s="49" t="s">
        <v>1</v>
      </c>
      <c r="F35" s="50"/>
      <c r="G35" s="54" t="s">
        <v>116</v>
      </c>
      <c r="H35" s="67">
        <v>0.7432155652947356</v>
      </c>
      <c r="I35" s="68">
        <v>2.1738063435757238</v>
      </c>
      <c r="J35" s="68">
        <v>0.7309806549967135</v>
      </c>
      <c r="K35" s="68">
        <v>1.0411139721019709</v>
      </c>
      <c r="L35" s="67">
        <v>0.7891081586778124</v>
      </c>
      <c r="M35" s="69">
        <v>1.4777590816976496</v>
      </c>
      <c r="N35" s="68">
        <v>1.260344280144488</v>
      </c>
      <c r="O35" s="68">
        <v>-0.8975981738400264</v>
      </c>
      <c r="P35" s="67">
        <v>0.2949129331763291</v>
      </c>
      <c r="Q35" s="68">
        <v>0.3326022619406109</v>
      </c>
      <c r="R35" s="68">
        <v>0.19992921567483396</v>
      </c>
      <c r="S35" s="68">
        <v>0.16447243378832752</v>
      </c>
      <c r="T35" s="68">
        <v>0.26178168955020475</v>
      </c>
      <c r="U35" s="69">
        <v>0.29393207248196607</v>
      </c>
      <c r="V35" s="68">
        <v>0.30079281106310685</v>
      </c>
      <c r="W35" s="68">
        <v>0.24313297703840664</v>
      </c>
      <c r="X35" s="67">
        <v>0.21640243366673328</v>
      </c>
      <c r="Y35" s="68">
        <v>0.1625040996554269</v>
      </c>
      <c r="Z35" s="68">
        <v>0.16954416052674717</v>
      </c>
      <c r="AA35" s="68">
        <v>0.1777579593022282</v>
      </c>
      <c r="AB35" s="70">
        <v>0.17519628176897586</v>
      </c>
    </row>
    <row r="36" spans="2:28" ht="15">
      <c r="B36" s="53"/>
      <c r="C36" s="49"/>
      <c r="D36" s="49"/>
      <c r="E36" s="49" t="s">
        <v>2</v>
      </c>
      <c r="F36" s="50"/>
      <c r="G36" s="54" t="s">
        <v>116</v>
      </c>
      <c r="H36" s="67">
        <v>2.866702509873263</v>
      </c>
      <c r="I36" s="68">
        <v>3.9037008289214388</v>
      </c>
      <c r="J36" s="68">
        <v>3.1717408167971985</v>
      </c>
      <c r="K36" s="68">
        <v>3.5697429927381745</v>
      </c>
      <c r="L36" s="67">
        <v>3.101442933051008</v>
      </c>
      <c r="M36" s="69">
        <v>1.874240196696301</v>
      </c>
      <c r="N36" s="68">
        <v>1.5262906078339102</v>
      </c>
      <c r="O36" s="68">
        <v>-0.31426365614904384</v>
      </c>
      <c r="P36" s="67">
        <v>0.845582817929286</v>
      </c>
      <c r="Q36" s="68">
        <v>0.8751432379886166</v>
      </c>
      <c r="R36" s="68">
        <v>0.953097841940676</v>
      </c>
      <c r="S36" s="68">
        <v>0.7631321481445461</v>
      </c>
      <c r="T36" s="68">
        <v>1.1362034136704746</v>
      </c>
      <c r="U36" s="69">
        <v>0.7585610084621716</v>
      </c>
      <c r="V36" s="68">
        <v>0.8878399071530112</v>
      </c>
      <c r="W36" s="68">
        <v>0.7401605660808427</v>
      </c>
      <c r="X36" s="67">
        <v>1.002639031481691</v>
      </c>
      <c r="Y36" s="68">
        <v>0.6201603178405714</v>
      </c>
      <c r="Z36" s="68">
        <v>0.6946111847597392</v>
      </c>
      <c r="AA36" s="68">
        <v>0.7129293564250289</v>
      </c>
      <c r="AB36" s="70">
        <v>0.9021770529179965</v>
      </c>
    </row>
    <row r="37" spans="2:28" ht="15">
      <c r="B37" s="53"/>
      <c r="C37" s="49"/>
      <c r="D37" s="49" t="s">
        <v>31</v>
      </c>
      <c r="E37" s="49"/>
      <c r="F37" s="50"/>
      <c r="G37" s="54" t="s">
        <v>116</v>
      </c>
      <c r="H37" s="67">
        <v>5.838589182070503</v>
      </c>
      <c r="I37" s="68">
        <v>5.360545713220687</v>
      </c>
      <c r="J37" s="68">
        <v>8.852985772265862</v>
      </c>
      <c r="K37" s="68">
        <v>7.085208363263476</v>
      </c>
      <c r="L37" s="67">
        <v>5.48860119494795</v>
      </c>
      <c r="M37" s="69">
        <v>-1.485222246605439</v>
      </c>
      <c r="N37" s="68">
        <v>2.9015654355554346</v>
      </c>
      <c r="O37" s="68">
        <v>1.8392880073792983</v>
      </c>
      <c r="P37" s="67">
        <v>2.058308866218277</v>
      </c>
      <c r="Q37" s="68">
        <v>2.3873044684635185</v>
      </c>
      <c r="R37" s="68">
        <v>1.6671051009088174</v>
      </c>
      <c r="S37" s="68">
        <v>2.2818896079719027</v>
      </c>
      <c r="T37" s="68">
        <v>2.988222291433228</v>
      </c>
      <c r="U37" s="69">
        <v>1.2111691715190729</v>
      </c>
      <c r="V37" s="68">
        <v>1.3056152540634829</v>
      </c>
      <c r="W37" s="68">
        <v>1.3367319961654711</v>
      </c>
      <c r="X37" s="67">
        <v>1.382721170611021</v>
      </c>
      <c r="Y37" s="68">
        <v>1.3520281643418066</v>
      </c>
      <c r="Z37" s="68">
        <v>1.3546375243894924</v>
      </c>
      <c r="AA37" s="68">
        <v>1.3601377253464721</v>
      </c>
      <c r="AB37" s="70">
        <v>1.3753913506770041</v>
      </c>
    </row>
    <row r="38" spans="2:28" ht="15">
      <c r="B38" s="53"/>
      <c r="C38" s="49"/>
      <c r="D38" s="49" t="s">
        <v>32</v>
      </c>
      <c r="E38" s="49"/>
      <c r="F38" s="50"/>
      <c r="G38" s="54" t="s">
        <v>116</v>
      </c>
      <c r="H38" s="67">
        <v>-4.916605781868666</v>
      </c>
      <c r="I38" s="68">
        <v>-4.61645970517569</v>
      </c>
      <c r="J38" s="68">
        <v>-7.8266850251716145</v>
      </c>
      <c r="K38" s="68">
        <v>-6.67687041351179</v>
      </c>
      <c r="L38" s="67">
        <v>-5.49230862862001</v>
      </c>
      <c r="M38" s="69">
        <v>-0.8494721415462833</v>
      </c>
      <c r="N38" s="68">
        <v>-1.6813856599824988</v>
      </c>
      <c r="O38" s="68">
        <v>-1.7456479458953102</v>
      </c>
      <c r="P38" s="67">
        <v>-1.8871962128566626</v>
      </c>
      <c r="Q38" s="68">
        <v>-2.0578158943342046</v>
      </c>
      <c r="R38" s="68">
        <v>-1.6034639041506278</v>
      </c>
      <c r="S38" s="68">
        <v>-2.0747392927227613</v>
      </c>
      <c r="T38" s="68">
        <v>-2.759798955525186</v>
      </c>
      <c r="U38" s="69">
        <v>-1.0991242790211468</v>
      </c>
      <c r="V38" s="68">
        <v>-1.2908288642892862</v>
      </c>
      <c r="W38" s="68">
        <v>-1.2885216414427276</v>
      </c>
      <c r="X38" s="67">
        <v>-1.5078446979812974</v>
      </c>
      <c r="Y38" s="68">
        <v>-1.2769701678294718</v>
      </c>
      <c r="Z38" s="68">
        <v>-1.3442814186088914</v>
      </c>
      <c r="AA38" s="68">
        <v>-1.351284113092735</v>
      </c>
      <c r="AB38" s="70">
        <v>-1.4745299717340368</v>
      </c>
    </row>
    <row r="39" spans="2:28" ht="15">
      <c r="B39" s="53"/>
      <c r="C39" s="49"/>
      <c r="D39" s="49" t="s">
        <v>33</v>
      </c>
      <c r="E39" s="49"/>
      <c r="F39" s="50"/>
      <c r="G39" s="54" t="s">
        <v>116</v>
      </c>
      <c r="H39" s="85">
        <v>0.9219834002018226</v>
      </c>
      <c r="I39" s="68">
        <v>0.7440860080450024</v>
      </c>
      <c r="J39" s="68">
        <v>1.0263007470942656</v>
      </c>
      <c r="K39" s="68">
        <v>0.4083379497516768</v>
      </c>
      <c r="L39" s="67">
        <v>-0.003707433672083702</v>
      </c>
      <c r="M39" s="69">
        <v>-2.334694388151722</v>
      </c>
      <c r="N39" s="68">
        <v>1.2201797755729356</v>
      </c>
      <c r="O39" s="68">
        <v>0.09364006148398804</v>
      </c>
      <c r="P39" s="67">
        <v>0.1711126533616144</v>
      </c>
      <c r="Q39" s="68">
        <v>0.32948857412931404</v>
      </c>
      <c r="R39" s="68">
        <v>0.06364119675818972</v>
      </c>
      <c r="S39" s="68">
        <v>0.20715031524914124</v>
      </c>
      <c r="T39" s="68">
        <v>0.22842333590804217</v>
      </c>
      <c r="U39" s="69">
        <v>0.11204489249792594</v>
      </c>
      <c r="V39" s="68">
        <v>0.014786389774196562</v>
      </c>
      <c r="W39" s="68">
        <v>0.04821035472274377</v>
      </c>
      <c r="X39" s="67">
        <v>-0.12512352737027646</v>
      </c>
      <c r="Y39" s="68">
        <v>0.07505799651233465</v>
      </c>
      <c r="Z39" s="68">
        <v>0.010356105780600892</v>
      </c>
      <c r="AA39" s="68">
        <v>0.008853612253736836</v>
      </c>
      <c r="AB39" s="70">
        <v>-0.09913862105703274</v>
      </c>
    </row>
    <row r="40" spans="2:28" ht="15.75" thickBot="1">
      <c r="B40" s="55"/>
      <c r="C40" s="56"/>
      <c r="D40" s="56" t="s">
        <v>43</v>
      </c>
      <c r="E40" s="56"/>
      <c r="F40" s="57"/>
      <c r="G40" s="95" t="s">
        <v>116</v>
      </c>
      <c r="H40" s="86">
        <v>-0.6003448555403437</v>
      </c>
      <c r="I40" s="71">
        <v>-0.39778683696661354</v>
      </c>
      <c r="J40" s="71">
        <v>0.07647330467720169</v>
      </c>
      <c r="K40" s="71">
        <v>0</v>
      </c>
      <c r="L40" s="72">
        <v>0</v>
      </c>
      <c r="M40" s="73">
        <v>1.507278917994137</v>
      </c>
      <c r="N40" s="71">
        <v>-1.5593369973076734</v>
      </c>
      <c r="O40" s="71">
        <v>1.318813452164767</v>
      </c>
      <c r="P40" s="72">
        <v>-0.16893725863064957</v>
      </c>
      <c r="Q40" s="71">
        <v>-0.06789142415726522</v>
      </c>
      <c r="R40" s="71">
        <v>0</v>
      </c>
      <c r="S40" s="71">
        <v>0</v>
      </c>
      <c r="T40" s="71">
        <v>0</v>
      </c>
      <c r="U40" s="73">
        <v>0</v>
      </c>
      <c r="V40" s="71">
        <v>0</v>
      </c>
      <c r="W40" s="71">
        <v>0</v>
      </c>
      <c r="X40" s="72">
        <v>0</v>
      </c>
      <c r="Y40" s="71">
        <v>0</v>
      </c>
      <c r="Z40" s="71">
        <v>0</v>
      </c>
      <c r="AA40" s="71">
        <v>0</v>
      </c>
      <c r="AB40" s="74">
        <v>0</v>
      </c>
    </row>
    <row r="41" spans="2:28" ht="15">
      <c r="B41" s="26" t="s">
        <v>99</v>
      </c>
      <c r="C41" s="49"/>
      <c r="D41" s="49"/>
      <c r="E41" s="49"/>
      <c r="F41" s="49"/>
      <c r="G41" s="60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</row>
    <row r="42" spans="2:28" ht="15">
      <c r="B42" s="49"/>
      <c r="C42" s="49"/>
      <c r="D42" s="49"/>
      <c r="E42" s="49"/>
      <c r="F42" s="49"/>
      <c r="G42" s="60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2:12" ht="15.75" thickBot="1">
      <c r="B43" s="62" t="s">
        <v>75</v>
      </c>
      <c r="I43" s="56"/>
      <c r="J43" s="56"/>
      <c r="K43" s="56"/>
      <c r="L43" s="56"/>
    </row>
    <row r="44" spans="2:12" ht="15">
      <c r="B44" s="277" t="s">
        <v>29</v>
      </c>
      <c r="C44" s="278"/>
      <c r="D44" s="278"/>
      <c r="E44" s="278"/>
      <c r="F44" s="279"/>
      <c r="G44" s="283" t="s">
        <v>69</v>
      </c>
      <c r="H44" s="188" t="str">
        <f>H$3</f>
        <v>Skutočnosť</v>
      </c>
      <c r="I44" s="270">
        <f>I$3</f>
        <v>2018</v>
      </c>
      <c r="J44" s="270">
        <f>J$3</f>
        <v>2019</v>
      </c>
      <c r="K44" s="270">
        <f>K$3</f>
        <v>2020</v>
      </c>
      <c r="L44" s="275">
        <f>L$3</f>
        <v>2021</v>
      </c>
    </row>
    <row r="45" spans="2:12" ht="15" customHeight="1">
      <c r="B45" s="280"/>
      <c r="C45" s="281"/>
      <c r="D45" s="281"/>
      <c r="E45" s="281"/>
      <c r="F45" s="282"/>
      <c r="G45" s="284"/>
      <c r="H45" s="35">
        <f>$H$4</f>
        <v>2017</v>
      </c>
      <c r="I45" s="271"/>
      <c r="J45" s="271"/>
      <c r="K45" s="271"/>
      <c r="L45" s="276"/>
    </row>
    <row r="46" spans="2:12" ht="3.75" customHeight="1">
      <c r="B46" s="43"/>
      <c r="C46" s="44"/>
      <c r="D46" s="44"/>
      <c r="E46" s="44"/>
      <c r="F46" s="45"/>
      <c r="G46" s="187"/>
      <c r="H46" s="63"/>
      <c r="I46" s="48"/>
      <c r="J46" s="48"/>
      <c r="K46" s="48"/>
      <c r="L46" s="64"/>
    </row>
    <row r="47" spans="2:12" ht="15">
      <c r="B47" s="53"/>
      <c r="C47" s="49" t="s">
        <v>1</v>
      </c>
      <c r="D47" s="49"/>
      <c r="E47" s="49"/>
      <c r="F47" s="50"/>
      <c r="G47" s="54" t="s">
        <v>115</v>
      </c>
      <c r="H47" s="85">
        <v>3.4108677022780256</v>
      </c>
      <c r="I47" s="68">
        <v>9.954865073979818</v>
      </c>
      <c r="J47" s="68">
        <v>3.1738180355155805</v>
      </c>
      <c r="K47" s="68">
        <v>4.568599528400625</v>
      </c>
      <c r="L47" s="70">
        <v>3.4431968741320986</v>
      </c>
    </row>
    <row r="48" spans="2:12" ht="15">
      <c r="B48" s="53"/>
      <c r="C48" s="49"/>
      <c r="D48" s="65" t="s">
        <v>41</v>
      </c>
      <c r="E48" s="49"/>
      <c r="F48" s="50"/>
      <c r="G48" s="54" t="s">
        <v>115</v>
      </c>
      <c r="H48" s="85">
        <v>3.6302623918194</v>
      </c>
      <c r="I48" s="68">
        <v>8.807128758758552</v>
      </c>
      <c r="J48" s="68">
        <v>2.2349629251697394</v>
      </c>
      <c r="K48" s="68">
        <v>3.86241587039396</v>
      </c>
      <c r="L48" s="70">
        <v>3.124992047865561</v>
      </c>
    </row>
    <row r="49" spans="2:12" ht="15.75" thickBot="1">
      <c r="B49" s="55"/>
      <c r="C49" s="56"/>
      <c r="D49" s="66" t="s">
        <v>74</v>
      </c>
      <c r="E49" s="56"/>
      <c r="F49" s="57"/>
      <c r="G49" s="58" t="s">
        <v>115</v>
      </c>
      <c r="H49" s="86">
        <v>2.171678522885486</v>
      </c>
      <c r="I49" s="71">
        <v>16.530076075225423</v>
      </c>
      <c r="J49" s="71">
        <v>8.195919300588187</v>
      </c>
      <c r="K49" s="71">
        <v>8.13798224757845</v>
      </c>
      <c r="L49" s="74">
        <v>4.987961707976666</v>
      </c>
    </row>
    <row r="50" spans="2:11" ht="15">
      <c r="B50" s="26" t="s">
        <v>99</v>
      </c>
      <c r="C50" s="49"/>
      <c r="D50" s="49"/>
      <c r="E50" s="49"/>
      <c r="F50" s="49"/>
      <c r="G50" s="60"/>
      <c r="H50" s="49"/>
      <c r="I50" s="49"/>
      <c r="J50" s="49"/>
      <c r="K50" s="49"/>
    </row>
    <row r="57" spans="2:11" ht="15">
      <c r="B57" s="49"/>
      <c r="C57" s="49"/>
      <c r="D57" s="49"/>
      <c r="E57" s="49"/>
      <c r="F57" s="49"/>
      <c r="G57" s="60"/>
      <c r="H57" s="49"/>
      <c r="I57" s="49"/>
      <c r="J57" s="49"/>
      <c r="K57" s="49"/>
    </row>
    <row r="58" spans="2:11" ht="15">
      <c r="B58" s="49"/>
      <c r="C58" s="49"/>
      <c r="D58" s="49"/>
      <c r="E58" s="49"/>
      <c r="F58" s="49"/>
      <c r="G58" s="60"/>
      <c r="H58" s="49"/>
      <c r="I58" s="49"/>
      <c r="J58" s="49"/>
      <c r="K58" s="49"/>
    </row>
    <row r="59" spans="2:11" ht="15">
      <c r="B59" s="49"/>
      <c r="C59" s="49"/>
      <c r="D59" s="49"/>
      <c r="E59" s="49"/>
      <c r="F59" s="49"/>
      <c r="G59" s="60"/>
      <c r="H59" s="49"/>
      <c r="I59" s="49"/>
      <c r="J59" s="49"/>
      <c r="K59" s="49"/>
    </row>
    <row r="60" spans="2:11" ht="15">
      <c r="B60" s="49"/>
      <c r="C60" s="49"/>
      <c r="D60" s="49"/>
      <c r="E60" s="49"/>
      <c r="F60" s="49"/>
      <c r="G60" s="60"/>
      <c r="H60" s="49"/>
      <c r="I60" s="49"/>
      <c r="J60" s="49"/>
      <c r="K60" s="49"/>
    </row>
    <row r="61" spans="2:11" ht="15">
      <c r="B61" s="49"/>
      <c r="C61" s="49"/>
      <c r="D61" s="49"/>
      <c r="E61" s="49"/>
      <c r="F61" s="49"/>
      <c r="G61" s="60"/>
      <c r="H61" s="49"/>
      <c r="I61" s="49"/>
      <c r="J61" s="49"/>
      <c r="K61" s="49"/>
    </row>
    <row r="62" spans="2:11" ht="15">
      <c r="B62" s="49"/>
      <c r="C62" s="49"/>
      <c r="D62" s="49"/>
      <c r="E62" s="49"/>
      <c r="F62" s="49"/>
      <c r="G62" s="60"/>
      <c r="H62" s="49"/>
      <c r="I62" s="49"/>
      <c r="J62" s="49"/>
      <c r="K62" s="49"/>
    </row>
    <row r="63" spans="2:11" ht="15">
      <c r="B63" s="49"/>
      <c r="C63" s="49"/>
      <c r="D63" s="49"/>
      <c r="E63" s="49"/>
      <c r="F63" s="49"/>
      <c r="G63" s="60"/>
      <c r="H63" s="49"/>
      <c r="I63" s="49"/>
      <c r="J63" s="49"/>
      <c r="K63" s="49"/>
    </row>
    <row r="64" spans="2:11" ht="15">
      <c r="B64" s="49"/>
      <c r="C64" s="49"/>
      <c r="D64" s="49"/>
      <c r="E64" s="49"/>
      <c r="F64" s="49"/>
      <c r="G64" s="60"/>
      <c r="H64" s="49"/>
      <c r="I64" s="49"/>
      <c r="J64" s="49"/>
      <c r="K64" s="49"/>
    </row>
    <row r="65" spans="2:11" ht="15">
      <c r="B65" s="49"/>
      <c r="C65" s="49"/>
      <c r="D65" s="49"/>
      <c r="E65" s="49"/>
      <c r="F65" s="49"/>
      <c r="G65" s="60"/>
      <c r="H65" s="49"/>
      <c r="I65" s="49"/>
      <c r="J65" s="49"/>
      <c r="K65" s="49"/>
    </row>
    <row r="66" spans="2:11" ht="15">
      <c r="B66" s="49"/>
      <c r="C66" s="49"/>
      <c r="D66" s="49"/>
      <c r="E66" s="49"/>
      <c r="F66" s="49"/>
      <c r="G66" s="60"/>
      <c r="H66" s="49"/>
      <c r="I66" s="49"/>
      <c r="J66" s="49"/>
      <c r="K66" s="49"/>
    </row>
    <row r="67" spans="2:11" ht="15">
      <c r="B67" s="49"/>
      <c r="C67" s="49"/>
      <c r="D67" s="49"/>
      <c r="E67" s="49"/>
      <c r="F67" s="49"/>
      <c r="G67" s="60"/>
      <c r="H67" s="49"/>
      <c r="I67" s="49"/>
      <c r="J67" s="49"/>
      <c r="K67" s="49"/>
    </row>
    <row r="68" spans="2:11" ht="15">
      <c r="B68" s="49"/>
      <c r="C68" s="49"/>
      <c r="D68" s="49"/>
      <c r="E68" s="49"/>
      <c r="F68" s="49"/>
      <c r="G68" s="60"/>
      <c r="H68" s="49"/>
      <c r="I68" s="49"/>
      <c r="J68" s="49"/>
      <c r="K68" s="49"/>
    </row>
    <row r="69" spans="2:11" ht="15">
      <c r="B69" s="49"/>
      <c r="C69" s="49"/>
      <c r="D69" s="49"/>
      <c r="E69" s="49"/>
      <c r="F69" s="49"/>
      <c r="G69" s="60"/>
      <c r="H69" s="49"/>
      <c r="I69" s="49"/>
      <c r="J69" s="49"/>
      <c r="K69" s="49"/>
    </row>
    <row r="70" spans="2:11" ht="15"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2:11" ht="15"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2:11" ht="15"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2:11" ht="15"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2:11" ht="15"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2:11" ht="15"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2:11" ht="15">
      <c r="B76" s="49"/>
      <c r="C76" s="49"/>
      <c r="D76" s="49"/>
      <c r="E76" s="49"/>
      <c r="F76" s="49"/>
      <c r="G76" s="49"/>
      <c r="H76" s="49"/>
      <c r="I76" s="49"/>
      <c r="J76" s="49"/>
      <c r="K76" s="49"/>
    </row>
  </sheetData>
  <sheetProtection/>
  <mergeCells count="36">
    <mergeCell ref="U16:X16"/>
    <mergeCell ref="J29:J30"/>
    <mergeCell ref="J16:J17"/>
    <mergeCell ref="Y3:AB3"/>
    <mergeCell ref="Y16:AB16"/>
    <mergeCell ref="U3:X3"/>
    <mergeCell ref="Y29:AB29"/>
    <mergeCell ref="M29:P29"/>
    <mergeCell ref="U29:X29"/>
    <mergeCell ref="M3:P3"/>
    <mergeCell ref="Q16:T16"/>
    <mergeCell ref="Q29:T29"/>
    <mergeCell ref="J3:J4"/>
    <mergeCell ref="Q3:T3"/>
    <mergeCell ref="M16:P16"/>
    <mergeCell ref="B16:F17"/>
    <mergeCell ref="G16:G17"/>
    <mergeCell ref="L16:L17"/>
    <mergeCell ref="G3:G4"/>
    <mergeCell ref="B3:F4"/>
    <mergeCell ref="B44:F45"/>
    <mergeCell ref="G44:G45"/>
    <mergeCell ref="B29:F30"/>
    <mergeCell ref="I44:I45"/>
    <mergeCell ref="I29:I30"/>
    <mergeCell ref="G29:G30"/>
    <mergeCell ref="J44:J45"/>
    <mergeCell ref="L29:L30"/>
    <mergeCell ref="I3:I4"/>
    <mergeCell ref="I16:I17"/>
    <mergeCell ref="L3:L4"/>
    <mergeCell ref="L44:L45"/>
    <mergeCell ref="K16:K17"/>
    <mergeCell ref="K29:K30"/>
    <mergeCell ref="K44:K45"/>
    <mergeCell ref="K3:K4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3"/>
  <sheetViews>
    <sheetView zoomScale="80" zoomScaleNormal="80" zoomScalePageLayoutView="0" workbookViewId="0" topLeftCell="A1">
      <selection activeCell="P43" sqref="P43"/>
    </sheetView>
  </sheetViews>
  <sheetFormatPr defaultColWidth="9.140625" defaultRowHeight="15"/>
  <cols>
    <col min="1" max="5" width="3.140625" style="38" customWidth="1"/>
    <col min="6" max="6" width="39.28125" style="38" customWidth="1"/>
    <col min="7" max="7" width="20.421875" style="38" bestFit="1" customWidth="1"/>
    <col min="8" max="8" width="10.710937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101</v>
      </c>
    </row>
    <row r="2" spans="2:28" ht="30" customHeight="1">
      <c r="B2" s="199" t="str">
        <f>"Strednodobá predikcia "&amp;Súhrn!$H$3&amp;" - cenový vývoj [medziročný rast]"</f>
        <v>Strednodobá predikcia P4Q-2018 - cenový vývoj [medziročný rast]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1"/>
    </row>
    <row r="3" spans="2:28" ht="15">
      <c r="B3" s="285" t="s">
        <v>29</v>
      </c>
      <c r="C3" s="286"/>
      <c r="D3" s="286"/>
      <c r="E3" s="286"/>
      <c r="F3" s="287"/>
      <c r="G3" s="288" t="s">
        <v>69</v>
      </c>
      <c r="H3" s="34" t="s">
        <v>35</v>
      </c>
      <c r="I3" s="274">
        <v>2018</v>
      </c>
      <c r="J3" s="274">
        <v>2019</v>
      </c>
      <c r="K3" s="274">
        <v>2020</v>
      </c>
      <c r="L3" s="272">
        <v>2021</v>
      </c>
      <c r="M3" s="289">
        <v>2018</v>
      </c>
      <c r="N3" s="290"/>
      <c r="O3" s="290"/>
      <c r="P3" s="290"/>
      <c r="Q3" s="289">
        <v>2019</v>
      </c>
      <c r="R3" s="290"/>
      <c r="S3" s="290"/>
      <c r="T3" s="290"/>
      <c r="U3" s="289">
        <v>2020</v>
      </c>
      <c r="V3" s="290"/>
      <c r="W3" s="290"/>
      <c r="X3" s="290"/>
      <c r="Y3" s="289">
        <v>2021</v>
      </c>
      <c r="Z3" s="290"/>
      <c r="AA3" s="290"/>
      <c r="AB3" s="292"/>
    </row>
    <row r="4" spans="2:28" ht="15">
      <c r="B4" s="280"/>
      <c r="C4" s="281"/>
      <c r="D4" s="281"/>
      <c r="E4" s="281"/>
      <c r="F4" s="282"/>
      <c r="G4" s="284"/>
      <c r="H4" s="35">
        <v>2017</v>
      </c>
      <c r="I4" s="271"/>
      <c r="J4" s="271"/>
      <c r="K4" s="271"/>
      <c r="L4" s="273"/>
      <c r="M4" s="39" t="s">
        <v>3</v>
      </c>
      <c r="N4" s="39" t="s">
        <v>4</v>
      </c>
      <c r="O4" s="39" t="s">
        <v>5</v>
      </c>
      <c r="P4" s="40" t="s">
        <v>6</v>
      </c>
      <c r="Q4" s="41" t="s">
        <v>3</v>
      </c>
      <c r="R4" s="39" t="s">
        <v>4</v>
      </c>
      <c r="S4" s="39" t="s">
        <v>5</v>
      </c>
      <c r="T4" s="40" t="s">
        <v>6</v>
      </c>
      <c r="U4" s="41" t="s">
        <v>3</v>
      </c>
      <c r="V4" s="39" t="s">
        <v>4</v>
      </c>
      <c r="W4" s="39" t="s">
        <v>5</v>
      </c>
      <c r="X4" s="211" t="s">
        <v>6</v>
      </c>
      <c r="Y4" s="39" t="s">
        <v>3</v>
      </c>
      <c r="Z4" s="39" t="s">
        <v>4</v>
      </c>
      <c r="AA4" s="39" t="s">
        <v>5</v>
      </c>
      <c r="AB4" s="210" t="s">
        <v>6</v>
      </c>
    </row>
    <row r="5" spans="2:28" ht="3.75" customHeight="1">
      <c r="B5" s="43"/>
      <c r="C5" s="44"/>
      <c r="D5" s="44"/>
      <c r="E5" s="44"/>
      <c r="F5" s="45"/>
      <c r="G5" s="33"/>
      <c r="H5" s="47"/>
      <c r="I5" s="87"/>
      <c r="J5" s="226"/>
      <c r="K5" s="255"/>
      <c r="L5" s="88"/>
      <c r="M5" s="48"/>
      <c r="N5" s="48"/>
      <c r="O5" s="48"/>
      <c r="P5" s="47"/>
      <c r="Q5" s="89"/>
      <c r="R5" s="48"/>
      <c r="S5" s="48"/>
      <c r="T5" s="47"/>
      <c r="U5" s="89"/>
      <c r="V5" s="48"/>
      <c r="W5" s="48"/>
      <c r="X5" s="47"/>
      <c r="Y5" s="48"/>
      <c r="Z5" s="48"/>
      <c r="AA5" s="48"/>
      <c r="AB5" s="64"/>
    </row>
    <row r="6" spans="2:28" ht="15">
      <c r="B6" s="43"/>
      <c r="C6" s="90" t="s">
        <v>70</v>
      </c>
      <c r="D6" s="44"/>
      <c r="E6" s="44"/>
      <c r="F6" s="91"/>
      <c r="G6" s="54" t="s">
        <v>76</v>
      </c>
      <c r="H6" s="105">
        <v>1.3908660045887586</v>
      </c>
      <c r="I6" s="104">
        <v>2.6040388783012247</v>
      </c>
      <c r="J6" s="104">
        <v>2.8614231001023143</v>
      </c>
      <c r="K6" s="104">
        <v>2.4096732377195167</v>
      </c>
      <c r="L6" s="105">
        <v>2.6050360936430934</v>
      </c>
      <c r="M6" s="104">
        <v>2.425329745174267</v>
      </c>
      <c r="N6" s="104">
        <v>2.8557246856386342</v>
      </c>
      <c r="O6" s="104">
        <v>2.744385733157202</v>
      </c>
      <c r="P6" s="105">
        <v>2.391577204479205</v>
      </c>
      <c r="Q6" s="106">
        <v>3.036038451012118</v>
      </c>
      <c r="R6" s="104">
        <v>2.873584071656879</v>
      </c>
      <c r="S6" s="104">
        <v>2.8501462350636046</v>
      </c>
      <c r="T6" s="105">
        <v>2.688085926644021</v>
      </c>
      <c r="U6" s="106">
        <v>2.3698477875177275</v>
      </c>
      <c r="V6" s="104">
        <v>2.413729463001431</v>
      </c>
      <c r="W6" s="104">
        <v>2.4307048714772037</v>
      </c>
      <c r="X6" s="105">
        <v>2.4240993798226356</v>
      </c>
      <c r="Y6" s="104">
        <v>2.532728788995996</v>
      </c>
      <c r="Z6" s="104">
        <v>2.6045114958679108</v>
      </c>
      <c r="AA6" s="104">
        <v>2.646945651291773</v>
      </c>
      <c r="AB6" s="107">
        <v>2.635339902199732</v>
      </c>
    </row>
    <row r="7" spans="2:28" ht="15">
      <c r="B7" s="53"/>
      <c r="C7" s="49"/>
      <c r="D7" s="49" t="s">
        <v>51</v>
      </c>
      <c r="E7" s="49"/>
      <c r="F7" s="50"/>
      <c r="G7" s="54" t="s">
        <v>76</v>
      </c>
      <c r="H7" s="67">
        <v>-2.4890278881708525</v>
      </c>
      <c r="I7" s="68">
        <v>3.181712768818727</v>
      </c>
      <c r="J7" s="68">
        <v>5.241173216042867</v>
      </c>
      <c r="K7" s="68">
        <v>1.0257401771500696</v>
      </c>
      <c r="L7" s="67">
        <v>0.9450746121039799</v>
      </c>
      <c r="M7" s="68">
        <v>1.3886925795053173</v>
      </c>
      <c r="N7" s="68">
        <v>3.25237892344839</v>
      </c>
      <c r="O7" s="68">
        <v>4.0354435785203435</v>
      </c>
      <c r="P7" s="67">
        <v>4.056617026297388</v>
      </c>
      <c r="Q7" s="69">
        <v>6.605219975389431</v>
      </c>
      <c r="R7" s="68">
        <v>5.387102808935083</v>
      </c>
      <c r="S7" s="68">
        <v>4.864271608409524</v>
      </c>
      <c r="T7" s="67">
        <v>4.142246434597638</v>
      </c>
      <c r="U7" s="69">
        <v>1.1967651094363418</v>
      </c>
      <c r="V7" s="68">
        <v>1.001645142361383</v>
      </c>
      <c r="W7" s="68">
        <v>0.9490305535949659</v>
      </c>
      <c r="X7" s="67">
        <v>0.9559250961265491</v>
      </c>
      <c r="Y7" s="68">
        <v>0.9379294794803315</v>
      </c>
      <c r="Z7" s="68">
        <v>0.9463363786918393</v>
      </c>
      <c r="AA7" s="68">
        <v>0.948560021808305</v>
      </c>
      <c r="AB7" s="70">
        <v>0.9474726202556951</v>
      </c>
    </row>
    <row r="8" spans="2:28" ht="15">
      <c r="B8" s="53"/>
      <c r="C8" s="49"/>
      <c r="D8" s="49" t="s">
        <v>44</v>
      </c>
      <c r="E8" s="49"/>
      <c r="F8" s="50"/>
      <c r="G8" s="54" t="s">
        <v>76</v>
      </c>
      <c r="H8" s="67">
        <v>3.553092380401864</v>
      </c>
      <c r="I8" s="68">
        <v>3.566851251651144</v>
      </c>
      <c r="J8" s="68">
        <v>2.793732101605343</v>
      </c>
      <c r="K8" s="68">
        <v>2.668200217850753</v>
      </c>
      <c r="L8" s="67">
        <v>2.7943337632002567</v>
      </c>
      <c r="M8" s="68">
        <v>4.693680816407948</v>
      </c>
      <c r="N8" s="68">
        <v>4.3271924331806275</v>
      </c>
      <c r="O8" s="68">
        <v>3.2561956343344747</v>
      </c>
      <c r="P8" s="67">
        <v>2.031102281742747</v>
      </c>
      <c r="Q8" s="69">
        <v>2.7659845679340833</v>
      </c>
      <c r="R8" s="68">
        <v>2.8477213860624886</v>
      </c>
      <c r="S8" s="68">
        <v>2.935544702768553</v>
      </c>
      <c r="T8" s="67">
        <v>2.6259260093049335</v>
      </c>
      <c r="U8" s="69">
        <v>2.6186190717003512</v>
      </c>
      <c r="V8" s="68">
        <v>2.652012631904668</v>
      </c>
      <c r="W8" s="68">
        <v>2.752854065912487</v>
      </c>
      <c r="X8" s="67">
        <v>2.6493873212435517</v>
      </c>
      <c r="Y8" s="68">
        <v>2.5829104860798395</v>
      </c>
      <c r="Z8" s="68">
        <v>2.843168463470221</v>
      </c>
      <c r="AA8" s="68">
        <v>2.8821737841732755</v>
      </c>
      <c r="AB8" s="70">
        <v>2.8685468335910542</v>
      </c>
    </row>
    <row r="9" spans="2:28" ht="15">
      <c r="B9" s="53"/>
      <c r="C9" s="49"/>
      <c r="D9" s="49" t="s">
        <v>45</v>
      </c>
      <c r="E9" s="49"/>
      <c r="F9" s="50"/>
      <c r="G9" s="54" t="s">
        <v>76</v>
      </c>
      <c r="H9" s="67">
        <v>1.9685459696957395</v>
      </c>
      <c r="I9" s="68">
        <v>2.7865326698240693</v>
      </c>
      <c r="J9" s="68">
        <v>2.8508670311477147</v>
      </c>
      <c r="K9" s="68">
        <v>3.3074958341613296</v>
      </c>
      <c r="L9" s="67">
        <v>3.9410126343342426</v>
      </c>
      <c r="M9" s="68">
        <v>2.51345916845041</v>
      </c>
      <c r="N9" s="68">
        <v>2.883278921679519</v>
      </c>
      <c r="O9" s="68">
        <v>3.0315681299977655</v>
      </c>
      <c r="P9" s="67">
        <v>2.7160331930979424</v>
      </c>
      <c r="Q9" s="69">
        <v>2.8121374840535793</v>
      </c>
      <c r="R9" s="68">
        <v>2.830931702537967</v>
      </c>
      <c r="S9" s="68">
        <v>2.8758184358633514</v>
      </c>
      <c r="T9" s="67">
        <v>2.8838321730306262</v>
      </c>
      <c r="U9" s="69">
        <v>3.151345874571305</v>
      </c>
      <c r="V9" s="68">
        <v>3.3599230054257134</v>
      </c>
      <c r="W9" s="68">
        <v>3.3117766317510444</v>
      </c>
      <c r="X9" s="67">
        <v>3.404911680714747</v>
      </c>
      <c r="Y9" s="68">
        <v>3.8871348112230493</v>
      </c>
      <c r="Z9" s="68">
        <v>3.9137677166141316</v>
      </c>
      <c r="AA9" s="68">
        <v>3.9961010611533823</v>
      </c>
      <c r="AB9" s="70">
        <v>3.965882629182161</v>
      </c>
    </row>
    <row r="10" spans="2:28" ht="15">
      <c r="B10" s="53"/>
      <c r="C10" s="49"/>
      <c r="D10" s="49" t="s">
        <v>78</v>
      </c>
      <c r="E10" s="49"/>
      <c r="F10" s="50"/>
      <c r="G10" s="54" t="s">
        <v>76</v>
      </c>
      <c r="H10" s="67">
        <v>0.694173102662802</v>
      </c>
      <c r="I10" s="68">
        <v>1.1885566061605743</v>
      </c>
      <c r="J10" s="68">
        <v>1.7066140198730153</v>
      </c>
      <c r="K10" s="68">
        <v>1.926654641022992</v>
      </c>
      <c r="L10" s="67">
        <v>1.8429378503978882</v>
      </c>
      <c r="M10" s="68">
        <v>0.7781456953642305</v>
      </c>
      <c r="N10" s="68">
        <v>1.2487644151564865</v>
      </c>
      <c r="O10" s="68">
        <v>1.252602703506625</v>
      </c>
      <c r="P10" s="67">
        <v>1.473209739448535</v>
      </c>
      <c r="Q10" s="69">
        <v>1.6825551045502039</v>
      </c>
      <c r="R10" s="68">
        <v>1.642144840526072</v>
      </c>
      <c r="S10" s="68">
        <v>1.7169487111041235</v>
      </c>
      <c r="T10" s="67">
        <v>1.7845258522945358</v>
      </c>
      <c r="U10" s="69">
        <v>1.919434875723553</v>
      </c>
      <c r="V10" s="68">
        <v>1.9107540961514644</v>
      </c>
      <c r="W10" s="68">
        <v>1.9584586113390259</v>
      </c>
      <c r="X10" s="67">
        <v>1.9179989880136645</v>
      </c>
      <c r="Y10" s="68">
        <v>1.8400165666199655</v>
      </c>
      <c r="Z10" s="68">
        <v>1.8290616408751248</v>
      </c>
      <c r="AA10" s="68">
        <v>1.8483867159622775</v>
      </c>
      <c r="AB10" s="70">
        <v>1.8542412245143254</v>
      </c>
    </row>
    <row r="11" spans="2:28" ht="3.75" customHeight="1">
      <c r="B11" s="53"/>
      <c r="C11" s="49"/>
      <c r="E11" s="49"/>
      <c r="F11" s="50"/>
      <c r="G11" s="54"/>
      <c r="H11" s="67"/>
      <c r="I11" s="68"/>
      <c r="J11" s="68"/>
      <c r="K11" s="68"/>
      <c r="L11" s="67"/>
      <c r="M11" s="68"/>
      <c r="N11" s="68"/>
      <c r="O11" s="68"/>
      <c r="P11" s="67"/>
      <c r="Q11" s="69"/>
      <c r="R11" s="68"/>
      <c r="S11" s="68"/>
      <c r="T11" s="67"/>
      <c r="U11" s="69"/>
      <c r="V11" s="68"/>
      <c r="W11" s="68"/>
      <c r="X11" s="67"/>
      <c r="Y11" s="68"/>
      <c r="Z11" s="68"/>
      <c r="AA11" s="68"/>
      <c r="AB11" s="70"/>
    </row>
    <row r="12" spans="2:28" ht="15">
      <c r="B12" s="53"/>
      <c r="C12" s="49"/>
      <c r="D12" s="49" t="s">
        <v>79</v>
      </c>
      <c r="E12" s="49"/>
      <c r="F12" s="50"/>
      <c r="G12" s="54" t="s">
        <v>76</v>
      </c>
      <c r="H12" s="67">
        <v>2.038759754482669</v>
      </c>
      <c r="I12" s="68">
        <v>2.4957640283733724</v>
      </c>
      <c r="J12" s="68">
        <v>2.4436540588478124</v>
      </c>
      <c r="K12" s="68">
        <v>2.6522535973684</v>
      </c>
      <c r="L12" s="67">
        <v>2.8945518411721594</v>
      </c>
      <c r="M12" s="68">
        <v>2.590912079963175</v>
      </c>
      <c r="N12" s="68">
        <v>2.7828646173969815</v>
      </c>
      <c r="O12" s="68">
        <v>2.517856560451378</v>
      </c>
      <c r="P12" s="67">
        <v>2.095623162066147</v>
      </c>
      <c r="Q12" s="69">
        <v>2.4133977778409132</v>
      </c>
      <c r="R12" s="68">
        <v>2.4290362125948093</v>
      </c>
      <c r="S12" s="68">
        <v>2.497409592206324</v>
      </c>
      <c r="T12" s="67">
        <v>2.434572436261533</v>
      </c>
      <c r="U12" s="69">
        <v>2.5774544682079465</v>
      </c>
      <c r="V12" s="68">
        <v>2.660874292727172</v>
      </c>
      <c r="W12" s="68">
        <v>2.6898327791829786</v>
      </c>
      <c r="X12" s="67">
        <v>2.680194800346584</v>
      </c>
      <c r="Y12" s="68">
        <v>2.811016191474252</v>
      </c>
      <c r="Z12" s="68">
        <v>2.893674718479673</v>
      </c>
      <c r="AA12" s="68">
        <v>2.9430873981717127</v>
      </c>
      <c r="AB12" s="70">
        <v>2.9295914661909848</v>
      </c>
    </row>
    <row r="13" spans="2:28" ht="15">
      <c r="B13" s="53"/>
      <c r="C13" s="49"/>
      <c r="D13" s="49" t="s">
        <v>80</v>
      </c>
      <c r="E13" s="49"/>
      <c r="F13" s="50"/>
      <c r="G13" s="54" t="s">
        <v>76</v>
      </c>
      <c r="H13" s="67">
        <v>1.3589201334963406</v>
      </c>
      <c r="I13" s="68">
        <v>2.0263294868775716</v>
      </c>
      <c r="J13" s="68">
        <v>2.3057887889849553</v>
      </c>
      <c r="K13" s="68">
        <v>2.6460587051209785</v>
      </c>
      <c r="L13" s="67">
        <v>2.935879673760141</v>
      </c>
      <c r="M13" s="68">
        <v>1.6836450587965714</v>
      </c>
      <c r="N13" s="68">
        <v>2.110792117969467</v>
      </c>
      <c r="O13" s="68">
        <v>2.1813446198925703</v>
      </c>
      <c r="P13" s="67">
        <v>2.127351353898149</v>
      </c>
      <c r="Q13" s="69">
        <v>2.276169401955002</v>
      </c>
      <c r="R13" s="68">
        <v>2.2667184112053604</v>
      </c>
      <c r="S13" s="68">
        <v>2.3231453426129747</v>
      </c>
      <c r="T13" s="67">
        <v>2.356576889254569</v>
      </c>
      <c r="U13" s="69">
        <v>2.5611328398481987</v>
      </c>
      <c r="V13" s="68">
        <v>2.6652439310872893</v>
      </c>
      <c r="W13" s="68">
        <v>2.663992481571171</v>
      </c>
      <c r="X13" s="67">
        <v>2.6928431711737915</v>
      </c>
      <c r="Y13" s="68">
        <v>2.9058081054839136</v>
      </c>
      <c r="Z13" s="68">
        <v>2.914386133518505</v>
      </c>
      <c r="AA13" s="68">
        <v>2.9681339953170607</v>
      </c>
      <c r="AB13" s="70">
        <v>2.954694702525302</v>
      </c>
    </row>
    <row r="14" spans="2:28" ht="15">
      <c r="B14" s="53"/>
      <c r="C14" s="49"/>
      <c r="D14" s="49" t="s">
        <v>179</v>
      </c>
      <c r="E14" s="49"/>
      <c r="F14" s="50"/>
      <c r="G14" s="54" t="s">
        <v>76</v>
      </c>
      <c r="H14" s="67">
        <v>1.4153515657274767</v>
      </c>
      <c r="I14" s="68">
        <v>2.232681443026621</v>
      </c>
      <c r="J14" s="68">
        <v>2.5310521822786</v>
      </c>
      <c r="K14" s="68">
        <v>2.7831415645951836</v>
      </c>
      <c r="L14" s="67">
        <v>3.131051345702133</v>
      </c>
      <c r="M14" s="68">
        <v>1.9343628077767931</v>
      </c>
      <c r="N14" s="68">
        <v>2.288359357173107</v>
      </c>
      <c r="O14" s="68">
        <v>2.404424922726548</v>
      </c>
      <c r="P14" s="67">
        <v>2.3012007253134072</v>
      </c>
      <c r="Q14" s="69">
        <v>2.486538808432485</v>
      </c>
      <c r="R14" s="68">
        <v>2.49704608766433</v>
      </c>
      <c r="S14" s="68">
        <v>2.557110814587915</v>
      </c>
      <c r="T14" s="67">
        <v>2.582761157205752</v>
      </c>
      <c r="U14" s="69">
        <v>2.684745912158462</v>
      </c>
      <c r="V14" s="68">
        <v>2.8009867223507854</v>
      </c>
      <c r="W14" s="68">
        <v>2.7957718175002384</v>
      </c>
      <c r="X14" s="67">
        <v>2.8497067239503338</v>
      </c>
      <c r="Y14" s="68">
        <v>3.102895570729089</v>
      </c>
      <c r="Z14" s="68">
        <v>3.104560296026733</v>
      </c>
      <c r="AA14" s="68">
        <v>3.1721468273400006</v>
      </c>
      <c r="AB14" s="70">
        <v>3.144079607220789</v>
      </c>
    </row>
    <row r="15" spans="2:28" ht="3.75" customHeight="1">
      <c r="B15" s="53"/>
      <c r="C15" s="49"/>
      <c r="D15" s="49"/>
      <c r="E15" s="49"/>
      <c r="F15" s="50"/>
      <c r="G15" s="54"/>
      <c r="H15" s="67"/>
      <c r="I15" s="68"/>
      <c r="J15" s="68"/>
      <c r="K15" s="68"/>
      <c r="L15" s="67"/>
      <c r="M15" s="68"/>
      <c r="N15" s="68"/>
      <c r="O15" s="68"/>
      <c r="P15" s="67"/>
      <c r="Q15" s="69"/>
      <c r="R15" s="68"/>
      <c r="S15" s="68"/>
      <c r="T15" s="67"/>
      <c r="U15" s="69"/>
      <c r="V15" s="68"/>
      <c r="W15" s="68"/>
      <c r="X15" s="67"/>
      <c r="Y15" s="68"/>
      <c r="Z15" s="68"/>
      <c r="AA15" s="68"/>
      <c r="AB15" s="70"/>
    </row>
    <row r="16" spans="2:28" ht="15">
      <c r="B16" s="53"/>
      <c r="C16" s="49" t="s">
        <v>71</v>
      </c>
      <c r="D16" s="49"/>
      <c r="E16" s="49"/>
      <c r="F16" s="50"/>
      <c r="G16" s="54" t="s">
        <v>76</v>
      </c>
      <c r="H16" s="67">
        <v>1.31304227006423</v>
      </c>
      <c r="I16" s="68">
        <v>2.5597995472080015</v>
      </c>
      <c r="J16" s="68">
        <v>2.942266287525669</v>
      </c>
      <c r="K16" s="68">
        <v>2.4371697641878143</v>
      </c>
      <c r="L16" s="67">
        <v>2.654749642523498</v>
      </c>
      <c r="M16" s="68">
        <v>2.3282608009947694</v>
      </c>
      <c r="N16" s="68">
        <v>2.7768597564192845</v>
      </c>
      <c r="O16" s="68">
        <v>2.71956386692662</v>
      </c>
      <c r="P16" s="67">
        <v>2.4145654992535697</v>
      </c>
      <c r="Q16" s="69">
        <v>3.1054803410867464</v>
      </c>
      <c r="R16" s="68">
        <v>2.9805763813134547</v>
      </c>
      <c r="S16" s="68">
        <v>2.9403954195698105</v>
      </c>
      <c r="T16" s="67">
        <v>2.744879849772005</v>
      </c>
      <c r="U16" s="69">
        <v>2.384142661375094</v>
      </c>
      <c r="V16" s="68">
        <v>2.439615165218754</v>
      </c>
      <c r="W16" s="68">
        <v>2.459948268314193</v>
      </c>
      <c r="X16" s="67">
        <v>2.4645190115278837</v>
      </c>
      <c r="Y16" s="68">
        <v>2.588669104247515</v>
      </c>
      <c r="Z16" s="68">
        <v>2.65118607273142</v>
      </c>
      <c r="AA16" s="68">
        <v>2.6962663550211374</v>
      </c>
      <c r="AB16" s="70">
        <v>2.682264651065097</v>
      </c>
    </row>
    <row r="17" spans="2:28" ht="3.75" customHeight="1">
      <c r="B17" s="53"/>
      <c r="C17" s="49"/>
      <c r="D17" s="49"/>
      <c r="E17" s="49"/>
      <c r="F17" s="50"/>
      <c r="G17" s="54"/>
      <c r="H17" s="50"/>
      <c r="I17" s="49"/>
      <c r="J17" s="49"/>
      <c r="K17" s="49"/>
      <c r="L17" s="50"/>
      <c r="M17" s="49"/>
      <c r="N17" s="49"/>
      <c r="O17" s="49"/>
      <c r="P17" s="50"/>
      <c r="Q17" s="51"/>
      <c r="R17" s="49"/>
      <c r="S17" s="49"/>
      <c r="T17" s="50"/>
      <c r="U17" s="51"/>
      <c r="V17" s="49"/>
      <c r="W17" s="49"/>
      <c r="X17" s="50"/>
      <c r="Y17" s="49"/>
      <c r="Z17" s="49"/>
      <c r="AA17" s="49"/>
      <c r="AB17" s="52"/>
    </row>
    <row r="18" spans="2:28" ht="15">
      <c r="B18" s="53"/>
      <c r="C18" s="49" t="s">
        <v>18</v>
      </c>
      <c r="D18" s="49"/>
      <c r="E18" s="49"/>
      <c r="F18" s="50"/>
      <c r="G18" s="54" t="s">
        <v>77</v>
      </c>
      <c r="H18" s="67">
        <v>1.2348940268702222</v>
      </c>
      <c r="I18" s="68">
        <v>2.302865508707953</v>
      </c>
      <c r="J18" s="68">
        <v>2.9324883023225397</v>
      </c>
      <c r="K18" s="68">
        <v>2.928209770669426</v>
      </c>
      <c r="L18" s="67">
        <v>2.9515018460182887</v>
      </c>
      <c r="M18" s="68">
        <v>2.0116083670375957</v>
      </c>
      <c r="N18" s="68">
        <v>2.3744426227115127</v>
      </c>
      <c r="O18" s="68">
        <v>2.33319000156051</v>
      </c>
      <c r="P18" s="67">
        <v>2.4795519964706756</v>
      </c>
      <c r="Q18" s="69">
        <v>2.6576390266858994</v>
      </c>
      <c r="R18" s="68">
        <v>2.8953570056758196</v>
      </c>
      <c r="S18" s="68">
        <v>3.0825733398459647</v>
      </c>
      <c r="T18" s="67">
        <v>3.080310924307426</v>
      </c>
      <c r="U18" s="69">
        <v>3.0393491612507546</v>
      </c>
      <c r="V18" s="68">
        <v>2.9046386551854653</v>
      </c>
      <c r="W18" s="68">
        <v>2.872036660127165</v>
      </c>
      <c r="X18" s="67">
        <v>2.9099734616798685</v>
      </c>
      <c r="Y18" s="68">
        <v>2.937244401308206</v>
      </c>
      <c r="Z18" s="68">
        <v>2.922031676043929</v>
      </c>
      <c r="AA18" s="68">
        <v>2.950721670538897</v>
      </c>
      <c r="AB18" s="70">
        <v>2.9984304612473096</v>
      </c>
    </row>
    <row r="19" spans="2:28" ht="15">
      <c r="B19" s="53"/>
      <c r="C19" s="49"/>
      <c r="D19" s="49" t="s">
        <v>19</v>
      </c>
      <c r="E19" s="49"/>
      <c r="F19" s="50"/>
      <c r="G19" s="54" t="s">
        <v>77</v>
      </c>
      <c r="H19" s="67">
        <v>1.4080998868509482</v>
      </c>
      <c r="I19" s="68">
        <v>2.5917523966979132</v>
      </c>
      <c r="J19" s="68">
        <v>2.8491784511680294</v>
      </c>
      <c r="K19" s="68">
        <v>2.4285234924974475</v>
      </c>
      <c r="L19" s="67">
        <v>2.5913639595199527</v>
      </c>
      <c r="M19" s="68">
        <v>2.429968241486023</v>
      </c>
      <c r="N19" s="68">
        <v>2.6445874693134357</v>
      </c>
      <c r="O19" s="68">
        <v>2.563308938298789</v>
      </c>
      <c r="P19" s="67">
        <v>2.725488762861957</v>
      </c>
      <c r="Q19" s="69">
        <v>2.880186427789795</v>
      </c>
      <c r="R19" s="68">
        <v>2.896492709425118</v>
      </c>
      <c r="S19" s="68">
        <v>2.8263428023868755</v>
      </c>
      <c r="T19" s="67">
        <v>2.7827293381547804</v>
      </c>
      <c r="U19" s="69">
        <v>2.3696919174566915</v>
      </c>
      <c r="V19" s="68">
        <v>2.3627577558404482</v>
      </c>
      <c r="W19" s="68">
        <v>2.455934524643965</v>
      </c>
      <c r="X19" s="67">
        <v>2.5278888820004823</v>
      </c>
      <c r="Y19" s="68">
        <v>2.5576274595256763</v>
      </c>
      <c r="Z19" s="68">
        <v>2.5773090989514458</v>
      </c>
      <c r="AA19" s="68">
        <v>2.6062339747327883</v>
      </c>
      <c r="AB19" s="70">
        <v>2.6264775048931313</v>
      </c>
    </row>
    <row r="20" spans="2:28" ht="15">
      <c r="B20" s="53"/>
      <c r="C20" s="49"/>
      <c r="D20" s="49" t="s">
        <v>21</v>
      </c>
      <c r="E20" s="49"/>
      <c r="F20" s="50"/>
      <c r="G20" s="54" t="s">
        <v>77</v>
      </c>
      <c r="H20" s="67">
        <v>3.1956317936463705</v>
      </c>
      <c r="I20" s="68">
        <v>3.8263068565706106</v>
      </c>
      <c r="J20" s="68">
        <v>5.176061353716904</v>
      </c>
      <c r="K20" s="68">
        <v>4.043635330076768</v>
      </c>
      <c r="L20" s="67">
        <v>2.7100584714581544</v>
      </c>
      <c r="M20" s="68">
        <v>3.953178095251559</v>
      </c>
      <c r="N20" s="68">
        <v>4.1456250157398244</v>
      </c>
      <c r="O20" s="68">
        <v>3.6245756009433876</v>
      </c>
      <c r="P20" s="67">
        <v>3.588010693722083</v>
      </c>
      <c r="Q20" s="69">
        <v>5.014882712691232</v>
      </c>
      <c r="R20" s="68">
        <v>5.072751219524022</v>
      </c>
      <c r="S20" s="68">
        <v>5.406934733514319</v>
      </c>
      <c r="T20" s="67">
        <v>5.199385805822729</v>
      </c>
      <c r="U20" s="69">
        <v>4.24685835138645</v>
      </c>
      <c r="V20" s="68">
        <v>4.106179920145749</v>
      </c>
      <c r="W20" s="68">
        <v>3.92078771854203</v>
      </c>
      <c r="X20" s="67">
        <v>3.9091481953454945</v>
      </c>
      <c r="Y20" s="68">
        <v>2.9851988519381365</v>
      </c>
      <c r="Z20" s="68">
        <v>2.698182052015639</v>
      </c>
      <c r="AA20" s="68">
        <v>2.5964353686306936</v>
      </c>
      <c r="AB20" s="70">
        <v>2.5622223981426515</v>
      </c>
    </row>
    <row r="21" spans="2:28" ht="15">
      <c r="B21" s="53"/>
      <c r="C21" s="49"/>
      <c r="D21" s="49" t="s">
        <v>20</v>
      </c>
      <c r="E21" s="49"/>
      <c r="F21" s="50"/>
      <c r="G21" s="54" t="s">
        <v>77</v>
      </c>
      <c r="H21" s="67">
        <v>1.6010287714063054</v>
      </c>
      <c r="I21" s="68">
        <v>2.2760286672308467</v>
      </c>
      <c r="J21" s="68">
        <v>2.9175795533568305</v>
      </c>
      <c r="K21" s="68">
        <v>2.9145167848797513</v>
      </c>
      <c r="L21" s="67">
        <v>2.76897834574892</v>
      </c>
      <c r="M21" s="68">
        <v>2.526478141483949</v>
      </c>
      <c r="N21" s="68">
        <v>1.7282854789897755</v>
      </c>
      <c r="O21" s="68">
        <v>1.7154423397858238</v>
      </c>
      <c r="P21" s="67">
        <v>3.2113596444164756</v>
      </c>
      <c r="Q21" s="69">
        <v>2.599332783527373</v>
      </c>
      <c r="R21" s="68">
        <v>3.261927572876047</v>
      </c>
      <c r="S21" s="68">
        <v>2.8706851463079204</v>
      </c>
      <c r="T21" s="67">
        <v>2.9054979986222094</v>
      </c>
      <c r="U21" s="69">
        <v>2.980712452319082</v>
      </c>
      <c r="V21" s="68">
        <v>2.9096377456208558</v>
      </c>
      <c r="W21" s="68">
        <v>2.876993302658363</v>
      </c>
      <c r="X21" s="67">
        <v>2.885951353892466</v>
      </c>
      <c r="Y21" s="68">
        <v>2.7918272456205244</v>
      </c>
      <c r="Z21" s="68">
        <v>2.749613670566589</v>
      </c>
      <c r="AA21" s="68">
        <v>2.756833481126762</v>
      </c>
      <c r="AB21" s="70">
        <v>2.7897184752405906</v>
      </c>
    </row>
    <row r="22" spans="2:28" ht="15">
      <c r="B22" s="53"/>
      <c r="C22" s="49"/>
      <c r="D22" s="49" t="s">
        <v>22</v>
      </c>
      <c r="E22" s="49"/>
      <c r="F22" s="50"/>
      <c r="G22" s="54" t="s">
        <v>77</v>
      </c>
      <c r="H22" s="67">
        <v>2.210399483963201</v>
      </c>
      <c r="I22" s="68">
        <v>2.5059190883110602</v>
      </c>
      <c r="J22" s="68">
        <v>2.8851176455631133</v>
      </c>
      <c r="K22" s="68">
        <v>2.3025263003869014</v>
      </c>
      <c r="L22" s="67">
        <v>2.0754934811621553</v>
      </c>
      <c r="M22" s="68">
        <v>1.9449751454404236</v>
      </c>
      <c r="N22" s="68">
        <v>2.0243247501580584</v>
      </c>
      <c r="O22" s="68">
        <v>2.2189881167992382</v>
      </c>
      <c r="P22" s="67">
        <v>3.782422482350327</v>
      </c>
      <c r="Q22" s="69">
        <v>2.4276271394815296</v>
      </c>
      <c r="R22" s="68">
        <v>3.1707327794863858</v>
      </c>
      <c r="S22" s="68">
        <v>3.3834498128738346</v>
      </c>
      <c r="T22" s="67">
        <v>2.55441326704522</v>
      </c>
      <c r="U22" s="69">
        <v>2.3654237234035804</v>
      </c>
      <c r="V22" s="68">
        <v>2.345463378774525</v>
      </c>
      <c r="W22" s="68">
        <v>2.3106161151760602</v>
      </c>
      <c r="X22" s="67">
        <v>2.2205758424377535</v>
      </c>
      <c r="Y22" s="68">
        <v>2.1084437829526337</v>
      </c>
      <c r="Z22" s="68">
        <v>2.056325813746767</v>
      </c>
      <c r="AA22" s="68">
        <v>2.0475138163276227</v>
      </c>
      <c r="AB22" s="70">
        <v>2.0902999909628903</v>
      </c>
    </row>
    <row r="23" spans="2:28" ht="15">
      <c r="B23" s="53"/>
      <c r="C23" s="49"/>
      <c r="D23" s="49" t="s">
        <v>23</v>
      </c>
      <c r="E23" s="49"/>
      <c r="F23" s="50"/>
      <c r="G23" s="54" t="s">
        <v>77</v>
      </c>
      <c r="H23" s="67">
        <v>2.798609054400629</v>
      </c>
      <c r="I23" s="68">
        <v>3.201383141397997</v>
      </c>
      <c r="J23" s="68">
        <v>2.922446551355634</v>
      </c>
      <c r="K23" s="68">
        <v>2.293135897439157</v>
      </c>
      <c r="L23" s="67">
        <v>2.0436545491509577</v>
      </c>
      <c r="M23" s="68">
        <v>2.688888964446747</v>
      </c>
      <c r="N23" s="68">
        <v>2.5131336024145696</v>
      </c>
      <c r="O23" s="68">
        <v>3.2389188829453133</v>
      </c>
      <c r="P23" s="67">
        <v>4.301543731284639</v>
      </c>
      <c r="Q23" s="69">
        <v>2.6776191075062314</v>
      </c>
      <c r="R23" s="68">
        <v>3.24951068366137</v>
      </c>
      <c r="S23" s="68">
        <v>3.2477498833927996</v>
      </c>
      <c r="T23" s="67">
        <v>2.5170658758676865</v>
      </c>
      <c r="U23" s="69">
        <v>2.3587170500280337</v>
      </c>
      <c r="V23" s="68">
        <v>2.362295317046332</v>
      </c>
      <c r="W23" s="68">
        <v>2.2865700824856106</v>
      </c>
      <c r="X23" s="67">
        <v>2.1948007521328776</v>
      </c>
      <c r="Y23" s="68">
        <v>2.050241001661419</v>
      </c>
      <c r="Z23" s="68">
        <v>2.0182261824801486</v>
      </c>
      <c r="AA23" s="68">
        <v>2.0222598630357</v>
      </c>
      <c r="AB23" s="70">
        <v>2.082885077690918</v>
      </c>
    </row>
    <row r="24" spans="2:28" ht="18">
      <c r="B24" s="53"/>
      <c r="C24" s="49"/>
      <c r="D24" s="49" t="s">
        <v>117</v>
      </c>
      <c r="E24" s="49"/>
      <c r="F24" s="50"/>
      <c r="G24" s="54" t="s">
        <v>77</v>
      </c>
      <c r="H24" s="67">
        <v>-0.572196040246169</v>
      </c>
      <c r="I24" s="68">
        <v>-0.6738902444108419</v>
      </c>
      <c r="J24" s="68">
        <v>-0.03626896468486507</v>
      </c>
      <c r="K24" s="68">
        <v>0.009179895469401345</v>
      </c>
      <c r="L24" s="67">
        <v>0.03120128552025392</v>
      </c>
      <c r="M24" s="68">
        <v>-0.7244345775947494</v>
      </c>
      <c r="N24" s="68">
        <v>-0.4768255881751884</v>
      </c>
      <c r="O24" s="68">
        <v>-0.9879324359280588</v>
      </c>
      <c r="P24" s="67">
        <v>-0.4977119516770898</v>
      </c>
      <c r="Q24" s="69">
        <v>-0.24347269657951642</v>
      </c>
      <c r="R24" s="68">
        <v>-0.0762985738657278</v>
      </c>
      <c r="S24" s="68">
        <v>0.13143136739957129</v>
      </c>
      <c r="T24" s="67">
        <v>0.036430413666693084</v>
      </c>
      <c r="U24" s="69">
        <v>0.006552127233348415</v>
      </c>
      <c r="V24" s="68">
        <v>-0.016443494374243528</v>
      </c>
      <c r="W24" s="68">
        <v>0.023508494488666543</v>
      </c>
      <c r="X24" s="67">
        <v>0.025221528018249728</v>
      </c>
      <c r="Y24" s="68">
        <v>0.057033457951604305</v>
      </c>
      <c r="Z24" s="68">
        <v>0.03734590640544866</v>
      </c>
      <c r="AA24" s="68">
        <v>0.02475337571019054</v>
      </c>
      <c r="AB24" s="70">
        <v>0.007263620406433802</v>
      </c>
    </row>
    <row r="25" spans="2:28" ht="3.75" customHeight="1">
      <c r="B25" s="53"/>
      <c r="C25" s="49"/>
      <c r="D25" s="49"/>
      <c r="E25" s="49"/>
      <c r="F25" s="50"/>
      <c r="G25" s="54"/>
      <c r="H25" s="50"/>
      <c r="I25" s="49"/>
      <c r="J25" s="49"/>
      <c r="K25" s="49"/>
      <c r="L25" s="50"/>
      <c r="M25" s="49"/>
      <c r="N25" s="49"/>
      <c r="O25" s="49"/>
      <c r="P25" s="50"/>
      <c r="Q25" s="51"/>
      <c r="R25" s="49"/>
      <c r="S25" s="49"/>
      <c r="T25" s="50"/>
      <c r="U25" s="51"/>
      <c r="V25" s="49"/>
      <c r="W25" s="49"/>
      <c r="X25" s="50"/>
      <c r="Y25" s="49"/>
      <c r="Z25" s="49"/>
      <c r="AA25" s="49"/>
      <c r="AB25" s="52"/>
    </row>
    <row r="26" spans="2:28" ht="18.75" thickBot="1">
      <c r="B26" s="55"/>
      <c r="C26" s="56" t="s">
        <v>118</v>
      </c>
      <c r="D26" s="56"/>
      <c r="E26" s="56"/>
      <c r="F26" s="57"/>
      <c r="G26" s="58" t="s">
        <v>42</v>
      </c>
      <c r="H26" s="72">
        <v>4.190819668688789</v>
      </c>
      <c r="I26" s="71">
        <v>3.3749659985563625</v>
      </c>
      <c r="J26" s="71">
        <v>4.183248356297241</v>
      </c>
      <c r="K26" s="71">
        <v>3.4111256413269047</v>
      </c>
      <c r="L26" s="72">
        <v>3.2103860494705003</v>
      </c>
      <c r="M26" s="71">
        <v>3.680815339526731</v>
      </c>
      <c r="N26" s="71">
        <v>3.339530762847275</v>
      </c>
      <c r="O26" s="71">
        <v>2.925915874373942</v>
      </c>
      <c r="P26" s="72">
        <v>3.5629142418847266</v>
      </c>
      <c r="Q26" s="73">
        <v>4.128448434661607</v>
      </c>
      <c r="R26" s="71">
        <v>4.4725667650608045</v>
      </c>
      <c r="S26" s="71">
        <v>4.395162980268921</v>
      </c>
      <c r="T26" s="72">
        <v>3.750425844480759</v>
      </c>
      <c r="U26" s="73">
        <v>3.349502313626516</v>
      </c>
      <c r="V26" s="71">
        <v>3.2409956739254113</v>
      </c>
      <c r="W26" s="71">
        <v>3.3459783219752097</v>
      </c>
      <c r="X26" s="72">
        <v>3.708169851600644</v>
      </c>
      <c r="Y26" s="71">
        <v>3.31589876429463</v>
      </c>
      <c r="Z26" s="71">
        <v>3.230454718018237</v>
      </c>
      <c r="AA26" s="71">
        <v>3.1414951334926684</v>
      </c>
      <c r="AB26" s="74">
        <v>3.1625966216901986</v>
      </c>
    </row>
    <row r="27" ht="3.75" customHeight="1"/>
    <row r="28" ht="15">
      <c r="B28" s="38" t="s">
        <v>99</v>
      </c>
    </row>
    <row r="29" spans="2:6" ht="15">
      <c r="B29" s="38" t="s">
        <v>103</v>
      </c>
      <c r="F29" s="60"/>
    </row>
    <row r="30" spans="2:6" ht="15">
      <c r="B30" s="38" t="s">
        <v>104</v>
      </c>
      <c r="F30" s="60"/>
    </row>
    <row r="31" ht="15">
      <c r="G31" s="60"/>
    </row>
    <row r="32" ht="15.75" thickBot="1">
      <c r="F32" s="62" t="s">
        <v>75</v>
      </c>
    </row>
    <row r="33" spans="6:23" ht="15">
      <c r="F33" s="92"/>
      <c r="G33" s="93"/>
      <c r="H33" s="169">
        <v>43344</v>
      </c>
      <c r="I33" s="169">
        <v>43374</v>
      </c>
      <c r="J33" s="169">
        <v>43405</v>
      </c>
      <c r="K33" s="169">
        <v>43435</v>
      </c>
      <c r="L33" s="169">
        <v>43466</v>
      </c>
      <c r="M33" s="169">
        <v>43497</v>
      </c>
      <c r="N33" s="169">
        <v>43525</v>
      </c>
      <c r="O33" s="169">
        <v>43556</v>
      </c>
      <c r="P33" s="169">
        <v>43586</v>
      </c>
      <c r="Q33" s="169">
        <v>43617</v>
      </c>
      <c r="R33" s="169">
        <v>43647</v>
      </c>
      <c r="S33" s="169">
        <v>43678</v>
      </c>
      <c r="T33" s="169">
        <v>43709</v>
      </c>
      <c r="U33" s="169">
        <v>43739</v>
      </c>
      <c r="V33" s="169">
        <v>43770</v>
      </c>
      <c r="W33" s="170">
        <v>43800</v>
      </c>
    </row>
    <row r="34" spans="6:23" ht="15.75" thickBot="1">
      <c r="F34" s="94" t="s">
        <v>70</v>
      </c>
      <c r="G34" s="95" t="s">
        <v>83</v>
      </c>
      <c r="H34" s="71">
        <v>2.731321128154377</v>
      </c>
      <c r="I34" s="71">
        <v>2.465483234714</v>
      </c>
      <c r="J34" s="71">
        <v>2.2808149096336052</v>
      </c>
      <c r="K34" s="71">
        <v>2.4286805059130074</v>
      </c>
      <c r="L34" s="71">
        <v>2.8911009028376213</v>
      </c>
      <c r="M34" s="71">
        <v>3.0887721261818797</v>
      </c>
      <c r="N34" s="71">
        <v>3.1278379453640923</v>
      </c>
      <c r="O34" s="71">
        <v>2.841982095547422</v>
      </c>
      <c r="P34" s="71">
        <v>2.8702330709579087</v>
      </c>
      <c r="Q34" s="71">
        <v>2.9084901834050925</v>
      </c>
      <c r="R34" s="71">
        <v>2.9946560745215436</v>
      </c>
      <c r="S34" s="71">
        <v>2.774560635167475</v>
      </c>
      <c r="T34" s="71">
        <v>2.781582647953897</v>
      </c>
      <c r="U34" s="71">
        <v>2.754467100807645</v>
      </c>
      <c r="V34" s="71">
        <v>2.724021592693731</v>
      </c>
      <c r="W34" s="74">
        <v>2.5859924507089147</v>
      </c>
    </row>
    <row r="35" spans="6:8" ht="15">
      <c r="F35" s="38" t="s">
        <v>99</v>
      </c>
      <c r="G35" s="96"/>
      <c r="H35" s="97"/>
    </row>
    <row r="36" spans="7:8" ht="15">
      <c r="G36" s="96"/>
      <c r="H36" s="97"/>
    </row>
    <row r="37" spans="7:8" ht="15">
      <c r="G37" s="96"/>
      <c r="H37" s="97"/>
    </row>
    <row r="38" spans="7:8" ht="15">
      <c r="G38" s="96"/>
      <c r="H38" s="97"/>
    </row>
    <row r="39" spans="7:8" ht="15">
      <c r="G39" s="96"/>
      <c r="H39" s="97"/>
    </row>
    <row r="40" spans="7:8" ht="15">
      <c r="G40" s="96"/>
      <c r="H40" s="97"/>
    </row>
    <row r="41" spans="7:8" ht="15">
      <c r="G41" s="96"/>
      <c r="H41" s="97"/>
    </row>
    <row r="42" spans="7:8" ht="15">
      <c r="G42" s="96"/>
      <c r="H42" s="97"/>
    </row>
    <row r="43" spans="7:8" ht="15">
      <c r="G43" s="96"/>
      <c r="H43" s="97"/>
    </row>
  </sheetData>
  <sheetProtection/>
  <mergeCells count="10">
    <mergeCell ref="Y3:AB3"/>
    <mergeCell ref="Q3:T3"/>
    <mergeCell ref="U3:X3"/>
    <mergeCell ref="B3:F4"/>
    <mergeCell ref="G3:G4"/>
    <mergeCell ref="L3:L4"/>
    <mergeCell ref="J3:J4"/>
    <mergeCell ref="M3:P3"/>
    <mergeCell ref="I3:I4"/>
    <mergeCell ref="K3:K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J69"/>
  <sheetViews>
    <sheetView zoomScale="80" zoomScaleNormal="80" zoomScalePageLayoutView="0" workbookViewId="0" topLeftCell="A1">
      <selection activeCell="A61" sqref="A61:IV61"/>
    </sheetView>
  </sheetViews>
  <sheetFormatPr defaultColWidth="9.140625" defaultRowHeight="15"/>
  <cols>
    <col min="1" max="5" width="3.140625" style="38" customWidth="1"/>
    <col min="6" max="6" width="35.00390625" style="38" customWidth="1"/>
    <col min="7" max="7" width="21.28125" style="38" customWidth="1"/>
    <col min="8" max="8" width="10.14062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105</v>
      </c>
    </row>
    <row r="2" spans="2:28" ht="30" customHeight="1">
      <c r="B2" s="199" t="str">
        <f>"Strednodobá predikcia "&amp;Súhrn!$H$3&amp;" - trh práce [objem]"</f>
        <v>Strednodobá predikcia P4Q-2018 - trh práce [objem]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1"/>
    </row>
    <row r="3" spans="2:28" ht="15">
      <c r="B3" s="285" t="s">
        <v>29</v>
      </c>
      <c r="C3" s="286"/>
      <c r="D3" s="286"/>
      <c r="E3" s="286"/>
      <c r="F3" s="287"/>
      <c r="G3" s="288" t="s">
        <v>69</v>
      </c>
      <c r="H3" s="34" t="s">
        <v>35</v>
      </c>
      <c r="I3" s="274">
        <v>2018</v>
      </c>
      <c r="J3" s="274">
        <v>2019</v>
      </c>
      <c r="K3" s="274">
        <v>2020</v>
      </c>
      <c r="L3" s="272">
        <v>2021</v>
      </c>
      <c r="M3" s="289">
        <v>2018</v>
      </c>
      <c r="N3" s="290"/>
      <c r="O3" s="290"/>
      <c r="P3" s="290"/>
      <c r="Q3" s="289">
        <v>2019</v>
      </c>
      <c r="R3" s="290"/>
      <c r="S3" s="290"/>
      <c r="T3" s="290"/>
      <c r="U3" s="289">
        <v>2020</v>
      </c>
      <c r="V3" s="290"/>
      <c r="W3" s="290"/>
      <c r="X3" s="290"/>
      <c r="Y3" s="289">
        <v>2021</v>
      </c>
      <c r="Z3" s="290"/>
      <c r="AA3" s="290"/>
      <c r="AB3" s="292"/>
    </row>
    <row r="4" spans="2:28" ht="15">
      <c r="B4" s="280"/>
      <c r="C4" s="281"/>
      <c r="D4" s="281"/>
      <c r="E4" s="281"/>
      <c r="F4" s="282"/>
      <c r="G4" s="284"/>
      <c r="H4" s="36">
        <v>2017</v>
      </c>
      <c r="I4" s="271"/>
      <c r="J4" s="271"/>
      <c r="K4" s="271"/>
      <c r="L4" s="273"/>
      <c r="M4" s="39" t="s">
        <v>3</v>
      </c>
      <c r="N4" s="39" t="s">
        <v>4</v>
      </c>
      <c r="O4" s="39" t="s">
        <v>5</v>
      </c>
      <c r="P4" s="40" t="s">
        <v>6</v>
      </c>
      <c r="Q4" s="41" t="s">
        <v>3</v>
      </c>
      <c r="R4" s="39" t="s">
        <v>4</v>
      </c>
      <c r="S4" s="39" t="s">
        <v>5</v>
      </c>
      <c r="T4" s="40" t="s">
        <v>6</v>
      </c>
      <c r="U4" s="41" t="s">
        <v>3</v>
      </c>
      <c r="V4" s="39" t="s">
        <v>4</v>
      </c>
      <c r="W4" s="39" t="s">
        <v>5</v>
      </c>
      <c r="X4" s="211" t="s">
        <v>6</v>
      </c>
      <c r="Y4" s="39" t="s">
        <v>3</v>
      </c>
      <c r="Z4" s="39" t="s">
        <v>4</v>
      </c>
      <c r="AA4" s="39" t="s">
        <v>5</v>
      </c>
      <c r="AB4" s="42" t="s">
        <v>6</v>
      </c>
    </row>
    <row r="5" spans="2:28" ht="3.75" customHeight="1">
      <c r="B5" s="43"/>
      <c r="C5" s="44"/>
      <c r="D5" s="44"/>
      <c r="E5" s="44"/>
      <c r="F5" s="45"/>
      <c r="G5" s="33"/>
      <c r="H5" s="98"/>
      <c r="I5" s="226"/>
      <c r="J5" s="87"/>
      <c r="K5" s="255"/>
      <c r="L5" s="88"/>
      <c r="M5" s="48"/>
      <c r="N5" s="48"/>
      <c r="O5" s="48"/>
      <c r="P5" s="47"/>
      <c r="Q5" s="89"/>
      <c r="R5" s="48"/>
      <c r="S5" s="48"/>
      <c r="T5" s="47"/>
      <c r="U5" s="89"/>
      <c r="V5" s="48"/>
      <c r="W5" s="48"/>
      <c r="X5" s="47"/>
      <c r="Y5" s="48"/>
      <c r="Z5" s="48"/>
      <c r="AA5" s="48"/>
      <c r="AB5" s="64"/>
    </row>
    <row r="6" spans="2:28" ht="15">
      <c r="B6" s="43" t="s">
        <v>25</v>
      </c>
      <c r="C6" s="44"/>
      <c r="D6" s="44"/>
      <c r="E6" s="44"/>
      <c r="F6" s="91"/>
      <c r="G6" s="46"/>
      <c r="H6" s="98"/>
      <c r="I6" s="226"/>
      <c r="J6" s="87"/>
      <c r="K6" s="255"/>
      <c r="L6" s="88"/>
      <c r="M6" s="48"/>
      <c r="N6" s="48"/>
      <c r="O6" s="48"/>
      <c r="P6" s="47"/>
      <c r="Q6" s="89"/>
      <c r="R6" s="48"/>
      <c r="S6" s="48"/>
      <c r="T6" s="47"/>
      <c r="U6" s="89"/>
      <c r="V6" s="48"/>
      <c r="W6" s="48"/>
      <c r="X6" s="47"/>
      <c r="Y6" s="48"/>
      <c r="Z6" s="48"/>
      <c r="AA6" s="48"/>
      <c r="AB6" s="64"/>
    </row>
    <row r="7" spans="2:28" ht="15">
      <c r="B7" s="43"/>
      <c r="C7" s="90" t="s">
        <v>10</v>
      </c>
      <c r="D7" s="44"/>
      <c r="E7" s="44"/>
      <c r="F7" s="91"/>
      <c r="G7" s="54" t="s">
        <v>112</v>
      </c>
      <c r="H7" s="108">
        <v>2372.2555</v>
      </c>
      <c r="I7" s="109">
        <v>2420.6639408426704</v>
      </c>
      <c r="J7" s="109">
        <v>2455.019641002937</v>
      </c>
      <c r="K7" s="109">
        <v>2479.18268672259</v>
      </c>
      <c r="L7" s="110">
        <v>2496.2095416216516</v>
      </c>
      <c r="M7" s="111">
        <v>2403.674</v>
      </c>
      <c r="N7" s="111">
        <v>2416.5589999999997</v>
      </c>
      <c r="O7" s="111">
        <v>2426.59366307366</v>
      </c>
      <c r="P7" s="112">
        <v>2435.8291002970204</v>
      </c>
      <c r="Q7" s="113">
        <v>2443.9298754379315</v>
      </c>
      <c r="R7" s="111">
        <v>2451.205987581944</v>
      </c>
      <c r="S7" s="111">
        <v>2458.798053295425</v>
      </c>
      <c r="T7" s="112">
        <v>2466.1446476964475</v>
      </c>
      <c r="U7" s="113">
        <v>2471.3559630782406</v>
      </c>
      <c r="V7" s="111">
        <v>2477.011496530015</v>
      </c>
      <c r="W7" s="111">
        <v>2482.0084752176977</v>
      </c>
      <c r="X7" s="112">
        <v>2486.3548120644073</v>
      </c>
      <c r="Y7" s="111">
        <v>2490.7742461658463</v>
      </c>
      <c r="Z7" s="111">
        <v>2494.4834073950815</v>
      </c>
      <c r="AA7" s="111">
        <v>2498.025253158691</v>
      </c>
      <c r="AB7" s="114">
        <v>2501.5552597669857</v>
      </c>
    </row>
    <row r="8" spans="2:28" ht="3.75" customHeight="1">
      <c r="B8" s="53"/>
      <c r="C8" s="49"/>
      <c r="D8" s="65"/>
      <c r="E8" s="49"/>
      <c r="F8" s="50"/>
      <c r="G8" s="54"/>
      <c r="H8" s="115"/>
      <c r="I8" s="111"/>
      <c r="J8" s="111"/>
      <c r="K8" s="111"/>
      <c r="L8" s="112"/>
      <c r="M8" s="111"/>
      <c r="N8" s="111"/>
      <c r="O8" s="111"/>
      <c r="P8" s="112"/>
      <c r="Q8" s="113"/>
      <c r="R8" s="111"/>
      <c r="S8" s="111"/>
      <c r="T8" s="112"/>
      <c r="U8" s="113"/>
      <c r="V8" s="111"/>
      <c r="W8" s="111"/>
      <c r="X8" s="112"/>
      <c r="Y8" s="111"/>
      <c r="Z8" s="111"/>
      <c r="AA8" s="111"/>
      <c r="AB8" s="114"/>
    </row>
    <row r="9" spans="2:28" ht="15">
      <c r="B9" s="53"/>
      <c r="C9" s="49"/>
      <c r="D9" s="65" t="s">
        <v>46</v>
      </c>
      <c r="E9" s="49"/>
      <c r="F9" s="50"/>
      <c r="G9" s="54" t="s">
        <v>112</v>
      </c>
      <c r="H9" s="115">
        <v>2049.7560000000003</v>
      </c>
      <c r="I9" s="111">
        <v>2098.8131741230436</v>
      </c>
      <c r="J9" s="111">
        <v>2129.722412506853</v>
      </c>
      <c r="K9" s="111">
        <v>2150.6837845317827</v>
      </c>
      <c r="L9" s="112">
        <v>2165.4545317337147</v>
      </c>
      <c r="M9" s="116"/>
      <c r="N9" s="116"/>
      <c r="O9" s="116"/>
      <c r="P9" s="117"/>
      <c r="Q9" s="118"/>
      <c r="R9" s="116"/>
      <c r="S9" s="116"/>
      <c r="T9" s="117"/>
      <c r="U9" s="118"/>
      <c r="V9" s="116"/>
      <c r="W9" s="116"/>
      <c r="X9" s="117"/>
      <c r="Y9" s="116"/>
      <c r="Z9" s="116"/>
      <c r="AA9" s="116"/>
      <c r="AB9" s="119"/>
    </row>
    <row r="10" spans="2:28" ht="15">
      <c r="B10" s="53"/>
      <c r="C10" s="49"/>
      <c r="D10" s="65" t="s">
        <v>47</v>
      </c>
      <c r="E10" s="49"/>
      <c r="F10" s="50"/>
      <c r="G10" s="54" t="s">
        <v>112</v>
      </c>
      <c r="H10" s="115">
        <v>322.49950000000007</v>
      </c>
      <c r="I10" s="111">
        <v>321.85076671962645</v>
      </c>
      <c r="J10" s="111">
        <v>325.29722849608453</v>
      </c>
      <c r="K10" s="111">
        <v>328.4989021908076</v>
      </c>
      <c r="L10" s="112">
        <v>330.75500988793647</v>
      </c>
      <c r="M10" s="116"/>
      <c r="N10" s="116"/>
      <c r="O10" s="116"/>
      <c r="P10" s="117"/>
      <c r="Q10" s="118"/>
      <c r="R10" s="116"/>
      <c r="S10" s="116"/>
      <c r="T10" s="117"/>
      <c r="U10" s="118"/>
      <c r="V10" s="116"/>
      <c r="W10" s="116"/>
      <c r="X10" s="117"/>
      <c r="Y10" s="116"/>
      <c r="Z10" s="116"/>
      <c r="AA10" s="116"/>
      <c r="AB10" s="119"/>
    </row>
    <row r="11" spans="2:28" ht="3.75" customHeight="1">
      <c r="B11" s="53"/>
      <c r="C11" s="49"/>
      <c r="D11" s="49"/>
      <c r="E11" s="49"/>
      <c r="F11" s="50"/>
      <c r="G11" s="54"/>
      <c r="H11" s="61"/>
      <c r="I11" s="49"/>
      <c r="J11" s="49"/>
      <c r="K11" s="49"/>
      <c r="L11" s="50"/>
      <c r="M11" s="49"/>
      <c r="N11" s="49"/>
      <c r="O11" s="49"/>
      <c r="P11" s="50"/>
      <c r="Q11" s="51"/>
      <c r="R11" s="49"/>
      <c r="S11" s="49"/>
      <c r="T11" s="50"/>
      <c r="U11" s="51"/>
      <c r="V11" s="49"/>
      <c r="W11" s="49"/>
      <c r="X11" s="50"/>
      <c r="Y11" s="49"/>
      <c r="Z11" s="49"/>
      <c r="AA11" s="49"/>
      <c r="AB11" s="52"/>
    </row>
    <row r="12" spans="2:28" ht="15">
      <c r="B12" s="53"/>
      <c r="C12" s="49" t="s">
        <v>48</v>
      </c>
      <c r="D12" s="49"/>
      <c r="E12" s="49"/>
      <c r="F12" s="50"/>
      <c r="G12" s="54" t="s">
        <v>113</v>
      </c>
      <c r="H12" s="85">
        <v>223.98249999999976</v>
      </c>
      <c r="I12" s="68">
        <v>182.3088581537849</v>
      </c>
      <c r="J12" s="68">
        <v>165.06750968675743</v>
      </c>
      <c r="K12" s="68">
        <v>154.36870725327495</v>
      </c>
      <c r="L12" s="67">
        <v>151.25554138996003</v>
      </c>
      <c r="M12" s="104">
        <v>193.69201985548003</v>
      </c>
      <c r="N12" s="104">
        <v>189.271332261601</v>
      </c>
      <c r="O12" s="104">
        <v>173.97814365240313</v>
      </c>
      <c r="P12" s="105">
        <v>172.2939368456555</v>
      </c>
      <c r="Q12" s="106">
        <v>170.4414185420856</v>
      </c>
      <c r="R12" s="104">
        <v>166.78443851428796</v>
      </c>
      <c r="S12" s="104">
        <v>163.17117122871528</v>
      </c>
      <c r="T12" s="105">
        <v>159.87301046194085</v>
      </c>
      <c r="U12" s="106">
        <v>157.92355650543715</v>
      </c>
      <c r="V12" s="104">
        <v>155.09697976509463</v>
      </c>
      <c r="W12" s="104">
        <v>152.95690704482394</v>
      </c>
      <c r="X12" s="105">
        <v>151.49738569774408</v>
      </c>
      <c r="Y12" s="104">
        <v>151.0946399957908</v>
      </c>
      <c r="Z12" s="104">
        <v>151.14979604085474</v>
      </c>
      <c r="AA12" s="104">
        <v>151.32203705565175</v>
      </c>
      <c r="AB12" s="107">
        <v>151.4556924675429</v>
      </c>
    </row>
    <row r="13" spans="2:28" ht="15">
      <c r="B13" s="53"/>
      <c r="C13" s="49" t="s">
        <v>8</v>
      </c>
      <c r="D13" s="49"/>
      <c r="E13" s="49"/>
      <c r="F13" s="50"/>
      <c r="G13" s="54" t="s">
        <v>11</v>
      </c>
      <c r="H13" s="85">
        <v>8.13050473989233</v>
      </c>
      <c r="I13" s="68">
        <v>6.641277112588555</v>
      </c>
      <c r="J13" s="68">
        <v>6.01622335586009</v>
      </c>
      <c r="K13" s="68">
        <v>5.6349749424819615</v>
      </c>
      <c r="L13" s="67">
        <v>5.524901649324806</v>
      </c>
      <c r="M13" s="68">
        <v>7.060621160862492</v>
      </c>
      <c r="N13" s="68">
        <v>6.896452744663771</v>
      </c>
      <c r="O13" s="68">
        <v>6.334737703566021</v>
      </c>
      <c r="P13" s="67">
        <v>6.273296841261936</v>
      </c>
      <c r="Q13" s="69">
        <v>6.208675545380333</v>
      </c>
      <c r="R13" s="68">
        <v>6.078187084795408</v>
      </c>
      <c r="S13" s="68">
        <v>5.948330801415456</v>
      </c>
      <c r="T13" s="67">
        <v>5.829699991849162</v>
      </c>
      <c r="U13" s="69">
        <v>5.761272264473106</v>
      </c>
      <c r="V13" s="68">
        <v>5.660505644853515</v>
      </c>
      <c r="W13" s="68">
        <v>5.58463714636135</v>
      </c>
      <c r="X13" s="67">
        <v>5.533484714239874</v>
      </c>
      <c r="Y13" s="68">
        <v>5.518527776350483</v>
      </c>
      <c r="Z13" s="68">
        <v>5.520811561070049</v>
      </c>
      <c r="AA13" s="68">
        <v>5.527464937169944</v>
      </c>
      <c r="AB13" s="70">
        <v>5.532802322708748</v>
      </c>
    </row>
    <row r="14" spans="2:28" ht="3.75" customHeight="1">
      <c r="B14" s="53"/>
      <c r="C14" s="49"/>
      <c r="D14" s="49"/>
      <c r="E14" s="49"/>
      <c r="F14" s="50"/>
      <c r="G14" s="54"/>
      <c r="H14" s="61"/>
      <c r="I14" s="49"/>
      <c r="J14" s="49"/>
      <c r="K14" s="49"/>
      <c r="L14" s="50"/>
      <c r="M14" s="49"/>
      <c r="N14" s="49"/>
      <c r="O14" s="49"/>
      <c r="P14" s="50"/>
      <c r="Q14" s="51"/>
      <c r="R14" s="49"/>
      <c r="S14" s="49"/>
      <c r="T14" s="50"/>
      <c r="U14" s="51"/>
      <c r="V14" s="49"/>
      <c r="W14" s="49"/>
      <c r="X14" s="50"/>
      <c r="Y14" s="49"/>
      <c r="Z14" s="49"/>
      <c r="AA14" s="49"/>
      <c r="AB14" s="52"/>
    </row>
    <row r="15" spans="2:28" ht="15">
      <c r="B15" s="43" t="s">
        <v>24</v>
      </c>
      <c r="C15" s="49"/>
      <c r="D15" s="49"/>
      <c r="E15" s="49"/>
      <c r="F15" s="50"/>
      <c r="G15" s="54"/>
      <c r="H15" s="61"/>
      <c r="I15" s="49"/>
      <c r="J15" s="49"/>
      <c r="K15" s="49"/>
      <c r="L15" s="50"/>
      <c r="M15" s="49"/>
      <c r="N15" s="49"/>
      <c r="O15" s="49"/>
      <c r="P15" s="50"/>
      <c r="Q15" s="51"/>
      <c r="R15" s="49"/>
      <c r="S15" s="49"/>
      <c r="T15" s="50"/>
      <c r="U15" s="51"/>
      <c r="V15" s="49"/>
      <c r="W15" s="49"/>
      <c r="X15" s="50"/>
      <c r="Y15" s="49"/>
      <c r="Z15" s="49"/>
      <c r="AA15" s="49"/>
      <c r="AB15" s="52"/>
    </row>
    <row r="16" spans="2:28" ht="15">
      <c r="B16" s="53"/>
      <c r="C16" s="49" t="s">
        <v>85</v>
      </c>
      <c r="D16" s="49"/>
      <c r="E16" s="49"/>
      <c r="F16" s="50"/>
      <c r="G16" s="54" t="s">
        <v>88</v>
      </c>
      <c r="H16" s="174">
        <v>16762.62052654071</v>
      </c>
      <c r="I16" s="77">
        <v>17703.548222657922</v>
      </c>
      <c r="J16" s="77">
        <v>18963.387536725855</v>
      </c>
      <c r="K16" s="77">
        <v>20191.63208037994</v>
      </c>
      <c r="L16" s="78">
        <v>21338.871315540957</v>
      </c>
      <c r="M16" s="77">
        <v>4333.288300726409</v>
      </c>
      <c r="N16" s="77">
        <v>4389.682394295161</v>
      </c>
      <c r="O16" s="77">
        <v>4456.360943175299</v>
      </c>
      <c r="P16" s="78">
        <v>4522.698915581088</v>
      </c>
      <c r="Q16" s="79">
        <v>4630.391158310642</v>
      </c>
      <c r="R16" s="77">
        <v>4709.392450663211</v>
      </c>
      <c r="S16" s="77">
        <v>4776.3599849009715</v>
      </c>
      <c r="T16" s="78">
        <v>4846.164226970673</v>
      </c>
      <c r="U16" s="79">
        <v>4935.344550557958</v>
      </c>
      <c r="V16" s="77">
        <v>5012.056413470072</v>
      </c>
      <c r="W16" s="77">
        <v>5084.803593761891</v>
      </c>
      <c r="X16" s="78">
        <v>5158.67825914873</v>
      </c>
      <c r="Y16" s="77">
        <v>5226.388550544346</v>
      </c>
      <c r="Z16" s="77">
        <v>5297.070308673758</v>
      </c>
      <c r="AA16" s="77">
        <v>5368.977264187875</v>
      </c>
      <c r="AB16" s="80">
        <v>5445.910238272711</v>
      </c>
    </row>
    <row r="17" spans="1:114" s="162" customFormat="1" ht="18">
      <c r="A17" s="154"/>
      <c r="B17" s="160"/>
      <c r="C17" s="152" t="s">
        <v>119</v>
      </c>
      <c r="D17" s="152"/>
      <c r="E17" s="152"/>
      <c r="F17" s="153"/>
      <c r="G17" s="24" t="s">
        <v>88</v>
      </c>
      <c r="H17" s="155">
        <v>953.9999999999998</v>
      </c>
      <c r="I17" s="212">
        <v>1013.67096904454</v>
      </c>
      <c r="J17" s="212">
        <v>1084.606569612629</v>
      </c>
      <c r="K17" s="212">
        <v>1154.9068339539135</v>
      </c>
      <c r="L17" s="157">
        <v>1222.9846107679004</v>
      </c>
      <c r="M17" s="77">
        <v>990.665053855691</v>
      </c>
      <c r="N17" s="77">
        <v>1006.41886807287</v>
      </c>
      <c r="O17" s="77">
        <v>1021.7062040714612</v>
      </c>
      <c r="P17" s="78">
        <v>1035.8937501781377</v>
      </c>
      <c r="Q17" s="77">
        <v>1059.316861137956</v>
      </c>
      <c r="R17" s="77">
        <v>1077.4981112720968</v>
      </c>
      <c r="S17" s="77">
        <v>1092.8201283716874</v>
      </c>
      <c r="T17" s="78">
        <v>1108.791177668776</v>
      </c>
      <c r="U17" s="77">
        <v>1129.1954296470547</v>
      </c>
      <c r="V17" s="77">
        <v>1146.7469266322594</v>
      </c>
      <c r="W17" s="77">
        <v>1163.3913133946685</v>
      </c>
      <c r="X17" s="78">
        <v>1180.293666141671</v>
      </c>
      <c r="Y17" s="77">
        <v>1198.1795887779272</v>
      </c>
      <c r="Z17" s="77">
        <v>1214.383787733013</v>
      </c>
      <c r="AA17" s="77">
        <v>1230.868870224478</v>
      </c>
      <c r="AB17" s="80">
        <v>1248.506196336184</v>
      </c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</row>
    <row r="18" spans="2:28" ht="15">
      <c r="B18" s="53"/>
      <c r="C18" s="49"/>
      <c r="D18" s="65" t="s">
        <v>50</v>
      </c>
      <c r="E18" s="49"/>
      <c r="F18" s="50"/>
      <c r="G18" s="54" t="s">
        <v>88</v>
      </c>
      <c r="H18" s="155">
        <v>941.31258075969</v>
      </c>
      <c r="I18" s="213">
        <v>999.416065869374</v>
      </c>
      <c r="J18" s="213">
        <v>1064.890605613096</v>
      </c>
      <c r="K18" s="213">
        <v>1129.3322405520207</v>
      </c>
      <c r="L18" s="158">
        <v>1195.6977512117105</v>
      </c>
      <c r="M18" s="99"/>
      <c r="N18" s="99"/>
      <c r="O18" s="99"/>
      <c r="P18" s="100"/>
      <c r="Q18" s="101"/>
      <c r="R18" s="99"/>
      <c r="S18" s="99"/>
      <c r="T18" s="100"/>
      <c r="U18" s="101"/>
      <c r="V18" s="99"/>
      <c r="W18" s="99"/>
      <c r="X18" s="100"/>
      <c r="Y18" s="99"/>
      <c r="Z18" s="99"/>
      <c r="AA18" s="99"/>
      <c r="AB18" s="102"/>
    </row>
    <row r="19" spans="2:28" ht="18">
      <c r="B19" s="53"/>
      <c r="C19" s="49"/>
      <c r="D19" s="65" t="s">
        <v>120</v>
      </c>
      <c r="E19" s="49"/>
      <c r="F19" s="50"/>
      <c r="G19" s="54" t="s">
        <v>88</v>
      </c>
      <c r="H19" s="155">
        <v>1005.3452565179</v>
      </c>
      <c r="I19" s="213">
        <v>1070.9114156429725</v>
      </c>
      <c r="J19" s="213">
        <v>1164.6310278270907</v>
      </c>
      <c r="K19" s="213">
        <v>1259.6532699920554</v>
      </c>
      <c r="L19" s="158">
        <v>1334.4843274473685</v>
      </c>
      <c r="M19" s="99"/>
      <c r="N19" s="99"/>
      <c r="O19" s="99"/>
      <c r="P19" s="100"/>
      <c r="Q19" s="101"/>
      <c r="R19" s="99"/>
      <c r="S19" s="99"/>
      <c r="T19" s="100"/>
      <c r="U19" s="101"/>
      <c r="V19" s="99"/>
      <c r="W19" s="99"/>
      <c r="X19" s="100"/>
      <c r="Y19" s="99"/>
      <c r="Z19" s="99"/>
      <c r="AA19" s="99"/>
      <c r="AB19" s="102"/>
    </row>
    <row r="20" spans="2:28" ht="15">
      <c r="B20" s="53"/>
      <c r="C20" s="49" t="s">
        <v>49</v>
      </c>
      <c r="D20" s="49"/>
      <c r="E20" s="49"/>
      <c r="F20" s="50"/>
      <c r="G20" s="54" t="s">
        <v>88</v>
      </c>
      <c r="H20" s="156">
        <v>867.0433593379631</v>
      </c>
      <c r="I20" s="214">
        <v>898.2061209930243</v>
      </c>
      <c r="J20" s="214">
        <v>933.594498520943</v>
      </c>
      <c r="K20" s="214">
        <v>970.325248617145</v>
      </c>
      <c r="L20" s="159">
        <v>1000.2162955160056</v>
      </c>
      <c r="M20" s="99"/>
      <c r="N20" s="99"/>
      <c r="O20" s="99"/>
      <c r="P20" s="100"/>
      <c r="Q20" s="101"/>
      <c r="R20" s="99"/>
      <c r="S20" s="99"/>
      <c r="T20" s="100"/>
      <c r="U20" s="101"/>
      <c r="V20" s="99"/>
      <c r="W20" s="99"/>
      <c r="X20" s="100"/>
      <c r="Y20" s="99"/>
      <c r="Z20" s="99"/>
      <c r="AA20" s="99"/>
      <c r="AB20" s="102"/>
    </row>
    <row r="21" spans="2:28" ht="18">
      <c r="B21" s="53"/>
      <c r="C21" s="49" t="s">
        <v>121</v>
      </c>
      <c r="D21" s="49"/>
      <c r="E21" s="49"/>
      <c r="F21" s="50"/>
      <c r="G21" s="54" t="s">
        <v>124</v>
      </c>
      <c r="H21" s="120">
        <v>34420.69077297955</v>
      </c>
      <c r="I21" s="77">
        <v>35165.97044564003</v>
      </c>
      <c r="J21" s="77">
        <v>36155.99474506855</v>
      </c>
      <c r="K21" s="77">
        <v>37227.90121983987</v>
      </c>
      <c r="L21" s="78">
        <v>38119.32226771948</v>
      </c>
      <c r="M21" s="77">
        <v>8708.825607941426</v>
      </c>
      <c r="N21" s="77">
        <v>8765.224612933225</v>
      </c>
      <c r="O21" s="77">
        <v>8824.838636693852</v>
      </c>
      <c r="P21" s="78">
        <v>8865.90893288421</v>
      </c>
      <c r="Q21" s="79">
        <v>8936.969846234051</v>
      </c>
      <c r="R21" s="77">
        <v>9001.037456331926</v>
      </c>
      <c r="S21" s="77">
        <v>9060.310645916668</v>
      </c>
      <c r="T21" s="78">
        <v>9156.59126941063</v>
      </c>
      <c r="U21" s="79">
        <v>9216.83261144279</v>
      </c>
      <c r="V21" s="77">
        <v>9278.79226848925</v>
      </c>
      <c r="W21" s="77">
        <v>9333.115485773735</v>
      </c>
      <c r="X21" s="78">
        <v>9398.556859925975</v>
      </c>
      <c r="Y21" s="77">
        <v>9447.105352703407</v>
      </c>
      <c r="Z21" s="77">
        <v>9499.557994121677</v>
      </c>
      <c r="AA21" s="77">
        <v>9554.557941818717</v>
      </c>
      <c r="AB21" s="80">
        <v>9617.693769590773</v>
      </c>
    </row>
    <row r="22" spans="2:28" ht="15">
      <c r="B22" s="53"/>
      <c r="C22" s="49" t="s">
        <v>81</v>
      </c>
      <c r="D22" s="49"/>
      <c r="E22" s="49"/>
      <c r="F22" s="50"/>
      <c r="G22" s="54" t="s">
        <v>125</v>
      </c>
      <c r="H22" s="85">
        <v>40.48998253206871</v>
      </c>
      <c r="I22" s="68">
        <v>41.05741045631636</v>
      </c>
      <c r="J22" s="68">
        <v>41.58085025318623</v>
      </c>
      <c r="K22" s="68">
        <v>41.77456739022527</v>
      </c>
      <c r="L22" s="67">
        <v>41.88023577791742</v>
      </c>
      <c r="M22" s="68">
        <v>40.9309853852362</v>
      </c>
      <c r="N22" s="68">
        <v>40.97326610807621</v>
      </c>
      <c r="O22" s="68">
        <v>41.09349453313754</v>
      </c>
      <c r="P22" s="67">
        <v>41.23189579881549</v>
      </c>
      <c r="Q22" s="69">
        <v>41.5743642655795</v>
      </c>
      <c r="R22" s="68">
        <v>41.619142599741075</v>
      </c>
      <c r="S22" s="68">
        <v>41.62588966670412</v>
      </c>
      <c r="T22" s="67">
        <v>41.50400448072023</v>
      </c>
      <c r="U22" s="69">
        <v>41.69950500297692</v>
      </c>
      <c r="V22" s="68">
        <v>41.755180108937026</v>
      </c>
      <c r="W22" s="68">
        <v>41.817664167209</v>
      </c>
      <c r="X22" s="67">
        <v>41.82592028177815</v>
      </c>
      <c r="Y22" s="68">
        <v>41.85289651443213</v>
      </c>
      <c r="Z22" s="68">
        <v>41.88030647360032</v>
      </c>
      <c r="AA22" s="68">
        <v>41.89515474114928</v>
      </c>
      <c r="AB22" s="70">
        <v>41.892585382487944</v>
      </c>
    </row>
    <row r="23" spans="2:28" ht="3.75" customHeight="1">
      <c r="B23" s="53"/>
      <c r="C23" s="49"/>
      <c r="D23" s="49"/>
      <c r="E23" s="49"/>
      <c r="F23" s="50"/>
      <c r="G23" s="54"/>
      <c r="H23" s="61"/>
      <c r="I23" s="49"/>
      <c r="J23" s="49"/>
      <c r="K23" s="49"/>
      <c r="L23" s="50"/>
      <c r="M23" s="49"/>
      <c r="N23" s="49"/>
      <c r="O23" s="49"/>
      <c r="P23" s="50"/>
      <c r="Q23" s="51"/>
      <c r="R23" s="49"/>
      <c r="S23" s="49"/>
      <c r="T23" s="50"/>
      <c r="U23" s="51"/>
      <c r="V23" s="49"/>
      <c r="W23" s="49"/>
      <c r="X23" s="50"/>
      <c r="Y23" s="49"/>
      <c r="Z23" s="49"/>
      <c r="AA23" s="49"/>
      <c r="AB23" s="52"/>
    </row>
    <row r="24" spans="2:28" ht="15">
      <c r="B24" s="43" t="s">
        <v>26</v>
      </c>
      <c r="C24" s="49"/>
      <c r="D24" s="49"/>
      <c r="E24" s="49"/>
      <c r="F24" s="50"/>
      <c r="G24" s="54"/>
      <c r="H24" s="61"/>
      <c r="I24" s="49"/>
      <c r="J24" s="49"/>
      <c r="K24" s="49"/>
      <c r="L24" s="50"/>
      <c r="M24" s="49"/>
      <c r="N24" s="49"/>
      <c r="O24" s="49"/>
      <c r="P24" s="50"/>
      <c r="Q24" s="51"/>
      <c r="R24" s="49"/>
      <c r="S24" s="49"/>
      <c r="T24" s="50"/>
      <c r="U24" s="51"/>
      <c r="V24" s="49"/>
      <c r="W24" s="49"/>
      <c r="X24" s="50"/>
      <c r="Y24" s="49"/>
      <c r="Z24" s="49"/>
      <c r="AA24" s="49"/>
      <c r="AB24" s="52"/>
    </row>
    <row r="25" spans="2:28" ht="15">
      <c r="B25" s="53"/>
      <c r="C25" s="49" t="s">
        <v>86</v>
      </c>
      <c r="D25" s="49"/>
      <c r="E25" s="49"/>
      <c r="F25" s="50"/>
      <c r="G25" s="54" t="s">
        <v>113</v>
      </c>
      <c r="H25" s="115">
        <v>3780.482152782385</v>
      </c>
      <c r="I25" s="111">
        <v>3748.589116205176</v>
      </c>
      <c r="J25" s="111">
        <v>3721.0341285142395</v>
      </c>
      <c r="K25" s="111">
        <v>3696.111587171911</v>
      </c>
      <c r="L25" s="112">
        <v>3672.9537663519764</v>
      </c>
      <c r="M25" s="111">
        <v>3759.676156250306</v>
      </c>
      <c r="N25" s="111">
        <v>3752.1146186035494</v>
      </c>
      <c r="O25" s="111">
        <v>3744.808339699758</v>
      </c>
      <c r="P25" s="112">
        <v>3737.757350267093</v>
      </c>
      <c r="Q25" s="113">
        <v>3731.00530768492</v>
      </c>
      <c r="R25" s="111">
        <v>3724.238764205931</v>
      </c>
      <c r="S25" s="111">
        <v>3717.6508567747455</v>
      </c>
      <c r="T25" s="112">
        <v>3711.2415853913612</v>
      </c>
      <c r="U25" s="113">
        <v>3705.010950055779</v>
      </c>
      <c r="V25" s="111">
        <v>3698.9589507679984</v>
      </c>
      <c r="W25" s="111">
        <v>3693.085587528021</v>
      </c>
      <c r="X25" s="112">
        <v>3687.390860335845</v>
      </c>
      <c r="Y25" s="111">
        <v>3681.631818480704</v>
      </c>
      <c r="Z25" s="111">
        <v>3675.8718612743805</v>
      </c>
      <c r="AA25" s="111">
        <v>3670.0737818562625</v>
      </c>
      <c r="AB25" s="114">
        <v>3664.237603796558</v>
      </c>
    </row>
    <row r="26" spans="2:28" ht="15">
      <c r="B26" s="53"/>
      <c r="C26" s="49" t="s">
        <v>27</v>
      </c>
      <c r="D26" s="49"/>
      <c r="E26" s="49"/>
      <c r="F26" s="50"/>
      <c r="G26" s="54" t="s">
        <v>113</v>
      </c>
      <c r="H26" s="115">
        <v>2754.655749999997</v>
      </c>
      <c r="I26" s="111">
        <v>2745.1563129090164</v>
      </c>
      <c r="J26" s="111">
        <v>2743.6818974337575</v>
      </c>
      <c r="K26" s="111">
        <v>2739.456067300617</v>
      </c>
      <c r="L26" s="112">
        <v>2737.705795699892</v>
      </c>
      <c r="M26" s="111">
        <v>2743.27166750042</v>
      </c>
      <c r="N26" s="111">
        <v>2744.473706545041</v>
      </c>
      <c r="O26" s="111">
        <v>2746.4143235869956</v>
      </c>
      <c r="P26" s="112">
        <v>2746.4655540036083</v>
      </c>
      <c r="Q26" s="113">
        <v>2745.21381084095</v>
      </c>
      <c r="R26" s="111">
        <v>2743.9832994199774</v>
      </c>
      <c r="S26" s="111">
        <v>2743.142180153923</v>
      </c>
      <c r="T26" s="112">
        <v>2742.388299320179</v>
      </c>
      <c r="U26" s="113">
        <v>2741.122954373689</v>
      </c>
      <c r="V26" s="111">
        <v>2739.9845437148806</v>
      </c>
      <c r="W26" s="111">
        <v>2738.887111841858</v>
      </c>
      <c r="X26" s="112">
        <v>2737.829659272042</v>
      </c>
      <c r="Y26" s="111">
        <v>2737.951970511106</v>
      </c>
      <c r="Z26" s="111">
        <v>2737.8184234123496</v>
      </c>
      <c r="AA26" s="111">
        <v>2737.639022150514</v>
      </c>
      <c r="AB26" s="114">
        <v>2737.4137667255977</v>
      </c>
    </row>
    <row r="27" spans="2:28" ht="18">
      <c r="B27" s="53"/>
      <c r="C27" s="49" t="s">
        <v>122</v>
      </c>
      <c r="D27" s="49"/>
      <c r="E27" s="49"/>
      <c r="F27" s="50"/>
      <c r="G27" s="54" t="s">
        <v>11</v>
      </c>
      <c r="H27" s="85">
        <v>72.8653734289204</v>
      </c>
      <c r="I27" s="68">
        <v>73.23214365451393</v>
      </c>
      <c r="J27" s="68">
        <v>73.73462562566614</v>
      </c>
      <c r="K27" s="68">
        <v>74.11741961409169</v>
      </c>
      <c r="L27" s="67">
        <v>74.53712035654296</v>
      </c>
      <c r="M27" s="68">
        <v>72.96563729138862</v>
      </c>
      <c r="N27" s="68">
        <v>73.14471932540457</v>
      </c>
      <c r="O27" s="68">
        <v>73.33924928737984</v>
      </c>
      <c r="P27" s="67">
        <v>73.47896871388272</v>
      </c>
      <c r="Q27" s="69">
        <v>73.57839468055727</v>
      </c>
      <c r="R27" s="68">
        <v>73.67903813774515</v>
      </c>
      <c r="S27" s="68">
        <v>73.78697693343213</v>
      </c>
      <c r="T27" s="67">
        <v>73.89409275093006</v>
      </c>
      <c r="U27" s="69">
        <v>73.98420656037256</v>
      </c>
      <c r="V27" s="68">
        <v>74.07447825680762</v>
      </c>
      <c r="W27" s="68">
        <v>74.16256804584759</v>
      </c>
      <c r="X27" s="67">
        <v>74.248425593339</v>
      </c>
      <c r="Y27" s="68">
        <v>74.36789188879224</v>
      </c>
      <c r="Z27" s="68">
        <v>74.480790591628</v>
      </c>
      <c r="AA27" s="68">
        <v>74.59356909075167</v>
      </c>
      <c r="AB27" s="70">
        <v>74.70622985499993</v>
      </c>
    </row>
    <row r="28" spans="2:28" ht="18.75" thickBot="1">
      <c r="B28" s="55"/>
      <c r="C28" s="56" t="s">
        <v>123</v>
      </c>
      <c r="D28" s="56"/>
      <c r="E28" s="56"/>
      <c r="F28" s="57"/>
      <c r="G28" s="58" t="s">
        <v>11</v>
      </c>
      <c r="H28" s="86">
        <v>8.2227515</v>
      </c>
      <c r="I28" s="71">
        <v>7.592625</v>
      </c>
      <c r="J28" s="71">
        <v>7.275153999999999</v>
      </c>
      <c r="K28" s="71">
        <v>7.159153999999999</v>
      </c>
      <c r="L28" s="72">
        <v>7.122260499999999</v>
      </c>
      <c r="M28" s="71">
        <v>7.784434</v>
      </c>
      <c r="N28" s="71">
        <v>7.641705</v>
      </c>
      <c r="O28" s="71">
        <v>7.518890000000001</v>
      </c>
      <c r="P28" s="72">
        <v>7.425471</v>
      </c>
      <c r="Q28" s="73">
        <v>7.354124</v>
      </c>
      <c r="R28" s="71">
        <v>7.294505</v>
      </c>
      <c r="S28" s="71">
        <v>7.245443</v>
      </c>
      <c r="T28" s="72">
        <v>7.206543999999999</v>
      </c>
      <c r="U28" s="73">
        <v>7.181513000000001</v>
      </c>
      <c r="V28" s="71">
        <v>7.164350999999999</v>
      </c>
      <c r="W28" s="71">
        <v>7.150294</v>
      </c>
      <c r="X28" s="72">
        <v>7.140458</v>
      </c>
      <c r="Y28" s="71">
        <v>7.129565</v>
      </c>
      <c r="Z28" s="71">
        <v>7.124236000000001</v>
      </c>
      <c r="AA28" s="71">
        <v>7.119035</v>
      </c>
      <c r="AB28" s="74">
        <v>7.116206</v>
      </c>
    </row>
    <row r="29" ht="15.75" thickBot="1"/>
    <row r="30" spans="2:28" ht="30" customHeight="1">
      <c r="B30" s="199" t="str">
        <f>"Strednodobá predikcia "&amp;Súhrn!$H$3&amp;" - trh práce [zmena oproti predchádzajúcemu obdobiu]"</f>
        <v>Strednodobá predikcia P4Q-2018 - trh práce [zmena oproti predchádzajúcemu obdobiu]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1"/>
    </row>
    <row r="31" spans="2:28" ht="15">
      <c r="B31" s="285" t="s">
        <v>29</v>
      </c>
      <c r="C31" s="286"/>
      <c r="D31" s="286"/>
      <c r="E31" s="286"/>
      <c r="F31" s="287"/>
      <c r="G31" s="288" t="s">
        <v>69</v>
      </c>
      <c r="H31" s="34" t="str">
        <f aca="true" t="shared" si="0" ref="H31:M31">H$3</f>
        <v>Skutočnosť</v>
      </c>
      <c r="I31" s="274">
        <f t="shared" si="0"/>
        <v>2018</v>
      </c>
      <c r="J31" s="274">
        <f t="shared" si="0"/>
        <v>2019</v>
      </c>
      <c r="K31" s="274">
        <f t="shared" si="0"/>
        <v>2020</v>
      </c>
      <c r="L31" s="272">
        <f t="shared" si="0"/>
        <v>2021</v>
      </c>
      <c r="M31" s="289">
        <f t="shared" si="0"/>
        <v>2018</v>
      </c>
      <c r="N31" s="290"/>
      <c r="O31" s="290"/>
      <c r="P31" s="290"/>
      <c r="Q31" s="289">
        <f>Q$3</f>
        <v>2019</v>
      </c>
      <c r="R31" s="290"/>
      <c r="S31" s="290"/>
      <c r="T31" s="290"/>
      <c r="U31" s="289">
        <f>U$3</f>
        <v>2020</v>
      </c>
      <c r="V31" s="290"/>
      <c r="W31" s="290"/>
      <c r="X31" s="290"/>
      <c r="Y31" s="289">
        <f>Y$3</f>
        <v>2021</v>
      </c>
      <c r="Z31" s="290"/>
      <c r="AA31" s="290"/>
      <c r="AB31" s="292"/>
    </row>
    <row r="32" spans="2:28" ht="15">
      <c r="B32" s="280"/>
      <c r="C32" s="281"/>
      <c r="D32" s="281"/>
      <c r="E32" s="281"/>
      <c r="F32" s="282"/>
      <c r="G32" s="284"/>
      <c r="H32" s="36">
        <f>$H$4</f>
        <v>2017</v>
      </c>
      <c r="I32" s="271"/>
      <c r="J32" s="271"/>
      <c r="K32" s="271"/>
      <c r="L32" s="273"/>
      <c r="M32" s="39" t="s">
        <v>3</v>
      </c>
      <c r="N32" s="39" t="s">
        <v>4</v>
      </c>
      <c r="O32" s="39" t="s">
        <v>5</v>
      </c>
      <c r="P32" s="147" t="s">
        <v>6</v>
      </c>
      <c r="Q32" s="41" t="s">
        <v>3</v>
      </c>
      <c r="R32" s="39" t="s">
        <v>4</v>
      </c>
      <c r="S32" s="39" t="s">
        <v>5</v>
      </c>
      <c r="T32" s="147" t="s">
        <v>6</v>
      </c>
      <c r="U32" s="41" t="s">
        <v>3</v>
      </c>
      <c r="V32" s="39" t="s">
        <v>4</v>
      </c>
      <c r="W32" s="39" t="s">
        <v>5</v>
      </c>
      <c r="X32" s="211" t="s">
        <v>6</v>
      </c>
      <c r="Y32" s="39" t="s">
        <v>3</v>
      </c>
      <c r="Z32" s="39" t="s">
        <v>4</v>
      </c>
      <c r="AA32" s="39" t="s">
        <v>5</v>
      </c>
      <c r="AB32" s="210" t="s">
        <v>6</v>
      </c>
    </row>
    <row r="33" spans="2:28" ht="3.75" customHeight="1">
      <c r="B33" s="43"/>
      <c r="C33" s="44"/>
      <c r="D33" s="44"/>
      <c r="E33" s="44"/>
      <c r="F33" s="45"/>
      <c r="G33" s="33"/>
      <c r="H33" s="98"/>
      <c r="I33" s="226"/>
      <c r="J33" s="87"/>
      <c r="K33" s="255"/>
      <c r="L33" s="88"/>
      <c r="M33" s="48"/>
      <c r="N33" s="48"/>
      <c r="O33" s="48"/>
      <c r="P33" s="47"/>
      <c r="Q33" s="89"/>
      <c r="R33" s="48"/>
      <c r="S33" s="48"/>
      <c r="T33" s="47"/>
      <c r="U33" s="89"/>
      <c r="V33" s="48"/>
      <c r="W33" s="48"/>
      <c r="X33" s="47"/>
      <c r="Y33" s="48"/>
      <c r="Z33" s="48"/>
      <c r="AA33" s="48"/>
      <c r="AB33" s="64"/>
    </row>
    <row r="34" spans="2:28" ht="15">
      <c r="B34" s="43" t="s">
        <v>25</v>
      </c>
      <c r="C34" s="44"/>
      <c r="D34" s="44"/>
      <c r="E34" s="44"/>
      <c r="F34" s="91"/>
      <c r="G34" s="46"/>
      <c r="H34" s="98"/>
      <c r="I34" s="226"/>
      <c r="J34" s="87"/>
      <c r="K34" s="255"/>
      <c r="L34" s="88"/>
      <c r="M34" s="48"/>
      <c r="N34" s="48"/>
      <c r="O34" s="48"/>
      <c r="P34" s="47"/>
      <c r="Q34" s="89"/>
      <c r="R34" s="48"/>
      <c r="S34" s="48"/>
      <c r="T34" s="47"/>
      <c r="U34" s="89"/>
      <c r="V34" s="48"/>
      <c r="W34" s="48"/>
      <c r="X34" s="47"/>
      <c r="Y34" s="48"/>
      <c r="Z34" s="48"/>
      <c r="AA34" s="48"/>
      <c r="AB34" s="64"/>
    </row>
    <row r="35" spans="2:28" ht="15">
      <c r="B35" s="43"/>
      <c r="C35" s="90" t="s">
        <v>10</v>
      </c>
      <c r="D35" s="44"/>
      <c r="E35" s="44"/>
      <c r="F35" s="91"/>
      <c r="G35" s="54" t="s">
        <v>42</v>
      </c>
      <c r="H35" s="103">
        <v>2.206157171572599</v>
      </c>
      <c r="I35" s="104">
        <v>2.0406082246482384</v>
      </c>
      <c r="J35" s="104">
        <v>1.4192676472186037</v>
      </c>
      <c r="K35" s="104">
        <v>0.9842302406094774</v>
      </c>
      <c r="L35" s="105">
        <v>0.6867930705651446</v>
      </c>
      <c r="M35" s="68">
        <v>0.4603244924059595</v>
      </c>
      <c r="N35" s="68">
        <v>0.536054390071186</v>
      </c>
      <c r="O35" s="68">
        <v>0.41524593745320715</v>
      </c>
      <c r="P35" s="67">
        <v>0.38059265397004083</v>
      </c>
      <c r="Q35" s="69">
        <v>0.33256746706587137</v>
      </c>
      <c r="R35" s="68">
        <v>0.29772180524241776</v>
      </c>
      <c r="S35" s="68">
        <v>0.3097277728572294</v>
      </c>
      <c r="T35" s="67">
        <v>0.29878803552720967</v>
      </c>
      <c r="U35" s="69">
        <v>0.21131426279723087</v>
      </c>
      <c r="V35" s="68">
        <v>0.22884333686718605</v>
      </c>
      <c r="W35" s="68">
        <v>0.20173417421287354</v>
      </c>
      <c r="X35" s="67">
        <v>0.1751136988494153</v>
      </c>
      <c r="Y35" s="68">
        <v>0.17774752340233135</v>
      </c>
      <c r="Z35" s="68">
        <v>0.14891599409077116</v>
      </c>
      <c r="AA35" s="68">
        <v>0.14198714463722695</v>
      </c>
      <c r="AB35" s="70">
        <v>0.14131188641232484</v>
      </c>
    </row>
    <row r="36" spans="2:28" ht="3.75" customHeight="1">
      <c r="B36" s="53"/>
      <c r="C36" s="49"/>
      <c r="D36" s="65"/>
      <c r="E36" s="49"/>
      <c r="F36" s="50"/>
      <c r="G36" s="54"/>
      <c r="H36" s="61"/>
      <c r="I36" s="49"/>
      <c r="J36" s="49"/>
      <c r="K36" s="49"/>
      <c r="L36" s="50"/>
      <c r="M36" s="49"/>
      <c r="N36" s="49"/>
      <c r="O36" s="49"/>
      <c r="P36" s="50"/>
      <c r="Q36" s="51"/>
      <c r="R36" s="49"/>
      <c r="S36" s="49"/>
      <c r="T36" s="50"/>
      <c r="U36" s="51"/>
      <c r="V36" s="49"/>
      <c r="W36" s="49"/>
      <c r="X36" s="50"/>
      <c r="Y36" s="49"/>
      <c r="Z36" s="49"/>
      <c r="AA36" s="49"/>
      <c r="AB36" s="52"/>
    </row>
    <row r="37" spans="2:28" ht="15">
      <c r="B37" s="53"/>
      <c r="C37" s="49"/>
      <c r="D37" s="65" t="s">
        <v>46</v>
      </c>
      <c r="E37" s="49"/>
      <c r="F37" s="50"/>
      <c r="G37" s="54" t="s">
        <v>42</v>
      </c>
      <c r="H37" s="85">
        <v>2.6006992444311123</v>
      </c>
      <c r="I37" s="68">
        <v>2.3933177472364378</v>
      </c>
      <c r="J37" s="68">
        <v>1.4727007989514789</v>
      </c>
      <c r="K37" s="68">
        <v>0.984230240609449</v>
      </c>
      <c r="L37" s="67">
        <v>0.6867930705651446</v>
      </c>
      <c r="M37" s="99"/>
      <c r="N37" s="99"/>
      <c r="O37" s="99"/>
      <c r="P37" s="100"/>
      <c r="Q37" s="101"/>
      <c r="R37" s="99"/>
      <c r="S37" s="99"/>
      <c r="T37" s="100"/>
      <c r="U37" s="101"/>
      <c r="V37" s="99"/>
      <c r="W37" s="99"/>
      <c r="X37" s="100"/>
      <c r="Y37" s="99"/>
      <c r="Z37" s="99"/>
      <c r="AA37" s="99"/>
      <c r="AB37" s="102"/>
    </row>
    <row r="38" spans="2:28" ht="15">
      <c r="B38" s="53"/>
      <c r="C38" s="49"/>
      <c r="D38" s="65" t="s">
        <v>47</v>
      </c>
      <c r="E38" s="49"/>
      <c r="F38" s="50"/>
      <c r="G38" s="54" t="s">
        <v>42</v>
      </c>
      <c r="H38" s="85">
        <v>-0.23225040042505896</v>
      </c>
      <c r="I38" s="68">
        <v>-0.20115791819014817</v>
      </c>
      <c r="J38" s="68">
        <v>1.0708260264796792</v>
      </c>
      <c r="K38" s="68">
        <v>0.9842302406094916</v>
      </c>
      <c r="L38" s="67">
        <v>0.6867930705651162</v>
      </c>
      <c r="M38" s="99"/>
      <c r="N38" s="99"/>
      <c r="O38" s="99"/>
      <c r="P38" s="100"/>
      <c r="Q38" s="101"/>
      <c r="R38" s="99"/>
      <c r="S38" s="99"/>
      <c r="T38" s="100"/>
      <c r="U38" s="101"/>
      <c r="V38" s="99"/>
      <c r="W38" s="99"/>
      <c r="X38" s="100"/>
      <c r="Y38" s="99"/>
      <c r="Z38" s="99"/>
      <c r="AA38" s="99"/>
      <c r="AB38" s="102"/>
    </row>
    <row r="39" spans="2:28" ht="3.75" customHeight="1">
      <c r="B39" s="53"/>
      <c r="C39" s="49"/>
      <c r="D39" s="49"/>
      <c r="E39" s="49"/>
      <c r="F39" s="50"/>
      <c r="G39" s="54"/>
      <c r="H39" s="61"/>
      <c r="I39" s="49"/>
      <c r="J39" s="49"/>
      <c r="K39" s="49"/>
      <c r="L39" s="50"/>
      <c r="M39" s="49"/>
      <c r="N39" s="49"/>
      <c r="O39" s="49"/>
      <c r="P39" s="50"/>
      <c r="Q39" s="51"/>
      <c r="R39" s="49"/>
      <c r="S39" s="49"/>
      <c r="T39" s="50"/>
      <c r="U39" s="51"/>
      <c r="V39" s="49"/>
      <c r="W39" s="49"/>
      <c r="X39" s="50"/>
      <c r="Y39" s="49"/>
      <c r="Z39" s="49"/>
      <c r="AA39" s="49"/>
      <c r="AB39" s="52"/>
    </row>
    <row r="40" spans="2:28" ht="15">
      <c r="B40" s="53"/>
      <c r="C40" s="49" t="s">
        <v>48</v>
      </c>
      <c r="D40" s="49"/>
      <c r="E40" s="49"/>
      <c r="F40" s="50"/>
      <c r="G40" s="54" t="s">
        <v>42</v>
      </c>
      <c r="H40" s="85">
        <v>-15.79399496604249</v>
      </c>
      <c r="I40" s="68">
        <v>-18.60575797047308</v>
      </c>
      <c r="J40" s="68">
        <v>-9.45721927153079</v>
      </c>
      <c r="K40" s="68">
        <v>-6.481470795667292</v>
      </c>
      <c r="L40" s="67">
        <v>-2.016707866968858</v>
      </c>
      <c r="M40" s="68">
        <v>-6.889116213582653</v>
      </c>
      <c r="N40" s="68">
        <v>-2.2823282018419917</v>
      </c>
      <c r="O40" s="68">
        <v>-8.08003432239829</v>
      </c>
      <c r="P40" s="67">
        <v>-0.9680565451442931</v>
      </c>
      <c r="Q40" s="69">
        <v>-1.0752080644773088</v>
      </c>
      <c r="R40" s="68">
        <v>-2.1455935177485372</v>
      </c>
      <c r="S40" s="68">
        <v>-2.166429504910411</v>
      </c>
      <c r="T40" s="67">
        <v>-2.0212888967692777</v>
      </c>
      <c r="U40" s="69">
        <v>-1.2193765231985623</v>
      </c>
      <c r="V40" s="68">
        <v>-1.7898385794301817</v>
      </c>
      <c r="W40" s="68">
        <v>-1.3798287519924486</v>
      </c>
      <c r="X40" s="67">
        <v>-0.9542042757520903</v>
      </c>
      <c r="Y40" s="68">
        <v>-0.26584333458849585</v>
      </c>
      <c r="Z40" s="68">
        <v>0.03650430290942097</v>
      </c>
      <c r="AA40" s="68">
        <v>0.11395385194596486</v>
      </c>
      <c r="AB40" s="70">
        <v>0.08832514714430317</v>
      </c>
    </row>
    <row r="41" spans="2:28" ht="15">
      <c r="B41" s="53"/>
      <c r="C41" s="49" t="s">
        <v>8</v>
      </c>
      <c r="D41" s="49"/>
      <c r="E41" s="49"/>
      <c r="F41" s="50"/>
      <c r="G41" s="54" t="s">
        <v>127</v>
      </c>
      <c r="H41" s="85">
        <v>-1.5139783034968226</v>
      </c>
      <c r="I41" s="68">
        <v>-1.4892276273037754</v>
      </c>
      <c r="J41" s="68">
        <v>-0.6250537567284651</v>
      </c>
      <c r="K41" s="68">
        <v>-0.38124841337812826</v>
      </c>
      <c r="L41" s="67">
        <v>-0.11007329315715492</v>
      </c>
      <c r="M41" s="68">
        <v>-0.509538821839449</v>
      </c>
      <c r="N41" s="68">
        <v>-0.16416841619872058</v>
      </c>
      <c r="O41" s="68">
        <v>-0.5617150410977503</v>
      </c>
      <c r="P41" s="67">
        <v>-0.061440862304085186</v>
      </c>
      <c r="Q41" s="69">
        <v>-0.06462129588160198</v>
      </c>
      <c r="R41" s="68">
        <v>-0.13048846058492589</v>
      </c>
      <c r="S41" s="68">
        <v>-0.12985628337995186</v>
      </c>
      <c r="T41" s="67">
        <v>-0.11863080956629399</v>
      </c>
      <c r="U41" s="69">
        <v>-0.06842772737605599</v>
      </c>
      <c r="V41" s="68">
        <v>-0.10076661961959041</v>
      </c>
      <c r="W41" s="68">
        <v>-0.07586849849216606</v>
      </c>
      <c r="X41" s="67">
        <v>-0.05115243212147555</v>
      </c>
      <c r="Y41" s="68">
        <v>-0.014956937889390454</v>
      </c>
      <c r="Z41" s="68">
        <v>0.0022837847195658623</v>
      </c>
      <c r="AA41" s="68">
        <v>0.006653376099894498</v>
      </c>
      <c r="AB41" s="70">
        <v>0.005337385538804057</v>
      </c>
    </row>
    <row r="42" spans="2:28" ht="3.75" customHeight="1">
      <c r="B42" s="53"/>
      <c r="C42" s="49"/>
      <c r="D42" s="49"/>
      <c r="E42" s="49"/>
      <c r="F42" s="50"/>
      <c r="G42" s="54"/>
      <c r="H42" s="61"/>
      <c r="I42" s="49"/>
      <c r="J42" s="49"/>
      <c r="K42" s="49"/>
      <c r="L42" s="50"/>
      <c r="M42" s="49"/>
      <c r="N42" s="49"/>
      <c r="O42" s="49"/>
      <c r="P42" s="50"/>
      <c r="Q42" s="51"/>
      <c r="R42" s="49"/>
      <c r="S42" s="49"/>
      <c r="T42" s="50"/>
      <c r="U42" s="51"/>
      <c r="V42" s="49"/>
      <c r="W42" s="49"/>
      <c r="X42" s="50"/>
      <c r="Y42" s="49"/>
      <c r="Z42" s="49"/>
      <c r="AA42" s="49"/>
      <c r="AB42" s="52"/>
    </row>
    <row r="43" spans="2:28" ht="15">
      <c r="B43" s="43" t="s">
        <v>24</v>
      </c>
      <c r="C43" s="49"/>
      <c r="D43" s="49"/>
      <c r="E43" s="49"/>
      <c r="F43" s="50"/>
      <c r="G43" s="54"/>
      <c r="H43" s="61"/>
      <c r="I43" s="49"/>
      <c r="J43" s="49"/>
      <c r="K43" s="49"/>
      <c r="L43" s="50"/>
      <c r="M43" s="49"/>
      <c r="N43" s="49"/>
      <c r="O43" s="49"/>
      <c r="P43" s="50"/>
      <c r="Q43" s="51"/>
      <c r="R43" s="49"/>
      <c r="S43" s="49"/>
      <c r="T43" s="50"/>
      <c r="U43" s="51"/>
      <c r="V43" s="49"/>
      <c r="W43" s="49"/>
      <c r="X43" s="50"/>
      <c r="Y43" s="49"/>
      <c r="Z43" s="49"/>
      <c r="AA43" s="49"/>
      <c r="AB43" s="52"/>
    </row>
    <row r="44" spans="2:28" ht="15">
      <c r="B44" s="53"/>
      <c r="C44" s="49" t="s">
        <v>85</v>
      </c>
      <c r="D44" s="49"/>
      <c r="E44" s="49"/>
      <c r="F44" s="50"/>
      <c r="G44" s="54" t="s">
        <v>42</v>
      </c>
      <c r="H44" s="85">
        <v>5.192075822556433</v>
      </c>
      <c r="I44" s="68">
        <v>5.613249399921784</v>
      </c>
      <c r="J44" s="68">
        <v>7.1163096698068955</v>
      </c>
      <c r="K44" s="68">
        <v>6.4769258196900665</v>
      </c>
      <c r="L44" s="67">
        <v>5.681755841202076</v>
      </c>
      <c r="M44" s="68">
        <v>1.605200374505472</v>
      </c>
      <c r="N44" s="68">
        <v>1.3014156837729587</v>
      </c>
      <c r="O44" s="68">
        <v>1.5189834455174633</v>
      </c>
      <c r="P44" s="67">
        <v>1.488613091526659</v>
      </c>
      <c r="Q44" s="69">
        <v>2.381149944749694</v>
      </c>
      <c r="R44" s="68">
        <v>1.7061472703181266</v>
      </c>
      <c r="S44" s="68">
        <v>1.4219994391915662</v>
      </c>
      <c r="T44" s="67">
        <v>1.46145270227467</v>
      </c>
      <c r="U44" s="69">
        <v>1.8402249575234038</v>
      </c>
      <c r="V44" s="68">
        <v>1.5543365235450608</v>
      </c>
      <c r="W44" s="68">
        <v>1.4514437646054432</v>
      </c>
      <c r="X44" s="67">
        <v>1.4528518953508751</v>
      </c>
      <c r="Y44" s="68">
        <v>1.3125511612501555</v>
      </c>
      <c r="Z44" s="68">
        <v>1.3524015186748812</v>
      </c>
      <c r="AA44" s="68">
        <v>1.3574853895439674</v>
      </c>
      <c r="AB44" s="70">
        <v>1.4329167418531057</v>
      </c>
    </row>
    <row r="45" spans="2:28" ht="18">
      <c r="B45" s="53"/>
      <c r="C45" s="152" t="s">
        <v>119</v>
      </c>
      <c r="D45" s="152"/>
      <c r="E45" s="152"/>
      <c r="F45" s="153"/>
      <c r="G45" s="24" t="s">
        <v>42</v>
      </c>
      <c r="H45" s="163">
        <v>4.605263157894711</v>
      </c>
      <c r="I45" s="215">
        <v>6.2548185581279085</v>
      </c>
      <c r="J45" s="215">
        <v>6.997892090660457</v>
      </c>
      <c r="K45" s="215">
        <v>6.481637333839174</v>
      </c>
      <c r="L45" s="164">
        <v>5.894655292749235</v>
      </c>
      <c r="M45" s="68">
        <v>1.4299796460369691</v>
      </c>
      <c r="N45" s="68">
        <v>1.5902260966877577</v>
      </c>
      <c r="O45" s="68">
        <v>1.5189834455174633</v>
      </c>
      <c r="P45" s="67">
        <v>1.3886130915266648</v>
      </c>
      <c r="Q45" s="69">
        <v>2.2611499447496897</v>
      </c>
      <c r="R45" s="68">
        <v>1.7163183935928146</v>
      </c>
      <c r="S45" s="68">
        <v>1.4219994391917226</v>
      </c>
      <c r="T45" s="67">
        <v>1.461452702274599</v>
      </c>
      <c r="U45" s="69">
        <v>1.8402249575234038</v>
      </c>
      <c r="V45" s="68">
        <v>1.5543365235449755</v>
      </c>
      <c r="W45" s="68">
        <v>1.4514437646055143</v>
      </c>
      <c r="X45" s="67">
        <v>1.452851895350932</v>
      </c>
      <c r="Y45" s="68">
        <v>1.515379023825858</v>
      </c>
      <c r="Z45" s="68">
        <v>1.3524015186749239</v>
      </c>
      <c r="AA45" s="68">
        <v>1.357485389543882</v>
      </c>
      <c r="AB45" s="70">
        <v>1.4329167418532194</v>
      </c>
    </row>
    <row r="46" spans="2:28" ht="15">
      <c r="B46" s="53"/>
      <c r="C46" s="49"/>
      <c r="D46" s="65" t="s">
        <v>50</v>
      </c>
      <c r="E46" s="49"/>
      <c r="F46" s="50"/>
      <c r="G46" s="54" t="s">
        <v>42</v>
      </c>
      <c r="H46" s="165">
        <v>4.574691675761784</v>
      </c>
      <c r="I46" s="216">
        <v>6.1726026292765965</v>
      </c>
      <c r="J46" s="216">
        <v>6.551279490065724</v>
      </c>
      <c r="K46" s="216">
        <v>6.0514793349898355</v>
      </c>
      <c r="L46" s="166">
        <v>5.876526701057443</v>
      </c>
      <c r="M46" s="99"/>
      <c r="N46" s="99"/>
      <c r="O46" s="99"/>
      <c r="P46" s="100"/>
      <c r="Q46" s="101"/>
      <c r="R46" s="99"/>
      <c r="S46" s="99"/>
      <c r="T46" s="100"/>
      <c r="U46" s="101"/>
      <c r="V46" s="99"/>
      <c r="W46" s="99"/>
      <c r="X46" s="100"/>
      <c r="Y46" s="99"/>
      <c r="Z46" s="99"/>
      <c r="AA46" s="99"/>
      <c r="AB46" s="102"/>
    </row>
    <row r="47" spans="2:28" ht="18">
      <c r="B47" s="53"/>
      <c r="C47" s="49"/>
      <c r="D47" s="65" t="s">
        <v>126</v>
      </c>
      <c r="E47" s="49"/>
      <c r="F47" s="50"/>
      <c r="G47" s="54" t="s">
        <v>42</v>
      </c>
      <c r="H47" s="165">
        <v>5.048645849432788</v>
      </c>
      <c r="I47" s="216">
        <v>6.521755456644485</v>
      </c>
      <c r="J47" s="216">
        <v>8.751387912682688</v>
      </c>
      <c r="K47" s="216">
        <v>8.158999708452924</v>
      </c>
      <c r="L47" s="166">
        <v>5.940607565428309</v>
      </c>
      <c r="M47" s="99"/>
      <c r="N47" s="99"/>
      <c r="O47" s="99"/>
      <c r="P47" s="100"/>
      <c r="Q47" s="101"/>
      <c r="R47" s="99"/>
      <c r="S47" s="99"/>
      <c r="T47" s="100"/>
      <c r="U47" s="101"/>
      <c r="V47" s="99"/>
      <c r="W47" s="99"/>
      <c r="X47" s="100"/>
      <c r="Y47" s="99"/>
      <c r="Z47" s="99"/>
      <c r="AA47" s="99"/>
      <c r="AB47" s="102"/>
    </row>
    <row r="48" spans="2:28" ht="15">
      <c r="B48" s="53"/>
      <c r="C48" s="49" t="s">
        <v>49</v>
      </c>
      <c r="D48" s="49"/>
      <c r="E48" s="49"/>
      <c r="F48" s="50"/>
      <c r="G48" s="54" t="s">
        <v>42</v>
      </c>
      <c r="H48" s="167">
        <v>3.267285830038773</v>
      </c>
      <c r="I48" s="217">
        <v>3.5941410910355955</v>
      </c>
      <c r="J48" s="217">
        <v>3.9398949417973768</v>
      </c>
      <c r="K48" s="217">
        <v>3.9343366048528736</v>
      </c>
      <c r="L48" s="168">
        <v>3.080518304708633</v>
      </c>
      <c r="M48" s="99"/>
      <c r="N48" s="99"/>
      <c r="O48" s="99"/>
      <c r="P48" s="100"/>
      <c r="Q48" s="101"/>
      <c r="R48" s="99"/>
      <c r="S48" s="99"/>
      <c r="T48" s="100"/>
      <c r="U48" s="101"/>
      <c r="V48" s="99"/>
      <c r="W48" s="99"/>
      <c r="X48" s="100"/>
      <c r="Y48" s="99"/>
      <c r="Z48" s="99"/>
      <c r="AA48" s="99"/>
      <c r="AB48" s="102"/>
    </row>
    <row r="49" spans="2:28" ht="18">
      <c r="B49" s="53"/>
      <c r="C49" s="49" t="s">
        <v>121</v>
      </c>
      <c r="D49" s="49"/>
      <c r="E49" s="49"/>
      <c r="F49" s="50"/>
      <c r="G49" s="54" t="s">
        <v>42</v>
      </c>
      <c r="H49" s="85">
        <v>0.9609830856993682</v>
      </c>
      <c r="I49" s="68">
        <v>2.165208355567131</v>
      </c>
      <c r="J49" s="68">
        <v>2.815290711112084</v>
      </c>
      <c r="K49" s="68">
        <v>2.964671508360368</v>
      </c>
      <c r="L49" s="67">
        <v>2.394497188051375</v>
      </c>
      <c r="M49" s="68">
        <v>0.5838128008207661</v>
      </c>
      <c r="N49" s="68">
        <v>0.6476074677665906</v>
      </c>
      <c r="O49" s="68">
        <v>0.6801197504130698</v>
      </c>
      <c r="P49" s="67">
        <v>0.4653943021641851</v>
      </c>
      <c r="Q49" s="69">
        <v>0.8015073681421683</v>
      </c>
      <c r="R49" s="68">
        <v>0.7168829166954254</v>
      </c>
      <c r="S49" s="68">
        <v>0.6585150864253535</v>
      </c>
      <c r="T49" s="67">
        <v>1.0626636023495877</v>
      </c>
      <c r="U49" s="69">
        <v>0.6579013986722941</v>
      </c>
      <c r="V49" s="68">
        <v>0.6722445731469122</v>
      </c>
      <c r="W49" s="68">
        <v>0.5854556898419645</v>
      </c>
      <c r="X49" s="67">
        <v>0.7011739461703996</v>
      </c>
      <c r="Y49" s="68">
        <v>0.5165526314410585</v>
      </c>
      <c r="Z49" s="68">
        <v>0.5552244783981308</v>
      </c>
      <c r="AA49" s="68">
        <v>0.5789737557376355</v>
      </c>
      <c r="AB49" s="70">
        <v>0.6607927667246543</v>
      </c>
    </row>
    <row r="50" spans="2:28" ht="3.75" customHeight="1">
      <c r="B50" s="53"/>
      <c r="C50" s="49"/>
      <c r="D50" s="49"/>
      <c r="E50" s="49"/>
      <c r="F50" s="50"/>
      <c r="G50" s="54"/>
      <c r="H50" s="61"/>
      <c r="I50" s="49"/>
      <c r="J50" s="49"/>
      <c r="K50" s="49"/>
      <c r="L50" s="50"/>
      <c r="M50" s="49"/>
      <c r="N50" s="49"/>
      <c r="O50" s="49"/>
      <c r="P50" s="50"/>
      <c r="Q50" s="51"/>
      <c r="R50" s="49"/>
      <c r="S50" s="49"/>
      <c r="T50" s="50"/>
      <c r="U50" s="51"/>
      <c r="V50" s="49"/>
      <c r="W50" s="49"/>
      <c r="X50" s="50"/>
      <c r="Y50" s="49"/>
      <c r="Z50" s="49"/>
      <c r="AA50" s="49"/>
      <c r="AB50" s="52"/>
    </row>
    <row r="51" spans="2:28" ht="15">
      <c r="B51" s="43" t="s">
        <v>26</v>
      </c>
      <c r="C51" s="49"/>
      <c r="D51" s="49"/>
      <c r="E51" s="49"/>
      <c r="F51" s="50"/>
      <c r="G51" s="54"/>
      <c r="H51" s="61"/>
      <c r="I51" s="49"/>
      <c r="J51" s="49"/>
      <c r="K51" s="49"/>
      <c r="L51" s="50"/>
      <c r="M51" s="49"/>
      <c r="N51" s="49"/>
      <c r="O51" s="49"/>
      <c r="P51" s="50"/>
      <c r="Q51" s="51"/>
      <c r="R51" s="49"/>
      <c r="S51" s="49"/>
      <c r="T51" s="50"/>
      <c r="U51" s="51"/>
      <c r="V51" s="49"/>
      <c r="W51" s="49"/>
      <c r="X51" s="50"/>
      <c r="Y51" s="49"/>
      <c r="Z51" s="49"/>
      <c r="AA51" s="49"/>
      <c r="AB51" s="52"/>
    </row>
    <row r="52" spans="2:28" ht="15">
      <c r="B52" s="53"/>
      <c r="C52" s="49" t="s">
        <v>86</v>
      </c>
      <c r="D52" s="49"/>
      <c r="E52" s="49"/>
      <c r="F52" s="50"/>
      <c r="G52" s="54" t="s">
        <v>42</v>
      </c>
      <c r="H52" s="85">
        <v>-0.7818521173230693</v>
      </c>
      <c r="I52" s="68">
        <v>-0.8436235191253587</v>
      </c>
      <c r="J52" s="68">
        <v>-0.7350762336639178</v>
      </c>
      <c r="K52" s="68">
        <v>-0.669774597103185</v>
      </c>
      <c r="L52" s="67">
        <v>-0.6265454998790858</v>
      </c>
      <c r="M52" s="68">
        <v>-0.23292232449514927</v>
      </c>
      <c r="N52" s="68">
        <v>-0.2011220470195525</v>
      </c>
      <c r="O52" s="68">
        <v>-0.1947242994008178</v>
      </c>
      <c r="P52" s="67">
        <v>-0.18828705752216024</v>
      </c>
      <c r="Q52" s="69">
        <v>-0.180644219231894</v>
      </c>
      <c r="R52" s="68">
        <v>-0.18135979236082278</v>
      </c>
      <c r="S52" s="68">
        <v>-0.17689272488387076</v>
      </c>
      <c r="T52" s="67">
        <v>-0.17240111108617384</v>
      </c>
      <c r="U52" s="69">
        <v>-0.16788546884438915</v>
      </c>
      <c r="V52" s="68">
        <v>-0.16334632661988735</v>
      </c>
      <c r="W52" s="68">
        <v>-0.15878422329500097</v>
      </c>
      <c r="X52" s="67">
        <v>-0.15419970800047622</v>
      </c>
      <c r="Y52" s="68">
        <v>-0.15618202879139176</v>
      </c>
      <c r="Z52" s="68">
        <v>-0.15645120126923473</v>
      </c>
      <c r="AA52" s="68">
        <v>-0.15773344765364072</v>
      </c>
      <c r="AB52" s="70">
        <v>-0.15902072837219805</v>
      </c>
    </row>
    <row r="53" spans="2:28" ht="15.75" thickBot="1">
      <c r="B53" s="55"/>
      <c r="C53" s="56" t="s">
        <v>27</v>
      </c>
      <c r="D53" s="56"/>
      <c r="E53" s="56"/>
      <c r="F53" s="57"/>
      <c r="G53" s="58" t="s">
        <v>42</v>
      </c>
      <c r="H53" s="86">
        <v>-0.12529406443513835</v>
      </c>
      <c r="I53" s="71">
        <v>-0.3448502445716173</v>
      </c>
      <c r="J53" s="71">
        <v>-0.053709709291425156</v>
      </c>
      <c r="K53" s="71">
        <v>-0.15402041093366847</v>
      </c>
      <c r="L53" s="72">
        <v>-0.06389120897456735</v>
      </c>
      <c r="M53" s="71">
        <v>-0.1696493360869482</v>
      </c>
      <c r="N53" s="71">
        <v>0.04381771805037715</v>
      </c>
      <c r="O53" s="71">
        <v>0.07070998848801935</v>
      </c>
      <c r="P53" s="72">
        <v>0.001865356445776456</v>
      </c>
      <c r="Q53" s="73">
        <v>-0.045576510538552384</v>
      </c>
      <c r="R53" s="71">
        <v>-0.04482388279242855</v>
      </c>
      <c r="S53" s="71">
        <v>-0.030653221039358414</v>
      </c>
      <c r="T53" s="72">
        <v>-0.027482382765214197</v>
      </c>
      <c r="U53" s="73">
        <v>-0.0461402547117018</v>
      </c>
      <c r="V53" s="71">
        <v>-0.04153081338407105</v>
      </c>
      <c r="W53" s="71">
        <v>-0.040052484074763584</v>
      </c>
      <c r="X53" s="72">
        <v>-0.038608840986697146</v>
      </c>
      <c r="Y53" s="71">
        <v>0.00446745248193281</v>
      </c>
      <c r="Z53" s="71">
        <v>-0.004877627518482086</v>
      </c>
      <c r="AA53" s="71">
        <v>-0.006552708547118868</v>
      </c>
      <c r="AB53" s="74">
        <v>-0.008228090814526468</v>
      </c>
    </row>
    <row r="54" ht="15.75" thickBot="1"/>
    <row r="55" spans="2:28" ht="30" customHeight="1">
      <c r="B55" s="199" t="str">
        <f>"Strednodobá predikcia "&amp;Súhrn!$H$3&amp;" - trh práce [zmena oproti rovnakému obdobiu predchádzajúceho roka]"</f>
        <v>Strednodobá predikcia P4Q-2018 - trh práce [zmena oproti rovnakému obdobiu predchádzajúceho roka]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172"/>
      <c r="Z55" s="172"/>
      <c r="AA55" s="172"/>
      <c r="AB55" s="173"/>
    </row>
    <row r="56" spans="2:28" ht="15">
      <c r="B56" s="285" t="s">
        <v>29</v>
      </c>
      <c r="C56" s="286"/>
      <c r="D56" s="286"/>
      <c r="E56" s="286"/>
      <c r="F56" s="287"/>
      <c r="G56" s="288" t="s">
        <v>69</v>
      </c>
      <c r="H56" s="34" t="str">
        <f aca="true" t="shared" si="1" ref="H56:M56">H$3</f>
        <v>Skutočnosť</v>
      </c>
      <c r="I56" s="274">
        <f t="shared" si="1"/>
        <v>2018</v>
      </c>
      <c r="J56" s="274">
        <f t="shared" si="1"/>
        <v>2019</v>
      </c>
      <c r="K56" s="274">
        <f t="shared" si="1"/>
        <v>2020</v>
      </c>
      <c r="L56" s="272">
        <f t="shared" si="1"/>
        <v>2021</v>
      </c>
      <c r="M56" s="289">
        <f t="shared" si="1"/>
        <v>2018</v>
      </c>
      <c r="N56" s="290"/>
      <c r="O56" s="290"/>
      <c r="P56" s="290"/>
      <c r="Q56" s="289">
        <f>Q$3</f>
        <v>2019</v>
      </c>
      <c r="R56" s="290"/>
      <c r="S56" s="290"/>
      <c r="T56" s="290"/>
      <c r="U56" s="289">
        <f>U$3</f>
        <v>2020</v>
      </c>
      <c r="V56" s="290"/>
      <c r="W56" s="290"/>
      <c r="X56" s="290"/>
      <c r="Y56" s="289">
        <f>Y$3</f>
        <v>2021</v>
      </c>
      <c r="Z56" s="290"/>
      <c r="AA56" s="290"/>
      <c r="AB56" s="292"/>
    </row>
    <row r="57" spans="2:28" ht="15">
      <c r="B57" s="280"/>
      <c r="C57" s="281"/>
      <c r="D57" s="281"/>
      <c r="E57" s="281"/>
      <c r="F57" s="282"/>
      <c r="G57" s="284"/>
      <c r="H57" s="36">
        <f>$H$4</f>
        <v>2017</v>
      </c>
      <c r="I57" s="271"/>
      <c r="J57" s="271"/>
      <c r="K57" s="271"/>
      <c r="L57" s="273"/>
      <c r="M57" s="39" t="s">
        <v>3</v>
      </c>
      <c r="N57" s="39" t="s">
        <v>4</v>
      </c>
      <c r="O57" s="39" t="s">
        <v>5</v>
      </c>
      <c r="P57" s="147" t="s">
        <v>6</v>
      </c>
      <c r="Q57" s="41" t="s">
        <v>3</v>
      </c>
      <c r="R57" s="39" t="s">
        <v>4</v>
      </c>
      <c r="S57" s="39" t="s">
        <v>5</v>
      </c>
      <c r="T57" s="147" t="s">
        <v>6</v>
      </c>
      <c r="U57" s="41" t="s">
        <v>3</v>
      </c>
      <c r="V57" s="39" t="s">
        <v>4</v>
      </c>
      <c r="W57" s="39" t="s">
        <v>5</v>
      </c>
      <c r="X57" s="211" t="s">
        <v>6</v>
      </c>
      <c r="Y57" s="39" t="s">
        <v>3</v>
      </c>
      <c r="Z57" s="39" t="s">
        <v>4</v>
      </c>
      <c r="AA57" s="39" t="s">
        <v>5</v>
      </c>
      <c r="AB57" s="42" t="s">
        <v>6</v>
      </c>
    </row>
    <row r="58" spans="2:28" ht="3.75" customHeight="1">
      <c r="B58" s="53"/>
      <c r="C58" s="49"/>
      <c r="D58" s="49"/>
      <c r="E58" s="49"/>
      <c r="F58" s="50"/>
      <c r="G58" s="54"/>
      <c r="H58" s="61"/>
      <c r="I58" s="49"/>
      <c r="J58" s="49"/>
      <c r="K58" s="49"/>
      <c r="L58" s="50"/>
      <c r="M58" s="49"/>
      <c r="N58" s="49"/>
      <c r="O58" s="49"/>
      <c r="P58" s="50"/>
      <c r="Q58" s="51"/>
      <c r="R58" s="49"/>
      <c r="S58" s="49"/>
      <c r="T58" s="50"/>
      <c r="U58" s="51"/>
      <c r="V58" s="49"/>
      <c r="W58" s="49"/>
      <c r="X58" s="50"/>
      <c r="Y58" s="49"/>
      <c r="Z58" s="49"/>
      <c r="AA58" s="49"/>
      <c r="AB58" s="52"/>
    </row>
    <row r="59" spans="2:28" ht="15">
      <c r="B59" s="43" t="s">
        <v>24</v>
      </c>
      <c r="C59" s="49"/>
      <c r="D59" s="49"/>
      <c r="E59" s="49"/>
      <c r="F59" s="50"/>
      <c r="G59" s="54"/>
      <c r="H59" s="61"/>
      <c r="I59" s="49"/>
      <c r="J59" s="49"/>
      <c r="K59" s="49"/>
      <c r="L59" s="50"/>
      <c r="M59" s="49"/>
      <c r="N59" s="49"/>
      <c r="O59" s="49"/>
      <c r="P59" s="50"/>
      <c r="Q59" s="51"/>
      <c r="R59" s="49"/>
      <c r="S59" s="49"/>
      <c r="T59" s="50"/>
      <c r="U59" s="51"/>
      <c r="V59" s="49"/>
      <c r="W59" s="49"/>
      <c r="X59" s="50"/>
      <c r="Y59" s="49"/>
      <c r="Z59" s="49"/>
      <c r="AA59" s="49"/>
      <c r="AB59" s="52"/>
    </row>
    <row r="60" spans="2:28" ht="15">
      <c r="B60" s="53"/>
      <c r="C60" s="49" t="s">
        <v>85</v>
      </c>
      <c r="D60" s="49"/>
      <c r="E60" s="49"/>
      <c r="F60" s="50"/>
      <c r="G60" s="54" t="s">
        <v>42</v>
      </c>
      <c r="H60" s="85">
        <v>5.192075822556433</v>
      </c>
      <c r="I60" s="68">
        <v>5.613249399921784</v>
      </c>
      <c r="J60" s="68">
        <v>7.1163096698068955</v>
      </c>
      <c r="K60" s="68">
        <v>6.4769258196900665</v>
      </c>
      <c r="L60" s="67">
        <v>5.681755841202076</v>
      </c>
      <c r="M60" s="68">
        <v>5.424656460340316</v>
      </c>
      <c r="N60" s="68">
        <v>5.498170051352787</v>
      </c>
      <c r="O60" s="68">
        <v>5.4833410307349055</v>
      </c>
      <c r="P60" s="67">
        <v>6.046424253410976</v>
      </c>
      <c r="Q60" s="69">
        <v>6.856291041942171</v>
      </c>
      <c r="R60" s="68">
        <v>7.283216133894911</v>
      </c>
      <c r="S60" s="68">
        <v>7.180725390202852</v>
      </c>
      <c r="T60" s="67">
        <v>7.152041677486395</v>
      </c>
      <c r="U60" s="69">
        <v>6.585909954928653</v>
      </c>
      <c r="V60" s="68">
        <v>6.426815475194417</v>
      </c>
      <c r="W60" s="68">
        <v>6.457712773659679</v>
      </c>
      <c r="X60" s="67">
        <v>6.448688437729828</v>
      </c>
      <c r="Y60" s="68">
        <v>5.8971364006082325</v>
      </c>
      <c r="Z60" s="68">
        <v>5.686565985923494</v>
      </c>
      <c r="AA60" s="68">
        <v>5.588685289135114</v>
      </c>
      <c r="AB60" s="70">
        <v>5.567937457905714</v>
      </c>
    </row>
    <row r="61" spans="2:28" ht="18">
      <c r="B61" s="53"/>
      <c r="C61" s="49" t="s">
        <v>119</v>
      </c>
      <c r="D61" s="49"/>
      <c r="E61" s="49"/>
      <c r="F61" s="50"/>
      <c r="G61" s="54" t="s">
        <v>42</v>
      </c>
      <c r="H61" s="85">
        <v>4.605263157894711</v>
      </c>
      <c r="I61" s="68">
        <v>6.2548185581279085</v>
      </c>
      <c r="J61" s="68">
        <v>6.997892090660457</v>
      </c>
      <c r="K61" s="68">
        <v>6.481637333839174</v>
      </c>
      <c r="L61" s="67">
        <v>5.894655292749235</v>
      </c>
      <c r="M61" s="68">
        <v>6.286613776771006</v>
      </c>
      <c r="N61" s="68">
        <v>6.292737019217043</v>
      </c>
      <c r="O61" s="68">
        <v>6.3839374643334565</v>
      </c>
      <c r="P61" s="67">
        <v>6.060753417199805</v>
      </c>
      <c r="Q61" s="69">
        <v>6.929870697979169</v>
      </c>
      <c r="R61" s="68">
        <v>7.062590483357283</v>
      </c>
      <c r="S61" s="68">
        <v>6.96031050969836</v>
      </c>
      <c r="T61" s="67">
        <v>7.037152939488493</v>
      </c>
      <c r="U61" s="69">
        <v>6.596569078871497</v>
      </c>
      <c r="V61" s="68">
        <v>6.426815475194417</v>
      </c>
      <c r="W61" s="68">
        <v>6.457712773659537</v>
      </c>
      <c r="X61" s="67">
        <v>6.448688437729857</v>
      </c>
      <c r="Y61" s="68">
        <v>6.1091426089489715</v>
      </c>
      <c r="Z61" s="68">
        <v>5.898150632013284</v>
      </c>
      <c r="AA61" s="68">
        <v>5.8000739779392205</v>
      </c>
      <c r="AB61" s="70">
        <v>5.779284609524055</v>
      </c>
    </row>
    <row r="62" spans="2:28" ht="18.75" thickBot="1">
      <c r="B62" s="55"/>
      <c r="C62" s="56" t="s">
        <v>121</v>
      </c>
      <c r="D62" s="56"/>
      <c r="E62" s="56"/>
      <c r="F62" s="57"/>
      <c r="G62" s="58" t="s">
        <v>42</v>
      </c>
      <c r="H62" s="86">
        <v>0.9609830856993682</v>
      </c>
      <c r="I62" s="71">
        <v>2.165208355567131</v>
      </c>
      <c r="J62" s="71">
        <v>2.815290711112084</v>
      </c>
      <c r="K62" s="71">
        <v>2.964671508360368</v>
      </c>
      <c r="L62" s="72">
        <v>2.394497188051375</v>
      </c>
      <c r="M62" s="71">
        <v>1.68193229876033</v>
      </c>
      <c r="N62" s="71">
        <v>2.088880482203237</v>
      </c>
      <c r="O62" s="71">
        <v>2.484724216088054</v>
      </c>
      <c r="P62" s="72">
        <v>2.398068874081389</v>
      </c>
      <c r="Q62" s="73">
        <v>2.619690054243179</v>
      </c>
      <c r="R62" s="71">
        <v>2.690322881751996</v>
      </c>
      <c r="S62" s="71">
        <v>2.6682868539229503</v>
      </c>
      <c r="T62" s="72">
        <v>3.27865240582679</v>
      </c>
      <c r="U62" s="73">
        <v>3.1315173937469325</v>
      </c>
      <c r="V62" s="71">
        <v>3.0858088693090906</v>
      </c>
      <c r="W62" s="71">
        <v>3.010987708020977</v>
      </c>
      <c r="X62" s="72">
        <v>2.6425291180537585</v>
      </c>
      <c r="Y62" s="71">
        <v>2.498393439137999</v>
      </c>
      <c r="Z62" s="71">
        <v>2.3792506529340756</v>
      </c>
      <c r="AA62" s="71">
        <v>2.3726531229847296</v>
      </c>
      <c r="AB62" s="74">
        <v>2.331601680244802</v>
      </c>
    </row>
    <row r="63" ht="3.75" customHeight="1"/>
    <row r="64" ht="15">
      <c r="B64" s="38" t="s">
        <v>99</v>
      </c>
    </row>
    <row r="65" ht="15">
      <c r="B65" s="38" t="s">
        <v>151</v>
      </c>
    </row>
    <row r="66" ht="15">
      <c r="B66" s="38" t="s">
        <v>106</v>
      </c>
    </row>
    <row r="67" ht="15">
      <c r="B67" s="38" t="s">
        <v>107</v>
      </c>
    </row>
    <row r="68" ht="15">
      <c r="B68" s="38" t="s">
        <v>108</v>
      </c>
    </row>
    <row r="69" ht="15">
      <c r="B69" s="38" t="s">
        <v>109</v>
      </c>
    </row>
  </sheetData>
  <sheetProtection/>
  <mergeCells count="30">
    <mergeCell ref="M3:P3"/>
    <mergeCell ref="Q3:T3"/>
    <mergeCell ref="U3:X3"/>
    <mergeCell ref="M56:P56"/>
    <mergeCell ref="Y3:AB3"/>
    <mergeCell ref="Y31:AB31"/>
    <mergeCell ref="Y56:AB56"/>
    <mergeCell ref="Q31:T31"/>
    <mergeCell ref="U56:X56"/>
    <mergeCell ref="U31:X31"/>
    <mergeCell ref="B3:F4"/>
    <mergeCell ref="G3:G4"/>
    <mergeCell ref="L3:L4"/>
    <mergeCell ref="J3:J4"/>
    <mergeCell ref="I3:I4"/>
    <mergeCell ref="B56:F57"/>
    <mergeCell ref="B31:F32"/>
    <mergeCell ref="G31:G32"/>
    <mergeCell ref="L31:L32"/>
    <mergeCell ref="K3:K4"/>
    <mergeCell ref="Q56:T56"/>
    <mergeCell ref="G56:G57"/>
    <mergeCell ref="M31:P31"/>
    <mergeCell ref="J31:J32"/>
    <mergeCell ref="J56:J57"/>
    <mergeCell ref="I31:I32"/>
    <mergeCell ref="I56:I57"/>
    <mergeCell ref="L56:L57"/>
    <mergeCell ref="K31:K32"/>
    <mergeCell ref="K56:K5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5"/>
  <sheetViews>
    <sheetView zoomScale="80" zoomScaleNormal="80" zoomScalePageLayoutView="0" workbookViewId="0" topLeftCell="A1">
      <selection activeCell="U53" sqref="U53"/>
    </sheetView>
  </sheetViews>
  <sheetFormatPr defaultColWidth="9.140625" defaultRowHeight="15"/>
  <cols>
    <col min="1" max="5" width="3.140625" style="38" customWidth="1"/>
    <col min="6" max="6" width="31.57421875" style="38" customWidth="1"/>
    <col min="7" max="7" width="22.00390625" style="38" customWidth="1"/>
    <col min="8" max="8" width="10.14062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137</v>
      </c>
    </row>
    <row r="2" spans="2:28" ht="30" customHeight="1">
      <c r="B2" s="199" t="str">
        <f>"Strednodobá predikcia "&amp;Súhrn!$H$3&amp;" - obchodná a platobná bilancia [objem]"</f>
        <v>Strednodobá predikcia P4Q-2018 - obchodná a platobná bilancia [objem]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1"/>
    </row>
    <row r="3" spans="2:28" ht="15">
      <c r="B3" s="285" t="s">
        <v>29</v>
      </c>
      <c r="C3" s="286"/>
      <c r="D3" s="286"/>
      <c r="E3" s="286"/>
      <c r="F3" s="287"/>
      <c r="G3" s="288" t="s">
        <v>69</v>
      </c>
      <c r="H3" s="34" t="s">
        <v>35</v>
      </c>
      <c r="I3" s="274">
        <v>2018</v>
      </c>
      <c r="J3" s="274">
        <v>2019</v>
      </c>
      <c r="K3" s="274">
        <v>2020</v>
      </c>
      <c r="L3" s="272">
        <v>2021</v>
      </c>
      <c r="M3" s="289">
        <v>2018</v>
      </c>
      <c r="N3" s="290"/>
      <c r="O3" s="290"/>
      <c r="P3" s="290"/>
      <c r="Q3" s="289">
        <v>2019</v>
      </c>
      <c r="R3" s="290"/>
      <c r="S3" s="290"/>
      <c r="T3" s="290"/>
      <c r="U3" s="289">
        <v>2020</v>
      </c>
      <c r="V3" s="290"/>
      <c r="W3" s="290"/>
      <c r="X3" s="290"/>
      <c r="Y3" s="289">
        <v>2021</v>
      </c>
      <c r="Z3" s="290"/>
      <c r="AA3" s="290"/>
      <c r="AB3" s="292"/>
    </row>
    <row r="4" spans="2:28" ht="15">
      <c r="B4" s="280"/>
      <c r="C4" s="281"/>
      <c r="D4" s="281"/>
      <c r="E4" s="281"/>
      <c r="F4" s="282"/>
      <c r="G4" s="284"/>
      <c r="H4" s="36">
        <v>2017</v>
      </c>
      <c r="I4" s="271"/>
      <c r="J4" s="271"/>
      <c r="K4" s="271"/>
      <c r="L4" s="273"/>
      <c r="M4" s="39" t="s">
        <v>3</v>
      </c>
      <c r="N4" s="39" t="s">
        <v>4</v>
      </c>
      <c r="O4" s="39" t="s">
        <v>5</v>
      </c>
      <c r="P4" s="147" t="s">
        <v>6</v>
      </c>
      <c r="Q4" s="41" t="s">
        <v>3</v>
      </c>
      <c r="R4" s="39" t="s">
        <v>4</v>
      </c>
      <c r="S4" s="39" t="s">
        <v>5</v>
      </c>
      <c r="T4" s="147" t="s">
        <v>6</v>
      </c>
      <c r="U4" s="41" t="s">
        <v>3</v>
      </c>
      <c r="V4" s="39" t="s">
        <v>4</v>
      </c>
      <c r="W4" s="39" t="s">
        <v>5</v>
      </c>
      <c r="X4" s="211" t="s">
        <v>6</v>
      </c>
      <c r="Y4" s="39" t="s">
        <v>3</v>
      </c>
      <c r="Z4" s="39" t="s">
        <v>4</v>
      </c>
      <c r="AA4" s="39" t="s">
        <v>5</v>
      </c>
      <c r="AB4" s="42" t="s">
        <v>6</v>
      </c>
    </row>
    <row r="5" spans="2:28" ht="3.75" customHeight="1">
      <c r="B5" s="43"/>
      <c r="C5" s="44"/>
      <c r="D5" s="44"/>
      <c r="E5" s="44"/>
      <c r="F5" s="45"/>
      <c r="G5" s="33"/>
      <c r="H5" s="98"/>
      <c r="I5" s="226"/>
      <c r="J5" s="87"/>
      <c r="K5" s="255"/>
      <c r="L5" s="88"/>
      <c r="M5" s="48"/>
      <c r="N5" s="48"/>
      <c r="O5" s="48"/>
      <c r="P5" s="47"/>
      <c r="Q5" s="48"/>
      <c r="R5" s="48"/>
      <c r="S5" s="48"/>
      <c r="T5" s="47"/>
      <c r="U5" s="48"/>
      <c r="V5" s="48"/>
      <c r="W5" s="48"/>
      <c r="X5" s="47"/>
      <c r="Y5" s="48"/>
      <c r="Z5" s="48"/>
      <c r="AA5" s="48"/>
      <c r="AB5" s="64"/>
    </row>
    <row r="6" spans="2:28" ht="15">
      <c r="B6" s="43" t="s">
        <v>52</v>
      </c>
      <c r="C6" s="44"/>
      <c r="D6" s="44"/>
      <c r="E6" s="44"/>
      <c r="F6" s="91"/>
      <c r="G6" s="46"/>
      <c r="H6" s="125"/>
      <c r="I6" s="126"/>
      <c r="J6" s="126"/>
      <c r="K6" s="126"/>
      <c r="L6" s="127"/>
      <c r="M6" s="128"/>
      <c r="N6" s="128"/>
      <c r="O6" s="128"/>
      <c r="P6" s="129"/>
      <c r="Q6" s="128"/>
      <c r="R6" s="128"/>
      <c r="S6" s="128"/>
      <c r="T6" s="129"/>
      <c r="U6" s="128"/>
      <c r="V6" s="128"/>
      <c r="W6" s="128"/>
      <c r="X6" s="129"/>
      <c r="Y6" s="128"/>
      <c r="Z6" s="128"/>
      <c r="AA6" s="128"/>
      <c r="AB6" s="130"/>
    </row>
    <row r="7" spans="2:28" ht="15">
      <c r="B7" s="43"/>
      <c r="C7" s="90" t="s">
        <v>31</v>
      </c>
      <c r="D7" s="44"/>
      <c r="E7" s="44"/>
      <c r="F7" s="91"/>
      <c r="G7" s="54" t="s">
        <v>128</v>
      </c>
      <c r="H7" s="131">
        <v>82862.599</v>
      </c>
      <c r="I7" s="76">
        <v>87239.73507314587</v>
      </c>
      <c r="J7" s="76">
        <v>94775.83891100698</v>
      </c>
      <c r="K7" s="76">
        <v>101064.93039429489</v>
      </c>
      <c r="L7" s="75">
        <v>106130.62214279678</v>
      </c>
      <c r="M7" s="77">
        <v>21049.402213702</v>
      </c>
      <c r="N7" s="77">
        <v>21656.7920619543</v>
      </c>
      <c r="O7" s="77">
        <v>22046.38420656595</v>
      </c>
      <c r="P7" s="78">
        <v>22487.156590923627</v>
      </c>
      <c r="Q7" s="77">
        <v>23002.715019878706</v>
      </c>
      <c r="R7" s="77">
        <v>23366.83290645618</v>
      </c>
      <c r="S7" s="77">
        <v>23870.295267651967</v>
      </c>
      <c r="T7" s="78">
        <v>24535.995717020145</v>
      </c>
      <c r="U7" s="77">
        <v>24809.495623693372</v>
      </c>
      <c r="V7" s="77">
        <v>25106.889635487216</v>
      </c>
      <c r="W7" s="77">
        <v>25414.11977475057</v>
      </c>
      <c r="X7" s="78">
        <v>25734.42536036373</v>
      </c>
      <c r="Y7" s="77">
        <v>26050.36929030441</v>
      </c>
      <c r="Z7" s="77">
        <v>26369.12371855968</v>
      </c>
      <c r="AA7" s="77">
        <v>26691.428615829715</v>
      </c>
      <c r="AB7" s="80">
        <v>27019.700518102974</v>
      </c>
    </row>
    <row r="8" spans="2:28" ht="15">
      <c r="B8" s="53"/>
      <c r="C8" s="49"/>
      <c r="D8" s="65" t="s">
        <v>53</v>
      </c>
      <c r="E8" s="49"/>
      <c r="F8" s="50"/>
      <c r="G8" s="54" t="s">
        <v>128</v>
      </c>
      <c r="H8" s="131">
        <v>39283.14699999998</v>
      </c>
      <c r="I8" s="76">
        <v>39658.86663112278</v>
      </c>
      <c r="J8" s="76">
        <v>43393.77135328572</v>
      </c>
      <c r="K8" s="76">
        <v>46274.306687742865</v>
      </c>
      <c r="L8" s="75">
        <v>48471.04591106445</v>
      </c>
      <c r="M8" s="76">
        <v>9336.88679869461</v>
      </c>
      <c r="N8" s="76">
        <v>9954.52460337856</v>
      </c>
      <c r="O8" s="76">
        <v>10073.778201978199</v>
      </c>
      <c r="P8" s="75">
        <v>10293.677027071408</v>
      </c>
      <c r="Q8" s="76">
        <v>10525.587694789365</v>
      </c>
      <c r="R8" s="76">
        <v>10698.262756777294</v>
      </c>
      <c r="S8" s="76">
        <v>10932.697952266062</v>
      </c>
      <c r="T8" s="75">
        <v>11237.222949453006</v>
      </c>
      <c r="U8" s="76">
        <v>11361.66649042646</v>
      </c>
      <c r="V8" s="76">
        <v>11498.35365049355</v>
      </c>
      <c r="W8" s="76">
        <v>11637.361493010887</v>
      </c>
      <c r="X8" s="75">
        <v>11776.925053811965</v>
      </c>
      <c r="Y8" s="76">
        <v>11910.081665803742</v>
      </c>
      <c r="Z8" s="76">
        <v>12048.77446718082</v>
      </c>
      <c r="AA8" s="76">
        <v>12187.524931809226</v>
      </c>
      <c r="AB8" s="146">
        <v>12324.664846270665</v>
      </c>
    </row>
    <row r="9" spans="2:28" ht="15" customHeight="1">
      <c r="B9" s="53"/>
      <c r="C9" s="49"/>
      <c r="D9" s="65" t="s">
        <v>54</v>
      </c>
      <c r="E9" s="49"/>
      <c r="F9" s="50"/>
      <c r="G9" s="54" t="s">
        <v>128</v>
      </c>
      <c r="H9" s="131">
        <v>43525.258000000016</v>
      </c>
      <c r="I9" s="76">
        <v>47580.879780551026</v>
      </c>
      <c r="J9" s="76">
        <v>51382.067557721275</v>
      </c>
      <c r="K9" s="76">
        <v>54790.623706552025</v>
      </c>
      <c r="L9" s="75">
        <v>57659.576231732324</v>
      </c>
      <c r="M9" s="76">
        <v>11706.5479234787</v>
      </c>
      <c r="N9" s="76">
        <v>11759.446288632309</v>
      </c>
      <c r="O9" s="76">
        <v>11921.4060045878</v>
      </c>
      <c r="P9" s="75">
        <v>12193.479563852217</v>
      </c>
      <c r="Q9" s="76">
        <v>12477.127325089341</v>
      </c>
      <c r="R9" s="76">
        <v>12668.570149678886</v>
      </c>
      <c r="S9" s="76">
        <v>12937.597315385905</v>
      </c>
      <c r="T9" s="75">
        <v>13298.77276756714</v>
      </c>
      <c r="U9" s="76">
        <v>13447.82913326691</v>
      </c>
      <c r="V9" s="76">
        <v>13608.535984993667</v>
      </c>
      <c r="W9" s="76">
        <v>13776.758281739683</v>
      </c>
      <c r="X9" s="75">
        <v>13957.500306551767</v>
      </c>
      <c r="Y9" s="76">
        <v>14140.287624500668</v>
      </c>
      <c r="Z9" s="76">
        <v>14320.34925137886</v>
      </c>
      <c r="AA9" s="76">
        <v>14503.903684020488</v>
      </c>
      <c r="AB9" s="146">
        <v>14695.03567183231</v>
      </c>
    </row>
    <row r="10" spans="2:28" ht="3.75" customHeight="1">
      <c r="B10" s="53"/>
      <c r="C10" s="49"/>
      <c r="D10" s="49"/>
      <c r="E10" s="49"/>
      <c r="F10" s="50"/>
      <c r="G10" s="54"/>
      <c r="H10" s="131"/>
      <c r="I10" s="76"/>
      <c r="J10" s="76"/>
      <c r="K10" s="76"/>
      <c r="L10" s="75"/>
      <c r="M10" s="76"/>
      <c r="N10" s="76"/>
      <c r="O10" s="76"/>
      <c r="P10" s="75"/>
      <c r="Q10" s="76"/>
      <c r="R10" s="76"/>
      <c r="S10" s="76"/>
      <c r="T10" s="75"/>
      <c r="U10" s="76"/>
      <c r="V10" s="76"/>
      <c r="W10" s="76"/>
      <c r="X10" s="75"/>
      <c r="Y10" s="76"/>
      <c r="Z10" s="76"/>
      <c r="AA10" s="76"/>
      <c r="AB10" s="146"/>
    </row>
    <row r="11" spans="2:28" ht="15" customHeight="1">
      <c r="B11" s="53"/>
      <c r="C11" s="49" t="s">
        <v>32</v>
      </c>
      <c r="D11" s="49"/>
      <c r="E11" s="49"/>
      <c r="F11" s="50"/>
      <c r="G11" s="54" t="s">
        <v>128</v>
      </c>
      <c r="H11" s="120">
        <v>76960.054</v>
      </c>
      <c r="I11" s="77">
        <v>80729.60907643798</v>
      </c>
      <c r="J11" s="77">
        <v>87392.07443820368</v>
      </c>
      <c r="K11" s="77">
        <v>93318.71014172907</v>
      </c>
      <c r="L11" s="78">
        <v>98387.82365754354</v>
      </c>
      <c r="M11" s="77">
        <v>19632.5154282836</v>
      </c>
      <c r="N11" s="77">
        <v>19984.4828760468</v>
      </c>
      <c r="O11" s="77">
        <v>20354.240480211956</v>
      </c>
      <c r="P11" s="78">
        <v>20758.370291895622</v>
      </c>
      <c r="Q11" s="77">
        <v>21202.772898926534</v>
      </c>
      <c r="R11" s="77">
        <v>21552.99070322952</v>
      </c>
      <c r="S11" s="77">
        <v>22010.748668176937</v>
      </c>
      <c r="T11" s="78">
        <v>22625.56216787069</v>
      </c>
      <c r="U11" s="77">
        <v>22873.7606811779</v>
      </c>
      <c r="V11" s="77">
        <v>23167.786638132304</v>
      </c>
      <c r="W11" s="77">
        <v>23463.936266090554</v>
      </c>
      <c r="X11" s="78">
        <v>23813.2265563283</v>
      </c>
      <c r="Y11" s="77">
        <v>24111.630823252326</v>
      </c>
      <c r="Z11" s="77">
        <v>24427.948396985546</v>
      </c>
      <c r="AA11" s="77">
        <v>24748.15529893148</v>
      </c>
      <c r="AB11" s="80">
        <v>25100.089138374202</v>
      </c>
    </row>
    <row r="12" spans="2:28" ht="15" customHeight="1">
      <c r="B12" s="53"/>
      <c r="C12" s="49"/>
      <c r="D12" s="65" t="s">
        <v>55</v>
      </c>
      <c r="E12" s="49"/>
      <c r="F12" s="50"/>
      <c r="G12" s="54" t="s">
        <v>128</v>
      </c>
      <c r="H12" s="131">
        <v>22912.129</v>
      </c>
      <c r="I12" s="76">
        <v>24542.205024295166</v>
      </c>
      <c r="J12" s="76">
        <v>26561.600875537442</v>
      </c>
      <c r="K12" s="76">
        <v>28362.91905116979</v>
      </c>
      <c r="L12" s="75">
        <v>29903.60533039372</v>
      </c>
      <c r="M12" s="76">
        <v>5982.30922381188</v>
      </c>
      <c r="N12" s="76">
        <v>6055.24176201611</v>
      </c>
      <c r="O12" s="76">
        <v>6195.43721229112</v>
      </c>
      <c r="P12" s="75">
        <v>6309.216826176057</v>
      </c>
      <c r="Q12" s="76">
        <v>6444.286793926396</v>
      </c>
      <c r="R12" s="76">
        <v>6550.730605876195</v>
      </c>
      <c r="S12" s="76">
        <v>6689.859748200529</v>
      </c>
      <c r="T12" s="75">
        <v>6876.723727534322</v>
      </c>
      <c r="U12" s="76">
        <v>6952.160200358064</v>
      </c>
      <c r="V12" s="76">
        <v>7041.525284845138</v>
      </c>
      <c r="W12" s="76">
        <v>7131.53582948358</v>
      </c>
      <c r="X12" s="75">
        <v>7237.697736483007</v>
      </c>
      <c r="Y12" s="76">
        <v>7328.393547156295</v>
      </c>
      <c r="Z12" s="76">
        <v>7424.533857332379</v>
      </c>
      <c r="AA12" s="76">
        <v>7521.856274516724</v>
      </c>
      <c r="AB12" s="146">
        <v>7628.821651388319</v>
      </c>
    </row>
    <row r="13" spans="2:28" ht="15" customHeight="1">
      <c r="B13" s="53"/>
      <c r="C13" s="49"/>
      <c r="D13" s="65" t="s">
        <v>56</v>
      </c>
      <c r="E13" s="49"/>
      <c r="F13" s="50"/>
      <c r="G13" s="54" t="s">
        <v>128</v>
      </c>
      <c r="H13" s="131">
        <v>54028.741999999984</v>
      </c>
      <c r="I13" s="76">
        <v>56187.42367917703</v>
      </c>
      <c r="J13" s="76">
        <v>60830.47356266625</v>
      </c>
      <c r="K13" s="76">
        <v>64955.791090559294</v>
      </c>
      <c r="L13" s="75">
        <v>68484.21832714987</v>
      </c>
      <c r="M13" s="76">
        <v>13695.095854858631</v>
      </c>
      <c r="N13" s="76">
        <v>13866.27109067803</v>
      </c>
      <c r="O13" s="76">
        <v>14176.9032679208</v>
      </c>
      <c r="P13" s="75">
        <v>14449.153465719564</v>
      </c>
      <c r="Q13" s="76">
        <v>14758.486105000138</v>
      </c>
      <c r="R13" s="76">
        <v>15002.260097353326</v>
      </c>
      <c r="S13" s="76">
        <v>15320.888919976413</v>
      </c>
      <c r="T13" s="75">
        <v>15748.838440336373</v>
      </c>
      <c r="U13" s="76">
        <v>15921.600480819845</v>
      </c>
      <c r="V13" s="76">
        <v>16126.261353287171</v>
      </c>
      <c r="W13" s="76">
        <v>16332.40043660698</v>
      </c>
      <c r="X13" s="75">
        <v>16575.528819845298</v>
      </c>
      <c r="Y13" s="76">
        <v>16783.237276096035</v>
      </c>
      <c r="Z13" s="76">
        <v>17003.414539653175</v>
      </c>
      <c r="AA13" s="76">
        <v>17226.299024414762</v>
      </c>
      <c r="AB13" s="146">
        <v>17471.267486985886</v>
      </c>
    </row>
    <row r="14" spans="2:28" ht="3.75" customHeight="1">
      <c r="B14" s="53"/>
      <c r="C14" s="49"/>
      <c r="D14" s="49"/>
      <c r="E14" s="49"/>
      <c r="F14" s="50"/>
      <c r="G14" s="54"/>
      <c r="H14" s="131"/>
      <c r="I14" s="76"/>
      <c r="J14" s="76"/>
      <c r="K14" s="76"/>
      <c r="L14" s="75"/>
      <c r="M14" s="76"/>
      <c r="N14" s="76"/>
      <c r="O14" s="76"/>
      <c r="P14" s="75"/>
      <c r="Q14" s="76"/>
      <c r="R14" s="76"/>
      <c r="S14" s="76"/>
      <c r="T14" s="75"/>
      <c r="U14" s="76"/>
      <c r="V14" s="76"/>
      <c r="W14" s="76"/>
      <c r="X14" s="75"/>
      <c r="Y14" s="76"/>
      <c r="Z14" s="76"/>
      <c r="AA14" s="76"/>
      <c r="AB14" s="146"/>
    </row>
    <row r="15" spans="2:28" ht="15" customHeight="1">
      <c r="B15" s="53"/>
      <c r="C15" s="49" t="s">
        <v>33</v>
      </c>
      <c r="D15" s="49"/>
      <c r="E15" s="49"/>
      <c r="F15" s="50"/>
      <c r="G15" s="54" t="s">
        <v>128</v>
      </c>
      <c r="H15" s="120">
        <v>5902.544999999995</v>
      </c>
      <c r="I15" s="77">
        <v>6510.125996707895</v>
      </c>
      <c r="J15" s="77">
        <v>7383.764472803319</v>
      </c>
      <c r="K15" s="77">
        <v>7746.220252565829</v>
      </c>
      <c r="L15" s="78">
        <v>7742.7984852532245</v>
      </c>
      <c r="M15" s="77">
        <v>1416.886785418399</v>
      </c>
      <c r="N15" s="77">
        <v>1672.3091859074993</v>
      </c>
      <c r="O15" s="77">
        <v>1692.143726353992</v>
      </c>
      <c r="P15" s="78">
        <v>1728.7862990280046</v>
      </c>
      <c r="Q15" s="77">
        <v>1799.9421209521715</v>
      </c>
      <c r="R15" s="77">
        <v>1813.8422032266608</v>
      </c>
      <c r="S15" s="77">
        <v>1859.5465994750302</v>
      </c>
      <c r="T15" s="78">
        <v>1910.4335491494567</v>
      </c>
      <c r="U15" s="77">
        <v>1935.7349425154716</v>
      </c>
      <c r="V15" s="77">
        <v>1939.102997354912</v>
      </c>
      <c r="W15" s="77">
        <v>1950.183508660015</v>
      </c>
      <c r="X15" s="78">
        <v>1921.19880403543</v>
      </c>
      <c r="Y15" s="77">
        <v>1938.7384670520842</v>
      </c>
      <c r="Z15" s="77">
        <v>1941.1753215741337</v>
      </c>
      <c r="AA15" s="77">
        <v>1943.273316898234</v>
      </c>
      <c r="AB15" s="80">
        <v>1919.6113797287726</v>
      </c>
    </row>
    <row r="16" spans="2:28" ht="3.75" customHeight="1">
      <c r="B16" s="43"/>
      <c r="C16" s="49"/>
      <c r="D16" s="49"/>
      <c r="E16" s="49"/>
      <c r="F16" s="50"/>
      <c r="G16" s="54"/>
      <c r="H16" s="120"/>
      <c r="I16" s="77"/>
      <c r="J16" s="77"/>
      <c r="K16" s="77"/>
      <c r="L16" s="78"/>
      <c r="M16" s="77"/>
      <c r="N16" s="77"/>
      <c r="O16" s="77"/>
      <c r="P16" s="78"/>
      <c r="Q16" s="77"/>
      <c r="R16" s="77"/>
      <c r="S16" s="77"/>
      <c r="T16" s="78"/>
      <c r="U16" s="77"/>
      <c r="V16" s="77"/>
      <c r="W16" s="77"/>
      <c r="X16" s="78"/>
      <c r="Y16" s="77"/>
      <c r="Z16" s="77"/>
      <c r="AA16" s="77"/>
      <c r="AB16" s="80"/>
    </row>
    <row r="17" spans="2:28" ht="15" customHeight="1">
      <c r="B17" s="43" t="s">
        <v>57</v>
      </c>
      <c r="C17" s="44"/>
      <c r="D17" s="44"/>
      <c r="E17" s="44"/>
      <c r="F17" s="91"/>
      <c r="G17" s="54"/>
      <c r="H17" s="120"/>
      <c r="I17" s="77"/>
      <c r="J17" s="77"/>
      <c r="K17" s="77"/>
      <c r="L17" s="78"/>
      <c r="M17" s="77"/>
      <c r="N17" s="77"/>
      <c r="O17" s="77"/>
      <c r="P17" s="78"/>
      <c r="Q17" s="77"/>
      <c r="R17" s="77"/>
      <c r="S17" s="77"/>
      <c r="T17" s="78"/>
      <c r="U17" s="77"/>
      <c r="V17" s="77"/>
      <c r="W17" s="77"/>
      <c r="X17" s="78"/>
      <c r="Y17" s="77"/>
      <c r="Z17" s="77"/>
      <c r="AA17" s="77"/>
      <c r="AB17" s="80"/>
    </row>
    <row r="18" spans="2:28" ht="15" customHeight="1">
      <c r="B18" s="43"/>
      <c r="C18" s="90" t="s">
        <v>31</v>
      </c>
      <c r="D18" s="44"/>
      <c r="E18" s="44"/>
      <c r="F18" s="91"/>
      <c r="G18" s="54" t="s">
        <v>129</v>
      </c>
      <c r="H18" s="120">
        <v>80692.698131368</v>
      </c>
      <c r="I18" s="77">
        <v>87273.66415968674</v>
      </c>
      <c r="J18" s="77">
        <v>97718.86141150934</v>
      </c>
      <c r="K18" s="77">
        <v>106734.37225877955</v>
      </c>
      <c r="L18" s="78">
        <v>114514.8168643592</v>
      </c>
      <c r="M18" s="116"/>
      <c r="N18" s="116"/>
      <c r="O18" s="116"/>
      <c r="P18" s="133"/>
      <c r="Q18" s="132"/>
      <c r="R18" s="132"/>
      <c r="S18" s="132"/>
      <c r="T18" s="133"/>
      <c r="U18" s="132"/>
      <c r="V18" s="132"/>
      <c r="W18" s="132"/>
      <c r="X18" s="133"/>
      <c r="Y18" s="132"/>
      <c r="Z18" s="132"/>
      <c r="AA18" s="132"/>
      <c r="AB18" s="134"/>
    </row>
    <row r="19" spans="2:28" ht="15" customHeight="1">
      <c r="B19" s="53"/>
      <c r="C19" s="49" t="s">
        <v>32</v>
      </c>
      <c r="D19" s="49"/>
      <c r="E19" s="49"/>
      <c r="F19" s="50"/>
      <c r="G19" s="54" t="s">
        <v>130</v>
      </c>
      <c r="H19" s="120">
        <v>79122.900796</v>
      </c>
      <c r="I19" s="77">
        <v>85371.57032285999</v>
      </c>
      <c r="J19" s="77">
        <v>95207.01761468465</v>
      </c>
      <c r="K19" s="77">
        <v>104066.91817297101</v>
      </c>
      <c r="L19" s="78">
        <v>112021.3507375282</v>
      </c>
      <c r="M19" s="116"/>
      <c r="N19" s="116"/>
      <c r="O19" s="116"/>
      <c r="P19" s="133"/>
      <c r="Q19" s="132"/>
      <c r="R19" s="132"/>
      <c r="S19" s="132"/>
      <c r="T19" s="133"/>
      <c r="U19" s="132"/>
      <c r="V19" s="132"/>
      <c r="W19" s="132"/>
      <c r="X19" s="133"/>
      <c r="Y19" s="132"/>
      <c r="Z19" s="132"/>
      <c r="AA19" s="132"/>
      <c r="AB19" s="134"/>
    </row>
    <row r="20" spans="2:28" ht="3.75" customHeight="1">
      <c r="B20" s="53"/>
      <c r="C20" s="49"/>
      <c r="D20" s="65"/>
      <c r="E20" s="49"/>
      <c r="F20" s="50"/>
      <c r="G20" s="54"/>
      <c r="H20" s="120"/>
      <c r="I20" s="77"/>
      <c r="J20" s="77"/>
      <c r="K20" s="77"/>
      <c r="L20" s="78"/>
      <c r="M20" s="132"/>
      <c r="N20" s="132"/>
      <c r="O20" s="132"/>
      <c r="P20" s="133"/>
      <c r="Q20" s="132"/>
      <c r="R20" s="132"/>
      <c r="S20" s="132"/>
      <c r="T20" s="133"/>
      <c r="U20" s="132"/>
      <c r="V20" s="132"/>
      <c r="W20" s="132"/>
      <c r="X20" s="133"/>
      <c r="Y20" s="132"/>
      <c r="Z20" s="132"/>
      <c r="AA20" s="132"/>
      <c r="AB20" s="134"/>
    </row>
    <row r="21" spans="2:28" ht="15" customHeight="1">
      <c r="B21" s="53"/>
      <c r="C21" s="90" t="s">
        <v>96</v>
      </c>
      <c r="D21" s="49"/>
      <c r="E21" s="49"/>
      <c r="F21" s="50"/>
      <c r="G21" s="54" t="s">
        <v>130</v>
      </c>
      <c r="H21" s="120">
        <v>1569.7973353680063</v>
      </c>
      <c r="I21" s="77">
        <v>1902.0938368267416</v>
      </c>
      <c r="J21" s="77">
        <v>2511.843796824687</v>
      </c>
      <c r="K21" s="77">
        <v>2667.45408580854</v>
      </c>
      <c r="L21" s="78">
        <v>2493.4661268310065</v>
      </c>
      <c r="M21" s="132"/>
      <c r="N21" s="132"/>
      <c r="O21" s="132"/>
      <c r="P21" s="133"/>
      <c r="Q21" s="132"/>
      <c r="R21" s="132"/>
      <c r="S21" s="132"/>
      <c r="T21" s="133"/>
      <c r="U21" s="132"/>
      <c r="V21" s="132"/>
      <c r="W21" s="132"/>
      <c r="X21" s="133"/>
      <c r="Y21" s="132"/>
      <c r="Z21" s="132"/>
      <c r="AA21" s="132"/>
      <c r="AB21" s="134"/>
    </row>
    <row r="22" spans="2:28" ht="15" customHeight="1">
      <c r="B22" s="43"/>
      <c r="C22" s="90" t="s">
        <v>96</v>
      </c>
      <c r="D22" s="49"/>
      <c r="E22" s="49"/>
      <c r="F22" s="50"/>
      <c r="G22" s="54" t="s">
        <v>14</v>
      </c>
      <c r="H22" s="85">
        <v>1.8500661942126895</v>
      </c>
      <c r="I22" s="68">
        <v>2.10189857684228</v>
      </c>
      <c r="J22" s="68">
        <v>2.5860790542752237</v>
      </c>
      <c r="K22" s="68">
        <v>2.566078300188296</v>
      </c>
      <c r="L22" s="67">
        <v>2.259928043858887</v>
      </c>
      <c r="M22" s="132"/>
      <c r="N22" s="132"/>
      <c r="O22" s="132"/>
      <c r="P22" s="133"/>
      <c r="Q22" s="132"/>
      <c r="R22" s="132"/>
      <c r="S22" s="132"/>
      <c r="T22" s="133"/>
      <c r="U22" s="132"/>
      <c r="V22" s="132"/>
      <c r="W22" s="132"/>
      <c r="X22" s="133"/>
      <c r="Y22" s="132"/>
      <c r="Z22" s="132"/>
      <c r="AA22" s="132"/>
      <c r="AB22" s="134"/>
    </row>
    <row r="23" spans="2:28" ht="15" customHeight="1">
      <c r="B23" s="53"/>
      <c r="C23" s="90" t="s">
        <v>58</v>
      </c>
      <c r="D23" s="49"/>
      <c r="E23" s="49"/>
      <c r="F23" s="50"/>
      <c r="G23" s="54" t="s">
        <v>130</v>
      </c>
      <c r="H23" s="120">
        <v>-1689.6327983872006</v>
      </c>
      <c r="I23" s="77">
        <v>-1477.084309281291</v>
      </c>
      <c r="J23" s="77">
        <v>-930.5656793207481</v>
      </c>
      <c r="K23" s="77">
        <v>-914.9849789816135</v>
      </c>
      <c r="L23" s="78">
        <v>-1184.3448925570287</v>
      </c>
      <c r="M23" s="132"/>
      <c r="N23" s="132"/>
      <c r="O23" s="132"/>
      <c r="P23" s="133"/>
      <c r="Q23" s="132"/>
      <c r="R23" s="132"/>
      <c r="S23" s="132"/>
      <c r="T23" s="133"/>
      <c r="U23" s="132"/>
      <c r="V23" s="132"/>
      <c r="W23" s="132"/>
      <c r="X23" s="133"/>
      <c r="Y23" s="132"/>
      <c r="Z23" s="132"/>
      <c r="AA23" s="132"/>
      <c r="AB23" s="134"/>
    </row>
    <row r="24" spans="2:28" ht="15" customHeight="1">
      <c r="B24" s="53"/>
      <c r="C24" s="90" t="s">
        <v>58</v>
      </c>
      <c r="D24" s="49"/>
      <c r="E24" s="49"/>
      <c r="F24" s="50"/>
      <c r="G24" s="54" t="s">
        <v>14</v>
      </c>
      <c r="H24" s="85">
        <v>-1.9912968703035383</v>
      </c>
      <c r="I24" s="68">
        <v>-1.6322440814665273</v>
      </c>
      <c r="J24" s="68">
        <v>-0.9580677010891149</v>
      </c>
      <c r="K24" s="68">
        <v>-0.8802112516404481</v>
      </c>
      <c r="L24" s="67">
        <v>-1.0734191282928427</v>
      </c>
      <c r="M24" s="132"/>
      <c r="N24" s="132"/>
      <c r="O24" s="132"/>
      <c r="P24" s="133"/>
      <c r="Q24" s="132"/>
      <c r="R24" s="132"/>
      <c r="S24" s="132"/>
      <c r="T24" s="133"/>
      <c r="U24" s="132"/>
      <c r="V24" s="132"/>
      <c r="W24" s="132"/>
      <c r="X24" s="133"/>
      <c r="Y24" s="132"/>
      <c r="Z24" s="132"/>
      <c r="AA24" s="132"/>
      <c r="AB24" s="134"/>
    </row>
    <row r="25" spans="2:28" ht="15" customHeight="1" thickBot="1">
      <c r="B25" s="55"/>
      <c r="C25" s="121" t="s">
        <v>59</v>
      </c>
      <c r="D25" s="56"/>
      <c r="E25" s="56"/>
      <c r="F25" s="57"/>
      <c r="G25" s="58" t="s">
        <v>131</v>
      </c>
      <c r="H25" s="135">
        <v>84850.8740000001</v>
      </c>
      <c r="I25" s="82">
        <v>90494.08272040849</v>
      </c>
      <c r="J25" s="82">
        <v>97129.42814614219</v>
      </c>
      <c r="K25" s="82">
        <v>103950.61154653018</v>
      </c>
      <c r="L25" s="81">
        <v>110333.87251451364</v>
      </c>
      <c r="M25" s="136"/>
      <c r="N25" s="136"/>
      <c r="O25" s="136"/>
      <c r="P25" s="137"/>
      <c r="Q25" s="136"/>
      <c r="R25" s="136"/>
      <c r="S25" s="136"/>
      <c r="T25" s="137"/>
      <c r="U25" s="136"/>
      <c r="V25" s="136"/>
      <c r="W25" s="136"/>
      <c r="X25" s="137"/>
      <c r="Y25" s="136"/>
      <c r="Z25" s="136"/>
      <c r="AA25" s="136"/>
      <c r="AB25" s="138"/>
    </row>
    <row r="26" ht="15.75" thickBot="1"/>
    <row r="27" spans="2:28" ht="30" customHeight="1">
      <c r="B27" s="199" t="str">
        <f>"Strednodobá predikcia "&amp;Súhrn!$H$3&amp;" - obchodná a platobná bilancia [zmena oproti predchádzajúcemu obdobiu]"</f>
        <v>Strednodobá predikcia P4Q-2018 - obchodná a platobná bilancia [zmena oproti predchádzajúcemu obdobiu]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1"/>
    </row>
    <row r="28" spans="2:28" ht="15">
      <c r="B28" s="285" t="s">
        <v>29</v>
      </c>
      <c r="C28" s="286"/>
      <c r="D28" s="286"/>
      <c r="E28" s="286"/>
      <c r="F28" s="287"/>
      <c r="G28" s="288" t="s">
        <v>69</v>
      </c>
      <c r="H28" s="34" t="str">
        <f aca="true" t="shared" si="0" ref="H28:M28">H$3</f>
        <v>Skutočnosť</v>
      </c>
      <c r="I28" s="274">
        <f t="shared" si="0"/>
        <v>2018</v>
      </c>
      <c r="J28" s="274">
        <f t="shared" si="0"/>
        <v>2019</v>
      </c>
      <c r="K28" s="274">
        <f t="shared" si="0"/>
        <v>2020</v>
      </c>
      <c r="L28" s="272">
        <f t="shared" si="0"/>
        <v>2021</v>
      </c>
      <c r="M28" s="289">
        <f t="shared" si="0"/>
        <v>2018</v>
      </c>
      <c r="N28" s="290"/>
      <c r="O28" s="290"/>
      <c r="P28" s="290"/>
      <c r="Q28" s="289">
        <f>Q$3</f>
        <v>2019</v>
      </c>
      <c r="R28" s="290"/>
      <c r="S28" s="290"/>
      <c r="T28" s="290"/>
      <c r="U28" s="289">
        <f>U$3</f>
        <v>2020</v>
      </c>
      <c r="V28" s="290"/>
      <c r="W28" s="290"/>
      <c r="X28" s="290"/>
      <c r="Y28" s="289">
        <f>Y$3</f>
        <v>2021</v>
      </c>
      <c r="Z28" s="290"/>
      <c r="AA28" s="290"/>
      <c r="AB28" s="292"/>
    </row>
    <row r="29" spans="2:28" ht="15">
      <c r="B29" s="280"/>
      <c r="C29" s="281"/>
      <c r="D29" s="281"/>
      <c r="E29" s="281"/>
      <c r="F29" s="282"/>
      <c r="G29" s="284"/>
      <c r="H29" s="36">
        <f>$H$4</f>
        <v>2017</v>
      </c>
      <c r="I29" s="271"/>
      <c r="J29" s="271"/>
      <c r="K29" s="271"/>
      <c r="L29" s="273"/>
      <c r="M29" s="39" t="s">
        <v>3</v>
      </c>
      <c r="N29" s="39" t="s">
        <v>4</v>
      </c>
      <c r="O29" s="39" t="s">
        <v>5</v>
      </c>
      <c r="P29" s="147" t="s">
        <v>6</v>
      </c>
      <c r="Q29" s="41" t="s">
        <v>3</v>
      </c>
      <c r="R29" s="39" t="s">
        <v>4</v>
      </c>
      <c r="S29" s="39" t="s">
        <v>5</v>
      </c>
      <c r="T29" s="147" t="s">
        <v>6</v>
      </c>
      <c r="U29" s="41" t="s">
        <v>3</v>
      </c>
      <c r="V29" s="39" t="s">
        <v>4</v>
      </c>
      <c r="W29" s="39" t="s">
        <v>5</v>
      </c>
      <c r="X29" s="211" t="s">
        <v>6</v>
      </c>
      <c r="Y29" s="39" t="s">
        <v>3</v>
      </c>
      <c r="Z29" s="39" t="s">
        <v>4</v>
      </c>
      <c r="AA29" s="39" t="s">
        <v>5</v>
      </c>
      <c r="AB29" s="42" t="s">
        <v>6</v>
      </c>
    </row>
    <row r="30" spans="2:28" ht="3.75" customHeight="1">
      <c r="B30" s="43"/>
      <c r="C30" s="44"/>
      <c r="D30" s="44"/>
      <c r="E30" s="44"/>
      <c r="F30" s="45"/>
      <c r="G30" s="33"/>
      <c r="H30" s="98"/>
      <c r="I30" s="226"/>
      <c r="J30" s="87"/>
      <c r="K30" s="255"/>
      <c r="L30" s="88"/>
      <c r="M30" s="48"/>
      <c r="N30" s="48"/>
      <c r="O30" s="48"/>
      <c r="P30" s="47"/>
      <c r="Q30" s="48"/>
      <c r="R30" s="48"/>
      <c r="S30" s="48"/>
      <c r="T30" s="47"/>
      <c r="U30" s="48"/>
      <c r="V30" s="48"/>
      <c r="W30" s="48"/>
      <c r="X30" s="47"/>
      <c r="Y30" s="48"/>
      <c r="Z30" s="48"/>
      <c r="AA30" s="48"/>
      <c r="AB30" s="64"/>
    </row>
    <row r="31" spans="2:28" ht="15">
      <c r="B31" s="43" t="s">
        <v>52</v>
      </c>
      <c r="C31" s="44"/>
      <c r="D31" s="44"/>
      <c r="E31" s="44"/>
      <c r="F31" s="91"/>
      <c r="G31" s="46"/>
      <c r="H31" s="98"/>
      <c r="I31" s="226"/>
      <c r="J31" s="87"/>
      <c r="K31" s="255"/>
      <c r="L31" s="88"/>
      <c r="M31" s="48"/>
      <c r="N31" s="48"/>
      <c r="O31" s="48"/>
      <c r="P31" s="47"/>
      <c r="Q31" s="48"/>
      <c r="R31" s="48"/>
      <c r="S31" s="48"/>
      <c r="T31" s="47"/>
      <c r="U31" s="48"/>
      <c r="V31" s="48"/>
      <c r="W31" s="48"/>
      <c r="X31" s="47"/>
      <c r="Y31" s="48"/>
      <c r="Z31" s="48"/>
      <c r="AA31" s="48"/>
      <c r="AB31" s="64"/>
    </row>
    <row r="32" spans="2:28" ht="15">
      <c r="B32" s="43"/>
      <c r="C32" s="90" t="s">
        <v>31</v>
      </c>
      <c r="D32" s="44"/>
      <c r="E32" s="44"/>
      <c r="F32" s="91"/>
      <c r="G32" s="54" t="s">
        <v>42</v>
      </c>
      <c r="H32" s="103">
        <v>5.90494734793829</v>
      </c>
      <c r="I32" s="104">
        <v>5.282402586896737</v>
      </c>
      <c r="J32" s="104">
        <v>8.638384597961576</v>
      </c>
      <c r="K32" s="104">
        <v>6.635753959607001</v>
      </c>
      <c r="L32" s="105">
        <v>5.012314092275716</v>
      </c>
      <c r="M32" s="68">
        <v>-1.4406614922018832</v>
      </c>
      <c r="N32" s="68">
        <v>2.8855444068474583</v>
      </c>
      <c r="O32" s="68">
        <v>1.7989374580368462</v>
      </c>
      <c r="P32" s="67">
        <v>1.999295577124201</v>
      </c>
      <c r="Q32" s="68">
        <v>2.2926794984972503</v>
      </c>
      <c r="R32" s="68">
        <v>1.5829343895397159</v>
      </c>
      <c r="S32" s="68">
        <v>2.154602479554171</v>
      </c>
      <c r="T32" s="67">
        <v>2.788823690297221</v>
      </c>
      <c r="U32" s="68">
        <v>1.1146884350143011</v>
      </c>
      <c r="V32" s="68">
        <v>1.19871043049271</v>
      </c>
      <c r="W32" s="68">
        <v>1.2236885720368065</v>
      </c>
      <c r="X32" s="67">
        <v>1.2603449910997426</v>
      </c>
      <c r="Y32" s="68">
        <v>1.2277092863604508</v>
      </c>
      <c r="Z32" s="68">
        <v>1.2236080982310966</v>
      </c>
      <c r="AA32" s="68">
        <v>1.2222814102964747</v>
      </c>
      <c r="AB32" s="70">
        <v>1.2298776022748257</v>
      </c>
    </row>
    <row r="33" spans="2:28" ht="15">
      <c r="B33" s="53"/>
      <c r="C33" s="49"/>
      <c r="D33" s="65" t="s">
        <v>53</v>
      </c>
      <c r="E33" s="49"/>
      <c r="F33" s="50"/>
      <c r="G33" s="54" t="s">
        <v>42</v>
      </c>
      <c r="H33" s="103">
        <v>8.600239846863758</v>
      </c>
      <c r="I33" s="104">
        <v>0.9564397453258948</v>
      </c>
      <c r="J33" s="104">
        <v>9.417578058652666</v>
      </c>
      <c r="K33" s="104">
        <v>6.638130875985794</v>
      </c>
      <c r="L33" s="105">
        <v>4.7472115317579835</v>
      </c>
      <c r="M33" s="109">
        <v>-4.0280032105634405</v>
      </c>
      <c r="N33" s="109">
        <v>6.615029377568376</v>
      </c>
      <c r="O33" s="109">
        <v>1.1979838651377008</v>
      </c>
      <c r="P33" s="110">
        <v>2.1828833302089947</v>
      </c>
      <c r="Q33" s="109">
        <v>2.2529429193091346</v>
      </c>
      <c r="R33" s="109">
        <v>1.6405265624589447</v>
      </c>
      <c r="S33" s="109">
        <v>2.1913389193984187</v>
      </c>
      <c r="T33" s="110">
        <v>2.7854514824844614</v>
      </c>
      <c r="U33" s="109">
        <v>1.1074225503331405</v>
      </c>
      <c r="V33" s="109">
        <v>1.2030555568786099</v>
      </c>
      <c r="W33" s="109">
        <v>1.2089369203857245</v>
      </c>
      <c r="X33" s="110">
        <v>1.1992715091380148</v>
      </c>
      <c r="Y33" s="109">
        <v>1.1306568682686589</v>
      </c>
      <c r="Z33" s="109">
        <v>1.1644991635556323</v>
      </c>
      <c r="AA33" s="109">
        <v>1.1515732575652748</v>
      </c>
      <c r="AB33" s="148">
        <v>1.1252482782907407</v>
      </c>
    </row>
    <row r="34" spans="2:28" ht="15" customHeight="1">
      <c r="B34" s="53"/>
      <c r="C34" s="49"/>
      <c r="D34" s="65" t="s">
        <v>54</v>
      </c>
      <c r="E34" s="49"/>
      <c r="F34" s="50"/>
      <c r="G34" s="54" t="s">
        <v>42</v>
      </c>
      <c r="H34" s="103">
        <v>3.5270758030864613</v>
      </c>
      <c r="I34" s="104">
        <v>9.317858105633775</v>
      </c>
      <c r="J34" s="104">
        <v>7.988897630102258</v>
      </c>
      <c r="K34" s="104">
        <v>6.633746579001837</v>
      </c>
      <c r="L34" s="105">
        <v>5.236210743914597</v>
      </c>
      <c r="M34" s="109">
        <v>-2.682493017022537</v>
      </c>
      <c r="N34" s="109">
        <v>0.4518698893934072</v>
      </c>
      <c r="O34" s="109">
        <v>1.3772733169592755</v>
      </c>
      <c r="P34" s="110">
        <v>2.2822271060956467</v>
      </c>
      <c r="Q34" s="109">
        <v>2.326224928264125</v>
      </c>
      <c r="R34" s="109">
        <v>1.534350172131255</v>
      </c>
      <c r="S34" s="109">
        <v>2.1235795557704478</v>
      </c>
      <c r="T34" s="110">
        <v>2.7916733175155315</v>
      </c>
      <c r="U34" s="109">
        <v>1.1208279764226603</v>
      </c>
      <c r="V34" s="109">
        <v>1.1950393638568926</v>
      </c>
      <c r="W34" s="109">
        <v>1.236152786247672</v>
      </c>
      <c r="X34" s="110">
        <v>1.3119343543368132</v>
      </c>
      <c r="Y34" s="109">
        <v>1.3095992400809848</v>
      </c>
      <c r="Z34" s="109">
        <v>1.2733943725883137</v>
      </c>
      <c r="AA34" s="109">
        <v>1.2817734359652775</v>
      </c>
      <c r="AB34" s="148">
        <v>1.3177968633534078</v>
      </c>
    </row>
    <row r="35" spans="2:28" ht="3.75" customHeight="1">
      <c r="B35" s="53"/>
      <c r="C35" s="49"/>
      <c r="D35" s="49"/>
      <c r="E35" s="49"/>
      <c r="F35" s="50"/>
      <c r="G35" s="54"/>
      <c r="H35" s="85"/>
      <c r="I35" s="49"/>
      <c r="J35" s="49"/>
      <c r="K35" s="49"/>
      <c r="L35" s="50"/>
      <c r="M35" s="49"/>
      <c r="N35" s="49"/>
      <c r="O35" s="49"/>
      <c r="P35" s="50"/>
      <c r="Q35" s="49"/>
      <c r="R35" s="49"/>
      <c r="S35" s="49"/>
      <c r="T35" s="50"/>
      <c r="U35" s="49"/>
      <c r="V35" s="49"/>
      <c r="W35" s="49"/>
      <c r="X35" s="50"/>
      <c r="Y35" s="49"/>
      <c r="Z35" s="49"/>
      <c r="AA35" s="49"/>
      <c r="AB35" s="52"/>
    </row>
    <row r="36" spans="2:28" ht="15" customHeight="1">
      <c r="B36" s="53"/>
      <c r="C36" s="49" t="s">
        <v>32</v>
      </c>
      <c r="D36" s="49"/>
      <c r="E36" s="49"/>
      <c r="F36" s="50"/>
      <c r="G36" s="54" t="s">
        <v>42</v>
      </c>
      <c r="H36" s="103">
        <v>5.324513068462494</v>
      </c>
      <c r="I36" s="68">
        <v>4.898067088723693</v>
      </c>
      <c r="J36" s="68">
        <v>8.252815092238848</v>
      </c>
      <c r="K36" s="68">
        <v>6.781662686947882</v>
      </c>
      <c r="L36" s="67">
        <v>5.432044129323785</v>
      </c>
      <c r="M36" s="68">
        <v>0.9044740377080416</v>
      </c>
      <c r="N36" s="68">
        <v>1.7927781544291577</v>
      </c>
      <c r="O36" s="68">
        <v>1.8502235282171995</v>
      </c>
      <c r="P36" s="67">
        <v>1.985482150889169</v>
      </c>
      <c r="Q36" s="68">
        <v>2.1408357244904437</v>
      </c>
      <c r="R36" s="68">
        <v>1.651754730253785</v>
      </c>
      <c r="S36" s="68">
        <v>2.1238721403003638</v>
      </c>
      <c r="T36" s="67">
        <v>2.7932421062198927</v>
      </c>
      <c r="U36" s="68">
        <v>1.096982746619517</v>
      </c>
      <c r="V36" s="68">
        <v>1.2854290164727757</v>
      </c>
      <c r="W36" s="68">
        <v>1.2782819204265792</v>
      </c>
      <c r="X36" s="67">
        <v>1.4886261464259576</v>
      </c>
      <c r="Y36" s="68">
        <v>1.2531030443025912</v>
      </c>
      <c r="Z36" s="68">
        <v>1.3118879268347854</v>
      </c>
      <c r="AA36" s="68">
        <v>1.310821918984601</v>
      </c>
      <c r="AB36" s="70">
        <v>1.422060897839586</v>
      </c>
    </row>
    <row r="37" spans="2:28" ht="15" customHeight="1">
      <c r="B37" s="53"/>
      <c r="C37" s="49"/>
      <c r="D37" s="65" t="s">
        <v>55</v>
      </c>
      <c r="E37" s="49"/>
      <c r="F37" s="50"/>
      <c r="G37" s="54" t="s">
        <v>42</v>
      </c>
      <c r="H37" s="103">
        <v>3.216226912245318</v>
      </c>
      <c r="I37" s="104">
        <v>7.114467731458589</v>
      </c>
      <c r="J37" s="104">
        <v>8.2282576045763</v>
      </c>
      <c r="K37" s="104">
        <v>6.781662686947882</v>
      </c>
      <c r="L37" s="105">
        <v>5.432044129323813</v>
      </c>
      <c r="M37" s="109">
        <v>2.741610577161623</v>
      </c>
      <c r="N37" s="109">
        <v>1.2191368830272324</v>
      </c>
      <c r="O37" s="109">
        <v>2.315274200188682</v>
      </c>
      <c r="P37" s="110">
        <v>1.8365066093997342</v>
      </c>
      <c r="Q37" s="109">
        <v>2.1408357244904437</v>
      </c>
      <c r="R37" s="109">
        <v>1.651754730253785</v>
      </c>
      <c r="S37" s="109">
        <v>2.1238721403003638</v>
      </c>
      <c r="T37" s="110">
        <v>2.7932421062198927</v>
      </c>
      <c r="U37" s="104">
        <v>1.096982746619517</v>
      </c>
      <c r="V37" s="109">
        <v>1.2854290164727757</v>
      </c>
      <c r="W37" s="109">
        <v>1.2782819204265792</v>
      </c>
      <c r="X37" s="110">
        <v>1.4886261464259576</v>
      </c>
      <c r="Y37" s="109">
        <v>1.2531030443025912</v>
      </c>
      <c r="Z37" s="109">
        <v>1.3118879268347854</v>
      </c>
      <c r="AA37" s="109">
        <v>1.310821918984601</v>
      </c>
      <c r="AB37" s="148">
        <v>1.422060897839586</v>
      </c>
    </row>
    <row r="38" spans="2:28" ht="15" customHeight="1">
      <c r="B38" s="53"/>
      <c r="C38" s="49"/>
      <c r="D38" s="65" t="s">
        <v>56</v>
      </c>
      <c r="E38" s="49"/>
      <c r="F38" s="50"/>
      <c r="G38" s="54" t="s">
        <v>42</v>
      </c>
      <c r="H38" s="103">
        <v>6.224188351529918</v>
      </c>
      <c r="I38" s="104">
        <v>3.9954320594343073</v>
      </c>
      <c r="J38" s="104">
        <v>8.263503786898</v>
      </c>
      <c r="K38" s="104">
        <v>6.781662686947911</v>
      </c>
      <c r="L38" s="105">
        <v>5.432044129323813</v>
      </c>
      <c r="M38" s="109">
        <v>-0.18086813915563482</v>
      </c>
      <c r="N38" s="109">
        <v>1.2499016993639458</v>
      </c>
      <c r="O38" s="109">
        <v>2.240199800013997</v>
      </c>
      <c r="P38" s="110">
        <v>1.920378468087634</v>
      </c>
      <c r="Q38" s="109">
        <v>2.1408357244904437</v>
      </c>
      <c r="R38" s="109">
        <v>1.651754730253785</v>
      </c>
      <c r="S38" s="109">
        <v>2.1238721403003638</v>
      </c>
      <c r="T38" s="110">
        <v>2.7932421062198927</v>
      </c>
      <c r="U38" s="104">
        <v>1.096982746619517</v>
      </c>
      <c r="V38" s="109">
        <v>1.2854290164727757</v>
      </c>
      <c r="W38" s="109">
        <v>1.2782819204265792</v>
      </c>
      <c r="X38" s="110">
        <v>1.4886261464259576</v>
      </c>
      <c r="Y38" s="109">
        <v>1.2531030443025912</v>
      </c>
      <c r="Z38" s="109">
        <v>1.3118879268347854</v>
      </c>
      <c r="AA38" s="109">
        <v>1.310821918984601</v>
      </c>
      <c r="AB38" s="148">
        <v>1.422060897839586</v>
      </c>
    </row>
    <row r="39" spans="2:28" ht="3.75" customHeight="1">
      <c r="B39" s="43"/>
      <c r="C39" s="49"/>
      <c r="D39" s="49"/>
      <c r="E39" s="49"/>
      <c r="F39" s="50"/>
      <c r="G39" s="54"/>
      <c r="H39" s="61"/>
      <c r="I39" s="49"/>
      <c r="J39" s="49"/>
      <c r="K39" s="49"/>
      <c r="L39" s="50"/>
      <c r="M39" s="49"/>
      <c r="N39" s="49"/>
      <c r="O39" s="49"/>
      <c r="P39" s="50"/>
      <c r="Q39" s="49"/>
      <c r="R39" s="49"/>
      <c r="S39" s="49"/>
      <c r="T39" s="50"/>
      <c r="U39" s="49"/>
      <c r="V39" s="49"/>
      <c r="W39" s="49"/>
      <c r="X39" s="50"/>
      <c r="Y39" s="49"/>
      <c r="Z39" s="49"/>
      <c r="AA39" s="49"/>
      <c r="AB39" s="52"/>
    </row>
    <row r="40" spans="2:28" ht="15" customHeight="1">
      <c r="B40" s="43" t="s">
        <v>57</v>
      </c>
      <c r="C40" s="44"/>
      <c r="D40" s="44"/>
      <c r="E40" s="44"/>
      <c r="F40" s="91"/>
      <c r="G40" s="54"/>
      <c r="H40" s="61"/>
      <c r="I40" s="49"/>
      <c r="J40" s="49"/>
      <c r="K40" s="49"/>
      <c r="L40" s="50"/>
      <c r="M40" s="49"/>
      <c r="N40" s="49"/>
      <c r="O40" s="49"/>
      <c r="P40" s="50"/>
      <c r="Q40" s="49"/>
      <c r="R40" s="49"/>
      <c r="S40" s="49"/>
      <c r="T40" s="50"/>
      <c r="U40" s="49"/>
      <c r="V40" s="49"/>
      <c r="W40" s="49"/>
      <c r="X40" s="50"/>
      <c r="Y40" s="49"/>
      <c r="Z40" s="49"/>
      <c r="AA40" s="49"/>
      <c r="AB40" s="52"/>
    </row>
    <row r="41" spans="2:28" ht="15" customHeight="1">
      <c r="B41" s="43"/>
      <c r="C41" s="90" t="s">
        <v>31</v>
      </c>
      <c r="D41" s="44"/>
      <c r="E41" s="44"/>
      <c r="F41" s="91"/>
      <c r="G41" s="54" t="s">
        <v>42</v>
      </c>
      <c r="H41" s="85">
        <v>6.857800432064409</v>
      </c>
      <c r="I41" s="68">
        <v>8.155590506596887</v>
      </c>
      <c r="J41" s="68">
        <v>11.968326702441146</v>
      </c>
      <c r="K41" s="68">
        <v>9.22596796262749</v>
      </c>
      <c r="L41" s="67">
        <v>7.2895398557419</v>
      </c>
      <c r="M41" s="99"/>
      <c r="N41" s="99"/>
      <c r="O41" s="99"/>
      <c r="P41" s="100"/>
      <c r="Q41" s="99"/>
      <c r="R41" s="99"/>
      <c r="S41" s="99"/>
      <c r="T41" s="100"/>
      <c r="U41" s="99"/>
      <c r="V41" s="99"/>
      <c r="W41" s="99"/>
      <c r="X41" s="100"/>
      <c r="Y41" s="99"/>
      <c r="Z41" s="99"/>
      <c r="AA41" s="99"/>
      <c r="AB41" s="102"/>
    </row>
    <row r="42" spans="2:28" ht="15" customHeight="1" thickBot="1">
      <c r="B42" s="55"/>
      <c r="C42" s="56" t="s">
        <v>32</v>
      </c>
      <c r="D42" s="56"/>
      <c r="E42" s="56"/>
      <c r="F42" s="57"/>
      <c r="G42" s="58" t="s">
        <v>42</v>
      </c>
      <c r="H42" s="86">
        <v>7.785230912953489</v>
      </c>
      <c r="I42" s="71">
        <v>7.897422192559311</v>
      </c>
      <c r="J42" s="71">
        <v>11.520752464349382</v>
      </c>
      <c r="K42" s="71">
        <v>9.305932251909788</v>
      </c>
      <c r="L42" s="72">
        <v>7.64357463851868</v>
      </c>
      <c r="M42" s="122"/>
      <c r="N42" s="122"/>
      <c r="O42" s="122"/>
      <c r="P42" s="123"/>
      <c r="Q42" s="122"/>
      <c r="R42" s="122"/>
      <c r="S42" s="122"/>
      <c r="T42" s="123"/>
      <c r="U42" s="122"/>
      <c r="V42" s="122"/>
      <c r="W42" s="122"/>
      <c r="X42" s="123"/>
      <c r="Y42" s="122"/>
      <c r="Z42" s="122"/>
      <c r="AA42" s="122"/>
      <c r="AB42" s="124"/>
    </row>
    <row r="43" ht="15">
      <c r="B43" s="38" t="s">
        <v>99</v>
      </c>
    </row>
    <row r="44" spans="8:28" ht="15"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</row>
    <row r="45" spans="8:28" ht="15"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</row>
  </sheetData>
  <sheetProtection/>
  <mergeCells count="20">
    <mergeCell ref="B28:F29"/>
    <mergeCell ref="B3:F4"/>
    <mergeCell ref="G3:G4"/>
    <mergeCell ref="L3:L4"/>
    <mergeCell ref="I3:I4"/>
    <mergeCell ref="J3:J4"/>
    <mergeCell ref="J28:J29"/>
    <mergeCell ref="G28:G29"/>
    <mergeCell ref="L28:L29"/>
    <mergeCell ref="I28:I29"/>
    <mergeCell ref="K3:K4"/>
    <mergeCell ref="K28:K29"/>
    <mergeCell ref="Y3:AB3"/>
    <mergeCell ref="Y28:AB28"/>
    <mergeCell ref="M3:P3"/>
    <mergeCell ref="Q3:T3"/>
    <mergeCell ref="U3:X3"/>
    <mergeCell ref="U28:X28"/>
    <mergeCell ref="Q28:T28"/>
    <mergeCell ref="M28:P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S44"/>
  <sheetViews>
    <sheetView showGridLines="0" zoomScale="80" zoomScaleNormal="80" zoomScalePageLayoutView="0" workbookViewId="0" topLeftCell="A1">
      <selection activeCell="N38" sqref="N38"/>
    </sheetView>
  </sheetViews>
  <sheetFormatPr defaultColWidth="9.140625" defaultRowHeight="15"/>
  <cols>
    <col min="1" max="5" width="3.140625" style="38" customWidth="1"/>
    <col min="6" max="6" width="31.57421875" style="38" customWidth="1"/>
    <col min="7" max="7" width="24.8515625" style="38" customWidth="1"/>
    <col min="8" max="8" width="10.8515625" style="38" customWidth="1"/>
    <col min="9" max="11" width="9.140625" style="38" customWidth="1"/>
    <col min="12" max="16384" width="9.140625" style="154" customWidth="1"/>
  </cols>
  <sheetData>
    <row r="1" ht="22.5" customHeight="1" thickBot="1">
      <c r="B1" s="37" t="s">
        <v>176</v>
      </c>
    </row>
    <row r="2" spans="2:12" ht="30" customHeight="1">
      <c r="B2" s="199" t="str">
        <f>"Strednodobá predikcia "&amp;Súhrn!H3&amp;" - sektor verejnej správy [objem]"</f>
        <v>Strednodobá predikcia P4Q-2018 - sektor verejnej správy [objem]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</row>
    <row r="3" spans="2:12" ht="30" customHeight="1">
      <c r="B3" s="202" t="s">
        <v>29</v>
      </c>
      <c r="C3" s="203"/>
      <c r="D3" s="203"/>
      <c r="E3" s="203"/>
      <c r="F3" s="204"/>
      <c r="G3" s="205" t="s">
        <v>69</v>
      </c>
      <c r="H3" s="218">
        <v>2017</v>
      </c>
      <c r="I3" s="206">
        <v>2018</v>
      </c>
      <c r="J3" s="206">
        <v>2019</v>
      </c>
      <c r="K3" s="206">
        <v>2020</v>
      </c>
      <c r="L3" s="207">
        <v>2021</v>
      </c>
    </row>
    <row r="4" spans="2:12" ht="3.75" customHeight="1">
      <c r="B4" s="43"/>
      <c r="C4" s="44"/>
      <c r="D4" s="44"/>
      <c r="E4" s="44"/>
      <c r="F4" s="91"/>
      <c r="G4" s="46"/>
      <c r="H4" s="98"/>
      <c r="I4" s="87"/>
      <c r="J4" s="226"/>
      <c r="K4" s="255"/>
      <c r="L4" s="179"/>
    </row>
    <row r="5" spans="2:12" ht="15" customHeight="1">
      <c r="B5" s="43" t="s">
        <v>141</v>
      </c>
      <c r="C5" s="44"/>
      <c r="D5" s="44"/>
      <c r="E5" s="44"/>
      <c r="F5" s="91"/>
      <c r="G5" s="46"/>
      <c r="H5" s="125"/>
      <c r="I5" s="126"/>
      <c r="J5" s="126"/>
      <c r="K5" s="126"/>
      <c r="L5" s="180"/>
    </row>
    <row r="6" spans="2:12" ht="15" customHeight="1">
      <c r="B6" s="53"/>
      <c r="C6" s="90" t="s">
        <v>149</v>
      </c>
      <c r="D6" s="181"/>
      <c r="E6" s="181"/>
      <c r="F6" s="182"/>
      <c r="G6" s="54" t="s">
        <v>142</v>
      </c>
      <c r="H6" s="131">
        <v>-659.333000000006</v>
      </c>
      <c r="I6" s="76">
        <v>-633.0782678951509</v>
      </c>
      <c r="J6" s="76">
        <v>-529.8703953804215</v>
      </c>
      <c r="K6" s="76">
        <v>-484.8468771005573</v>
      </c>
      <c r="L6" s="146">
        <v>-265.36767561902525</v>
      </c>
    </row>
    <row r="7" spans="2:12" ht="15" customHeight="1">
      <c r="B7" s="53"/>
      <c r="C7" s="90" t="s">
        <v>143</v>
      </c>
      <c r="D7" s="181"/>
      <c r="E7" s="181"/>
      <c r="F7" s="182"/>
      <c r="G7" s="54" t="s">
        <v>142</v>
      </c>
      <c r="H7" s="131">
        <v>520.108999999994</v>
      </c>
      <c r="I7" s="76">
        <v>492.56859296091125</v>
      </c>
      <c r="J7" s="76">
        <v>582.0683370661459</v>
      </c>
      <c r="K7" s="76">
        <v>614.5183095593511</v>
      </c>
      <c r="L7" s="146">
        <v>845.0729490047352</v>
      </c>
    </row>
    <row r="8" spans="2:12" ht="15" customHeight="1">
      <c r="B8" s="53"/>
      <c r="C8" s="49" t="s">
        <v>139</v>
      </c>
      <c r="D8" s="65"/>
      <c r="E8" s="49"/>
      <c r="F8" s="50"/>
      <c r="G8" s="54" t="s">
        <v>142</v>
      </c>
      <c r="H8" s="131">
        <v>33443.778999999995</v>
      </c>
      <c r="I8" s="76">
        <v>35741.56433887193</v>
      </c>
      <c r="J8" s="76">
        <v>37989.95007733992</v>
      </c>
      <c r="K8" s="76">
        <v>40405.11037344616</v>
      </c>
      <c r="L8" s="146">
        <v>42575.51924703834</v>
      </c>
    </row>
    <row r="9" spans="2:12" ht="15" customHeight="1">
      <c r="B9" s="53"/>
      <c r="C9" s="49"/>
      <c r="D9" s="49" t="s">
        <v>144</v>
      </c>
      <c r="E9" s="49"/>
      <c r="F9" s="50"/>
      <c r="G9" s="54" t="s">
        <v>142</v>
      </c>
      <c r="H9" s="131">
        <v>33144.38</v>
      </c>
      <c r="I9" s="76">
        <v>35062.334723072265</v>
      </c>
      <c r="J9" s="76">
        <v>37047.83526944009</v>
      </c>
      <c r="K9" s="76">
        <v>39246.25375320876</v>
      </c>
      <c r="L9" s="146">
        <v>41294.98268167602</v>
      </c>
    </row>
    <row r="10" spans="2:12" ht="15" customHeight="1">
      <c r="B10" s="53"/>
      <c r="C10" s="49"/>
      <c r="D10" s="49" t="s">
        <v>145</v>
      </c>
      <c r="E10" s="49"/>
      <c r="F10" s="50"/>
      <c r="G10" s="54" t="s">
        <v>142</v>
      </c>
      <c r="H10" s="131">
        <v>299.399</v>
      </c>
      <c r="I10" s="76">
        <v>679.2296157996648</v>
      </c>
      <c r="J10" s="76">
        <v>942.1148078998324</v>
      </c>
      <c r="K10" s="76">
        <v>1158.856620237399</v>
      </c>
      <c r="L10" s="146">
        <v>1280.536565362326</v>
      </c>
    </row>
    <row r="11" spans="2:12" ht="6" customHeight="1">
      <c r="B11" s="53"/>
      <c r="C11" s="49"/>
      <c r="D11" s="65"/>
      <c r="E11" s="49"/>
      <c r="F11" s="50"/>
      <c r="G11" s="54"/>
      <c r="H11" s="131"/>
      <c r="I11" s="76"/>
      <c r="J11" s="76"/>
      <c r="K11" s="76"/>
      <c r="L11" s="146"/>
    </row>
    <row r="12" spans="2:12" ht="15" customHeight="1">
      <c r="B12" s="53"/>
      <c r="C12" s="49" t="s">
        <v>140</v>
      </c>
      <c r="D12" s="65"/>
      <c r="E12" s="49"/>
      <c r="F12" s="50"/>
      <c r="G12" s="54" t="s">
        <v>142</v>
      </c>
      <c r="H12" s="131">
        <v>34103.112</v>
      </c>
      <c r="I12" s="76">
        <v>36374.64260676708</v>
      </c>
      <c r="J12" s="76">
        <v>38519.82047272034</v>
      </c>
      <c r="K12" s="76">
        <v>40889.957250546715</v>
      </c>
      <c r="L12" s="146">
        <v>42840.886922657366</v>
      </c>
    </row>
    <row r="13" spans="2:12" ht="15" customHeight="1">
      <c r="B13" s="53"/>
      <c r="C13" s="49" t="s">
        <v>146</v>
      </c>
      <c r="D13" s="65"/>
      <c r="E13" s="49"/>
      <c r="F13" s="50"/>
      <c r="G13" s="54" t="s">
        <v>142</v>
      </c>
      <c r="H13" s="131">
        <v>32923.67</v>
      </c>
      <c r="I13" s="76">
        <v>35248.99574591102</v>
      </c>
      <c r="J13" s="76">
        <v>37407.88174027378</v>
      </c>
      <c r="K13" s="76">
        <v>39790.592063886805</v>
      </c>
      <c r="L13" s="146">
        <v>41730.4462980336</v>
      </c>
    </row>
    <row r="14" spans="2:12" ht="15" customHeight="1">
      <c r="B14" s="53"/>
      <c r="C14" s="49"/>
      <c r="D14" s="49" t="s">
        <v>147</v>
      </c>
      <c r="E14" s="49"/>
      <c r="F14" s="50"/>
      <c r="G14" s="54" t="s">
        <v>142</v>
      </c>
      <c r="H14" s="131">
        <v>31170.157</v>
      </c>
      <c r="I14" s="76">
        <v>32835.4758610855</v>
      </c>
      <c r="J14" s="76">
        <v>34698.66672431131</v>
      </c>
      <c r="K14" s="76">
        <v>36602.8139769892</v>
      </c>
      <c r="L14" s="146">
        <v>38265.66624165894</v>
      </c>
    </row>
    <row r="15" spans="2:12" ht="15" customHeight="1">
      <c r="B15" s="53"/>
      <c r="C15" s="49"/>
      <c r="D15" s="49" t="s">
        <v>148</v>
      </c>
      <c r="E15" s="49"/>
      <c r="F15" s="50"/>
      <c r="G15" s="54" t="s">
        <v>142</v>
      </c>
      <c r="H15" s="131">
        <v>2932.955</v>
      </c>
      <c r="I15" s="76">
        <v>3539.1667456815885</v>
      </c>
      <c r="J15" s="76">
        <v>3821.15374840903</v>
      </c>
      <c r="K15" s="76">
        <v>4287.143273557514</v>
      </c>
      <c r="L15" s="146">
        <v>4575.2206809984245</v>
      </c>
    </row>
    <row r="16" spans="2:12" ht="6" customHeight="1">
      <c r="B16" s="53"/>
      <c r="C16" s="49"/>
      <c r="D16" s="49"/>
      <c r="E16" s="49"/>
      <c r="F16" s="50"/>
      <c r="G16" s="54"/>
      <c r="H16" s="131"/>
      <c r="I16" s="76"/>
      <c r="J16" s="76"/>
      <c r="K16" s="76"/>
      <c r="L16" s="146"/>
    </row>
    <row r="17" spans="2:12" ht="15" customHeight="1" thickBot="1">
      <c r="B17" s="185" t="s">
        <v>138</v>
      </c>
      <c r="C17" s="56"/>
      <c r="D17" s="56"/>
      <c r="E17" s="56"/>
      <c r="F17" s="57"/>
      <c r="G17" s="58" t="s">
        <v>142</v>
      </c>
      <c r="H17" s="135">
        <v>43229.755000000005</v>
      </c>
      <c r="I17" s="82">
        <v>43934.64528305189</v>
      </c>
      <c r="J17" s="82">
        <v>45618.178983953956</v>
      </c>
      <c r="K17" s="82">
        <v>47116.7496770201</v>
      </c>
      <c r="L17" s="84">
        <v>49077.9484570647</v>
      </c>
    </row>
    <row r="18" spans="1:12" s="152" customFormat="1" ht="12.75" customHeight="1" thickBot="1">
      <c r="A18" s="49"/>
      <c r="B18" s="49"/>
      <c r="C18" s="49"/>
      <c r="D18" s="65"/>
      <c r="E18" s="49"/>
      <c r="F18" s="49"/>
      <c r="G18" s="60"/>
      <c r="H18" s="76"/>
      <c r="I18" s="76"/>
      <c r="J18" s="76"/>
      <c r="K18" s="76"/>
      <c r="L18" s="76"/>
    </row>
    <row r="19" spans="1:12" s="152" customFormat="1" ht="30" customHeight="1">
      <c r="A19" s="49"/>
      <c r="B19" s="199" t="str">
        <f>"Strednodobá predikcia "&amp;Súhrn!H3&amp;" - sektor verejnej správy [% HDP]"</f>
        <v>Strednodobá predikcia P4Q-2018 - sektor verejnej správy [% HDP]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1"/>
    </row>
    <row r="20" spans="1:12" s="152" customFormat="1" ht="30" customHeight="1">
      <c r="A20" s="49"/>
      <c r="B20" s="202" t="s">
        <v>29</v>
      </c>
      <c r="C20" s="203"/>
      <c r="D20" s="203"/>
      <c r="E20" s="203"/>
      <c r="F20" s="204"/>
      <c r="G20" s="208" t="s">
        <v>69</v>
      </c>
      <c r="H20" s="218">
        <f>H$3</f>
        <v>2017</v>
      </c>
      <c r="I20" s="206">
        <f>I$3</f>
        <v>2018</v>
      </c>
      <c r="J20" s="206">
        <f>J$3</f>
        <v>2019</v>
      </c>
      <c r="K20" s="206">
        <v>2020</v>
      </c>
      <c r="L20" s="207">
        <v>2021</v>
      </c>
    </row>
    <row r="21" spans="2:12" ht="3.75" customHeight="1">
      <c r="B21" s="196"/>
      <c r="C21" s="197"/>
      <c r="D21" s="197"/>
      <c r="E21" s="197"/>
      <c r="F21" s="198"/>
      <c r="G21" s="46"/>
      <c r="H21" s="98"/>
      <c r="I21" s="87"/>
      <c r="J21" s="226"/>
      <c r="K21" s="255"/>
      <c r="L21" s="179"/>
    </row>
    <row r="22" spans="2:12" ht="15" customHeight="1">
      <c r="B22" s="43" t="s">
        <v>141</v>
      </c>
      <c r="C22" s="44"/>
      <c r="D22" s="44"/>
      <c r="E22" s="44"/>
      <c r="F22" s="91"/>
      <c r="G22" s="54"/>
      <c r="H22" s="131"/>
      <c r="I22" s="76"/>
      <c r="J22" s="76"/>
      <c r="K22" s="76"/>
      <c r="L22" s="146"/>
    </row>
    <row r="23" spans="2:12" ht="15" customHeight="1">
      <c r="B23" s="53"/>
      <c r="C23" s="90" t="s">
        <v>149</v>
      </c>
      <c r="D23" s="181"/>
      <c r="E23" s="181"/>
      <c r="F23" s="182"/>
      <c r="G23" s="54" t="s">
        <v>14</v>
      </c>
      <c r="H23" s="108">
        <f>+H6/H$41*100</f>
        <v>-0.7770491556751734</v>
      </c>
      <c r="I23" s="109">
        <f>+I6/I$41*100</f>
        <v>-0.6995797392091553</v>
      </c>
      <c r="J23" s="109">
        <f aca="true" t="shared" si="0" ref="H23:J27">+J6/J$41*100</f>
        <v>-0.545530232694433</v>
      </c>
      <c r="K23" s="109">
        <f aca="true" t="shared" si="1" ref="K23:L27">+K6/K$41*100</f>
        <v>-0.46642041820363034</v>
      </c>
      <c r="L23" s="148">
        <f t="shared" si="1"/>
        <v>-0.24051333427467436</v>
      </c>
    </row>
    <row r="24" spans="2:12" ht="15" customHeight="1">
      <c r="B24" s="53"/>
      <c r="C24" s="90" t="s">
        <v>143</v>
      </c>
      <c r="D24" s="181"/>
      <c r="E24" s="181"/>
      <c r="F24" s="182"/>
      <c r="G24" s="54" t="s">
        <v>14</v>
      </c>
      <c r="H24" s="108">
        <f t="shared" si="0"/>
        <v>0.612968347267694</v>
      </c>
      <c r="I24" s="109">
        <f>+I7/I$41*100</f>
        <v>0.544310277703744</v>
      </c>
      <c r="J24" s="109">
        <f t="shared" si="0"/>
        <v>0.5992708370426708</v>
      </c>
      <c r="K24" s="109">
        <f t="shared" si="1"/>
        <v>0.5911637270977299</v>
      </c>
      <c r="L24" s="148">
        <f t="shared" si="1"/>
        <v>0.7659234011690941</v>
      </c>
    </row>
    <row r="25" spans="2:12" ht="15" customHeight="1">
      <c r="B25" s="53"/>
      <c r="C25" s="49" t="s">
        <v>139</v>
      </c>
      <c r="D25" s="65"/>
      <c r="E25" s="49"/>
      <c r="F25" s="50"/>
      <c r="G25" s="54" t="s">
        <v>14</v>
      </c>
      <c r="H25" s="108">
        <f t="shared" si="0"/>
        <v>39.4147725573221</v>
      </c>
      <c r="I25" s="109">
        <f>+I8/I$41*100</f>
        <v>39.49602367847571</v>
      </c>
      <c r="J25" s="109">
        <f t="shared" si="0"/>
        <v>39.11270847819648</v>
      </c>
      <c r="K25" s="109">
        <f t="shared" si="1"/>
        <v>38.86952637634084</v>
      </c>
      <c r="L25" s="148">
        <f t="shared" si="1"/>
        <v>38.58789533689016</v>
      </c>
    </row>
    <row r="26" spans="2:12" ht="15" customHeight="1">
      <c r="B26" s="53"/>
      <c r="C26" s="49"/>
      <c r="D26" s="49" t="s">
        <v>144</v>
      </c>
      <c r="E26" s="49"/>
      <c r="F26" s="50"/>
      <c r="G26" s="54" t="s">
        <v>14</v>
      </c>
      <c r="H26" s="108">
        <f>+H9/H$41*100</f>
        <v>39.06191938576845</v>
      </c>
      <c r="I26" s="109">
        <f>+I9/I$41*100</f>
        <v>38.74544464017745</v>
      </c>
      <c r="J26" s="109">
        <f t="shared" si="0"/>
        <v>38.1427503245437</v>
      </c>
      <c r="K26" s="109">
        <f t="shared" si="1"/>
        <v>37.75471175139881</v>
      </c>
      <c r="L26" s="148">
        <f t="shared" si="1"/>
        <v>37.42729384962352</v>
      </c>
    </row>
    <row r="27" spans="2:12" ht="15" customHeight="1">
      <c r="B27" s="53"/>
      <c r="C27" s="49"/>
      <c r="D27" s="49" t="s">
        <v>145</v>
      </c>
      <c r="E27" s="49"/>
      <c r="F27" s="50"/>
      <c r="G27" s="54" t="s">
        <v>14</v>
      </c>
      <c r="H27" s="108">
        <f>+H10/H$41*100</f>
        <v>0.3528531715536597</v>
      </c>
      <c r="I27" s="109">
        <f>+I10/I$41*100</f>
        <v>0.7505790382982499</v>
      </c>
      <c r="J27" s="109">
        <f t="shared" si="0"/>
        <v>0.9699581536527881</v>
      </c>
      <c r="K27" s="109">
        <f t="shared" si="1"/>
        <v>1.1148146249420319</v>
      </c>
      <c r="L27" s="148">
        <f t="shared" si="1"/>
        <v>1.160601487266642</v>
      </c>
    </row>
    <row r="28" spans="2:12" ht="3.75" customHeight="1">
      <c r="B28" s="53"/>
      <c r="C28" s="49"/>
      <c r="D28" s="65"/>
      <c r="E28" s="49"/>
      <c r="F28" s="50"/>
      <c r="G28" s="54"/>
      <c r="H28" s="108"/>
      <c r="I28" s="109"/>
      <c r="J28" s="109"/>
      <c r="K28" s="109"/>
      <c r="L28" s="148"/>
    </row>
    <row r="29" spans="2:12" ht="15" customHeight="1">
      <c r="B29" s="53"/>
      <c r="C29" s="49" t="s">
        <v>140</v>
      </c>
      <c r="D29" s="65"/>
      <c r="E29" s="49"/>
      <c r="F29" s="50"/>
      <c r="G29" s="54" t="s">
        <v>14</v>
      </c>
      <c r="H29" s="108">
        <f aca="true" t="shared" si="2" ref="H29:J32">+H12/H$41*100</f>
        <v>40.191821712997275</v>
      </c>
      <c r="I29" s="109">
        <f>+I12/I$41*100</f>
        <v>40.19560341768486</v>
      </c>
      <c r="J29" s="109">
        <f t="shared" si="2"/>
        <v>39.65823871089092</v>
      </c>
      <c r="K29" s="109">
        <f aca="true" t="shared" si="3" ref="K29:L32">+K12/K$41*100</f>
        <v>39.33594679454447</v>
      </c>
      <c r="L29" s="148">
        <f t="shared" si="3"/>
        <v>38.82840867116483</v>
      </c>
    </row>
    <row r="30" spans="2:12" ht="15" customHeight="1">
      <c r="B30" s="53"/>
      <c r="C30" s="49" t="s">
        <v>146</v>
      </c>
      <c r="D30" s="65"/>
      <c r="E30" s="49"/>
      <c r="F30" s="50"/>
      <c r="G30" s="54" t="s">
        <v>14</v>
      </c>
      <c r="H30" s="108">
        <f t="shared" si="2"/>
        <v>38.80180421005441</v>
      </c>
      <c r="I30" s="109">
        <f>+I13/I$41*100</f>
        <v>38.951713400771965</v>
      </c>
      <c r="J30" s="109">
        <f t="shared" si="2"/>
        <v>38.51343764115382</v>
      </c>
      <c r="K30" s="109">
        <f t="shared" si="3"/>
        <v>38.27836264924311</v>
      </c>
      <c r="L30" s="148">
        <f t="shared" si="3"/>
        <v>37.82197193572106</v>
      </c>
    </row>
    <row r="31" spans="2:12" ht="15" customHeight="1">
      <c r="B31" s="53"/>
      <c r="C31" s="49"/>
      <c r="D31" s="49" t="s">
        <v>147</v>
      </c>
      <c r="E31" s="49"/>
      <c r="F31" s="50"/>
      <c r="G31" s="54" t="s">
        <v>14</v>
      </c>
      <c r="H31" s="108">
        <f t="shared" si="2"/>
        <v>36.735222079150255</v>
      </c>
      <c r="I31" s="109">
        <f>+I14/I$41*100</f>
        <v>36.284666216833585</v>
      </c>
      <c r="J31" s="109">
        <f t="shared" si="2"/>
        <v>35.72415424098168</v>
      </c>
      <c r="K31" s="109">
        <f t="shared" si="3"/>
        <v>35.21173510422795</v>
      </c>
      <c r="L31" s="148">
        <f t="shared" si="3"/>
        <v>34.68170324269671</v>
      </c>
    </row>
    <row r="32" spans="2:12" ht="15" customHeight="1">
      <c r="B32" s="53"/>
      <c r="C32" s="49"/>
      <c r="D32" s="49" t="s">
        <v>148</v>
      </c>
      <c r="E32" s="49"/>
      <c r="F32" s="50"/>
      <c r="G32" s="54" t="s">
        <v>14</v>
      </c>
      <c r="H32" s="108">
        <f t="shared" si="2"/>
        <v>3.4565996338470204</v>
      </c>
      <c r="I32" s="109">
        <f>+I15/I$41*100</f>
        <v>3.9109372008512833</v>
      </c>
      <c r="J32" s="109">
        <f t="shared" si="2"/>
        <v>3.9340844699092354</v>
      </c>
      <c r="K32" s="109">
        <f t="shared" si="3"/>
        <v>4.124211690316521</v>
      </c>
      <c r="L32" s="148">
        <f t="shared" si="3"/>
        <v>4.146705428468113</v>
      </c>
    </row>
    <row r="33" spans="1:12" ht="3.75" customHeight="1">
      <c r="A33" s="52"/>
      <c r="B33" s="53"/>
      <c r="C33" s="49"/>
      <c r="D33" s="49"/>
      <c r="E33" s="49"/>
      <c r="F33" s="50"/>
      <c r="G33" s="54"/>
      <c r="H33" s="108"/>
      <c r="I33" s="109"/>
      <c r="J33" s="109"/>
      <c r="K33" s="109"/>
      <c r="L33" s="148"/>
    </row>
    <row r="34" spans="1:12" ht="15" customHeight="1">
      <c r="A34" s="52"/>
      <c r="B34" s="43" t="s">
        <v>159</v>
      </c>
      <c r="C34" s="44"/>
      <c r="D34" s="44"/>
      <c r="E34" s="44"/>
      <c r="F34" s="91"/>
      <c r="G34" s="54"/>
      <c r="H34" s="108"/>
      <c r="I34" s="109"/>
      <c r="J34" s="109"/>
      <c r="K34" s="109"/>
      <c r="L34" s="148"/>
    </row>
    <row r="35" spans="1:19" ht="15" customHeight="1">
      <c r="A35" s="52"/>
      <c r="B35" s="53"/>
      <c r="C35" s="49" t="s">
        <v>155</v>
      </c>
      <c r="D35" s="181"/>
      <c r="E35" s="181"/>
      <c r="F35" s="182"/>
      <c r="G35" s="24" t="s">
        <v>158</v>
      </c>
      <c r="H35" s="193">
        <v>-0.015268346932970028</v>
      </c>
      <c r="I35" s="186">
        <v>0.1207457924118873</v>
      </c>
      <c r="J35" s="186">
        <v>0.2956750022573904</v>
      </c>
      <c r="K35" s="186">
        <v>0.3982019774201373</v>
      </c>
      <c r="L35" s="192">
        <v>0.365237409113833</v>
      </c>
      <c r="M35" s="223"/>
      <c r="N35" s="223"/>
      <c r="P35" s="223"/>
      <c r="Q35" s="223"/>
      <c r="R35" s="223"/>
      <c r="S35" s="223"/>
    </row>
    <row r="36" spans="1:19" ht="15" customHeight="1">
      <c r="A36" s="52"/>
      <c r="B36" s="53"/>
      <c r="C36" s="49" t="s">
        <v>156</v>
      </c>
      <c r="D36" s="181"/>
      <c r="E36" s="181"/>
      <c r="F36" s="182"/>
      <c r="G36" s="24" t="s">
        <v>158</v>
      </c>
      <c r="H36" s="193">
        <v>-0.6952042769947099</v>
      </c>
      <c r="I36" s="186">
        <v>-0.6693764050692319</v>
      </c>
      <c r="J36" s="186">
        <v>-0.780573987047538</v>
      </c>
      <c r="K36" s="186">
        <v>-0.8424349100656564</v>
      </c>
      <c r="L36" s="192">
        <v>-0.6126035471197862</v>
      </c>
      <c r="M36" s="223"/>
      <c r="N36" s="223"/>
      <c r="P36" s="223"/>
      <c r="Q36" s="223"/>
      <c r="R36" s="223"/>
      <c r="S36" s="223"/>
    </row>
    <row r="37" spans="1:19" ht="15" customHeight="1">
      <c r="A37" s="52"/>
      <c r="B37" s="53"/>
      <c r="C37" s="49" t="s">
        <v>157</v>
      </c>
      <c r="D37" s="181"/>
      <c r="E37" s="181"/>
      <c r="F37" s="182"/>
      <c r="G37" s="24" t="s">
        <v>158</v>
      </c>
      <c r="H37" s="193">
        <v>0.6225474518781141</v>
      </c>
      <c r="I37" s="186">
        <v>0.42313398847245365</v>
      </c>
      <c r="J37" s="186">
        <v>0.3057368176890167</v>
      </c>
      <c r="K37" s="186">
        <v>0.19544713701408667</v>
      </c>
      <c r="L37" s="192">
        <v>0.40521891668044063</v>
      </c>
      <c r="M37" s="223"/>
      <c r="N37" s="223"/>
      <c r="P37" s="223"/>
      <c r="Q37" s="223"/>
      <c r="R37" s="223"/>
      <c r="S37" s="223"/>
    </row>
    <row r="38" spans="1:19" ht="15" customHeight="1">
      <c r="A38" s="52"/>
      <c r="B38" s="53"/>
      <c r="C38" s="49" t="s">
        <v>160</v>
      </c>
      <c r="D38" s="181"/>
      <c r="E38" s="181"/>
      <c r="F38" s="182"/>
      <c r="G38" s="24" t="s">
        <v>161</v>
      </c>
      <c r="H38" s="193">
        <v>0.9083999028434272</v>
      </c>
      <c r="I38" s="186">
        <v>-0.19941346340566046</v>
      </c>
      <c r="J38" s="186">
        <v>-0.11739717078343692</v>
      </c>
      <c r="K38" s="186">
        <v>-0.11028968067493006</v>
      </c>
      <c r="L38" s="192">
        <v>0.20977177966635396</v>
      </c>
      <c r="M38" s="223"/>
      <c r="N38" s="223"/>
      <c r="P38" s="223"/>
      <c r="Q38" s="223"/>
      <c r="R38" s="223"/>
      <c r="S38" s="223"/>
    </row>
    <row r="39" spans="1:12" ht="3.75" customHeight="1">
      <c r="A39" s="52"/>
      <c r="B39" s="53"/>
      <c r="C39" s="49"/>
      <c r="D39" s="49"/>
      <c r="E39" s="49"/>
      <c r="F39" s="50"/>
      <c r="G39" s="54"/>
      <c r="H39" s="108"/>
      <c r="I39" s="109"/>
      <c r="J39" s="109"/>
      <c r="K39" s="109"/>
      <c r="L39" s="148"/>
    </row>
    <row r="40" spans="1:12" ht="15" customHeight="1">
      <c r="A40" s="52"/>
      <c r="B40" s="183" t="s">
        <v>138</v>
      </c>
      <c r="C40" s="49"/>
      <c r="D40" s="49"/>
      <c r="E40" s="49"/>
      <c r="F40" s="50"/>
      <c r="G40" s="54" t="s">
        <v>14</v>
      </c>
      <c r="H40" s="115">
        <f>+H17/H$41*100</f>
        <v>50.94791952290315</v>
      </c>
      <c r="I40" s="111">
        <f>+I17/I$41*100</f>
        <v>48.54974376478609</v>
      </c>
      <c r="J40" s="111">
        <f>+J17/J$41*100</f>
        <v>46.966382747890016</v>
      </c>
      <c r="K40" s="111">
        <f>+K17/K$41*100</f>
        <v>45.326091858468565</v>
      </c>
      <c r="L40" s="114">
        <f>+L17/L$41*100</f>
        <v>44.481306908364736</v>
      </c>
    </row>
    <row r="41" spans="2:12" ht="15" customHeight="1" thickBot="1">
      <c r="B41" s="55"/>
      <c r="C41" s="121" t="s">
        <v>59</v>
      </c>
      <c r="D41" s="56"/>
      <c r="E41" s="56"/>
      <c r="F41" s="57"/>
      <c r="G41" s="58" t="s">
        <v>131</v>
      </c>
      <c r="H41" s="135">
        <f>HDP!H6</f>
        <v>84850.8740000001</v>
      </c>
      <c r="I41" s="82">
        <f>HDP!I6</f>
        <v>90494.08272040849</v>
      </c>
      <c r="J41" s="82">
        <f>HDP!J6</f>
        <v>97129.42814614219</v>
      </c>
      <c r="K41" s="82">
        <f>HDP!K6</f>
        <v>103950.61154653018</v>
      </c>
      <c r="L41" s="84">
        <f>HDP!L6</f>
        <v>110333.87251451364</v>
      </c>
    </row>
    <row r="42" ht="15" customHeight="1">
      <c r="B42" s="38" t="s">
        <v>99</v>
      </c>
    </row>
    <row r="43" ht="15" customHeight="1">
      <c r="B43" s="38" t="s">
        <v>162</v>
      </c>
    </row>
    <row r="44" spans="2:11" ht="15" customHeight="1">
      <c r="B44" s="38" t="s">
        <v>165</v>
      </c>
      <c r="H44" s="184"/>
      <c r="I44" s="184"/>
      <c r="J44" s="184"/>
      <c r="K44" s="18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2"/>
  <sheetViews>
    <sheetView showGridLines="0" zoomScale="85" zoomScaleNormal="85" zoomScalePageLayoutView="0" workbookViewId="0" topLeftCell="A1">
      <selection activeCell="I23" sqref="I23"/>
    </sheetView>
  </sheetViews>
  <sheetFormatPr defaultColWidth="9.140625" defaultRowHeight="15"/>
  <cols>
    <col min="1" max="2" width="3.140625" style="38" customWidth="1"/>
    <col min="3" max="3" width="36.421875" style="38" customWidth="1"/>
    <col min="4" max="23" width="7.7109375" style="38" customWidth="1"/>
    <col min="24" max="16384" width="9.140625" style="38" customWidth="1"/>
  </cols>
  <sheetData>
    <row r="1" ht="22.5" customHeight="1" thickBot="1">
      <c r="B1" s="37" t="s">
        <v>177</v>
      </c>
    </row>
    <row r="2" spans="2:23" ht="18" customHeight="1">
      <c r="B2" s="296" t="s">
        <v>62</v>
      </c>
      <c r="C2" s="297"/>
      <c r="D2" s="293">
        <v>2018</v>
      </c>
      <c r="E2" s="294"/>
      <c r="F2" s="294"/>
      <c r="G2" s="294"/>
      <c r="H2" s="295"/>
      <c r="I2" s="293">
        <v>2019</v>
      </c>
      <c r="J2" s="294"/>
      <c r="K2" s="294"/>
      <c r="L2" s="294"/>
      <c r="M2" s="295"/>
      <c r="N2" s="294">
        <v>2020</v>
      </c>
      <c r="O2" s="294"/>
      <c r="P2" s="294"/>
      <c r="Q2" s="294"/>
      <c r="R2" s="295"/>
      <c r="S2" s="294">
        <v>2021</v>
      </c>
      <c r="T2" s="294"/>
      <c r="U2" s="294"/>
      <c r="V2" s="294"/>
      <c r="W2" s="295"/>
    </row>
    <row r="3" spans="2:23" ht="81.75" customHeight="1" thickBot="1">
      <c r="B3" s="298"/>
      <c r="C3" s="299"/>
      <c r="D3" s="139" t="s">
        <v>172</v>
      </c>
      <c r="E3" s="140" t="s">
        <v>65</v>
      </c>
      <c r="F3" s="140" t="s">
        <v>66</v>
      </c>
      <c r="G3" s="141" t="s">
        <v>67</v>
      </c>
      <c r="H3" s="142" t="s">
        <v>68</v>
      </c>
      <c r="I3" s="139" t="s">
        <v>64</v>
      </c>
      <c r="J3" s="140" t="s">
        <v>65</v>
      </c>
      <c r="K3" s="140" t="s">
        <v>66</v>
      </c>
      <c r="L3" s="141" t="s">
        <v>67</v>
      </c>
      <c r="M3" s="142" t="s">
        <v>68</v>
      </c>
      <c r="N3" s="139" t="s">
        <v>64</v>
      </c>
      <c r="O3" s="140" t="s">
        <v>65</v>
      </c>
      <c r="P3" s="140" t="s">
        <v>66</v>
      </c>
      <c r="Q3" s="141" t="s">
        <v>67</v>
      </c>
      <c r="R3" s="142" t="s">
        <v>68</v>
      </c>
      <c r="S3" s="139" t="s">
        <v>64</v>
      </c>
      <c r="T3" s="140" t="s">
        <v>65</v>
      </c>
      <c r="U3" s="140" t="s">
        <v>66</v>
      </c>
      <c r="V3" s="141" t="s">
        <v>67</v>
      </c>
      <c r="W3" s="142" t="s">
        <v>68</v>
      </c>
    </row>
    <row r="4" spans="2:23" ht="15" customHeight="1">
      <c r="B4" s="53" t="s">
        <v>132</v>
      </c>
      <c r="C4" s="52"/>
      <c r="D4" s="246">
        <v>4.249999999999815</v>
      </c>
      <c r="E4" s="247">
        <v>4.074736570023041</v>
      </c>
      <c r="F4" s="247">
        <v>4</v>
      </c>
      <c r="G4" s="248">
        <v>3.9</v>
      </c>
      <c r="H4" s="249">
        <v>4.053504688318688</v>
      </c>
      <c r="I4" s="246">
        <v>4.2745148685686445</v>
      </c>
      <c r="J4" s="247">
        <v>4.499512662085303</v>
      </c>
      <c r="K4" s="247">
        <v>4.1</v>
      </c>
      <c r="L4" s="248">
        <v>4.14</v>
      </c>
      <c r="M4" s="249">
        <v>4.338890601167433</v>
      </c>
      <c r="N4" s="246">
        <v>3.9780809424898536</v>
      </c>
      <c r="O4" s="247">
        <v>3.914888367359115</v>
      </c>
      <c r="P4" s="247">
        <v>3.5</v>
      </c>
      <c r="Q4" s="248">
        <v>3.8</v>
      </c>
      <c r="R4" s="249">
        <v>3.6042175656691766</v>
      </c>
      <c r="S4" s="246">
        <v>3.0977354993789277</v>
      </c>
      <c r="T4" s="247">
        <v>3.325278094908324</v>
      </c>
      <c r="U4" s="247" t="s">
        <v>193</v>
      </c>
      <c r="V4" s="248">
        <v>3.7</v>
      </c>
      <c r="W4" s="249" t="s">
        <v>193</v>
      </c>
    </row>
    <row r="5" spans="2:23" ht="15" customHeight="1">
      <c r="B5" s="53"/>
      <c r="C5" s="52" t="s">
        <v>163</v>
      </c>
      <c r="D5" s="246">
        <v>2.847850437758879</v>
      </c>
      <c r="E5" s="247">
        <v>2.95896744030264</v>
      </c>
      <c r="F5" s="189">
        <v>2.9</v>
      </c>
      <c r="G5" s="248" t="s">
        <v>193</v>
      </c>
      <c r="H5" s="249">
        <v>3.017103134559762</v>
      </c>
      <c r="I5" s="246">
        <v>4.083141416828198</v>
      </c>
      <c r="J5" s="247">
        <v>3.2446565266949667</v>
      </c>
      <c r="K5" s="189">
        <v>3.2</v>
      </c>
      <c r="L5" s="248" t="s">
        <v>193</v>
      </c>
      <c r="M5" s="249">
        <v>3.9771731514016695</v>
      </c>
      <c r="N5" s="246">
        <v>4.1572141338116495</v>
      </c>
      <c r="O5" s="247">
        <v>2.820604957303763</v>
      </c>
      <c r="P5" s="189">
        <v>3</v>
      </c>
      <c r="Q5" s="248" t="s">
        <v>193</v>
      </c>
      <c r="R5" s="249">
        <v>4.106167539080974</v>
      </c>
      <c r="S5" s="246">
        <v>3.5318540879695632</v>
      </c>
      <c r="T5" s="247">
        <v>2.418085933439884</v>
      </c>
      <c r="U5" s="247" t="s">
        <v>193</v>
      </c>
      <c r="V5" s="248" t="s">
        <v>193</v>
      </c>
      <c r="W5" s="249" t="s">
        <v>193</v>
      </c>
    </row>
    <row r="6" spans="2:23" ht="15">
      <c r="B6" s="53"/>
      <c r="C6" s="52" t="s">
        <v>133</v>
      </c>
      <c r="D6" s="246">
        <v>1.3762036052867188</v>
      </c>
      <c r="E6" s="247">
        <v>1.77593979141204</v>
      </c>
      <c r="F6" s="189">
        <v>2.2</v>
      </c>
      <c r="G6" s="248" t="s">
        <v>193</v>
      </c>
      <c r="H6" s="249">
        <v>2.348995679883936</v>
      </c>
      <c r="I6" s="246">
        <v>1.9671938937000135</v>
      </c>
      <c r="J6" s="247">
        <v>1.4891573172998385</v>
      </c>
      <c r="K6" s="189">
        <v>1.4</v>
      </c>
      <c r="L6" s="248" t="s">
        <v>193</v>
      </c>
      <c r="M6" s="249">
        <v>1.8926824925569186</v>
      </c>
      <c r="N6" s="246">
        <v>2.3219771989331406</v>
      </c>
      <c r="O6" s="247">
        <v>1.6901925491522585</v>
      </c>
      <c r="P6" s="189">
        <v>1.6</v>
      </c>
      <c r="Q6" s="248" t="s">
        <v>193</v>
      </c>
      <c r="R6" s="249">
        <v>2.000108624636554</v>
      </c>
      <c r="S6" s="246">
        <v>2.947426423789267</v>
      </c>
      <c r="T6" s="247">
        <v>1.1892072822822009</v>
      </c>
      <c r="U6" s="247" t="s">
        <v>193</v>
      </c>
      <c r="V6" s="248" t="s">
        <v>193</v>
      </c>
      <c r="W6" s="249" t="s">
        <v>193</v>
      </c>
    </row>
    <row r="7" spans="2:23" ht="15">
      <c r="B7" s="53"/>
      <c r="C7" s="52" t="s">
        <v>134</v>
      </c>
      <c r="D7" s="246">
        <v>9.954865073979818</v>
      </c>
      <c r="E7" s="247">
        <v>9.559307925499061</v>
      </c>
      <c r="F7" s="189">
        <v>12.4</v>
      </c>
      <c r="G7" s="248" t="s">
        <v>193</v>
      </c>
      <c r="H7" s="249">
        <v>13.197892987309734</v>
      </c>
      <c r="I7" s="246">
        <v>3.1738180355155805</v>
      </c>
      <c r="J7" s="247">
        <v>3.087142592502512</v>
      </c>
      <c r="K7" s="189">
        <v>2.2</v>
      </c>
      <c r="L7" s="248" t="s">
        <v>193</v>
      </c>
      <c r="M7" s="249">
        <v>4.077498320395345</v>
      </c>
      <c r="N7" s="246">
        <v>4.568599528400625</v>
      </c>
      <c r="O7" s="247">
        <v>3.0210367968918517</v>
      </c>
      <c r="P7" s="189">
        <v>3</v>
      </c>
      <c r="Q7" s="248" t="s">
        <v>193</v>
      </c>
      <c r="R7" s="249">
        <v>4.07679306384765</v>
      </c>
      <c r="S7" s="246">
        <v>3.4431968741320986</v>
      </c>
      <c r="T7" s="247">
        <v>2.99575501605569</v>
      </c>
      <c r="U7" s="247" t="s">
        <v>193</v>
      </c>
      <c r="V7" s="248" t="s">
        <v>193</v>
      </c>
      <c r="W7" s="249" t="s">
        <v>193</v>
      </c>
    </row>
    <row r="8" spans="2:23" ht="15">
      <c r="B8" s="53"/>
      <c r="C8" s="52" t="s">
        <v>135</v>
      </c>
      <c r="D8" s="246">
        <v>5.282402586896737</v>
      </c>
      <c r="E8" s="247">
        <v>6.793447777764716</v>
      </c>
      <c r="F8" s="189">
        <v>5.4</v>
      </c>
      <c r="G8" s="248">
        <v>6.844</v>
      </c>
      <c r="H8" s="249">
        <v>5.805594662453939</v>
      </c>
      <c r="I8" s="246">
        <v>8.638384597961576</v>
      </c>
      <c r="J8" s="247">
        <v>7.942101239367649</v>
      </c>
      <c r="K8" s="189">
        <v>8</v>
      </c>
      <c r="L8" s="248">
        <v>6.995</v>
      </c>
      <c r="M8" s="249">
        <v>8.309892922668482</v>
      </c>
      <c r="N8" s="246">
        <v>6.635753959607001</v>
      </c>
      <c r="O8" s="247">
        <v>6.627285424833063</v>
      </c>
      <c r="P8" s="189">
        <v>7</v>
      </c>
      <c r="Q8" s="248">
        <v>6.301</v>
      </c>
      <c r="R8" s="249">
        <v>6.376590686738415</v>
      </c>
      <c r="S8" s="246">
        <v>5.012314092275716</v>
      </c>
      <c r="T8" s="247">
        <v>5.714664908841738</v>
      </c>
      <c r="U8" s="247" t="s">
        <v>193</v>
      </c>
      <c r="V8" s="248">
        <v>6.31</v>
      </c>
      <c r="W8" s="249" t="s">
        <v>193</v>
      </c>
    </row>
    <row r="9" spans="2:23" ht="15">
      <c r="B9" s="53"/>
      <c r="C9" s="52" t="s">
        <v>164</v>
      </c>
      <c r="D9" s="246">
        <v>4.898067088723693</v>
      </c>
      <c r="E9" s="247">
        <v>6.646529525726863</v>
      </c>
      <c r="F9" s="247">
        <v>5.7</v>
      </c>
      <c r="G9" s="248">
        <v>6.64</v>
      </c>
      <c r="H9" s="249">
        <v>5.948179552072053</v>
      </c>
      <c r="I9" s="246">
        <v>8.252815092238848</v>
      </c>
      <c r="J9" s="247">
        <v>6.778748270389734</v>
      </c>
      <c r="K9" s="247">
        <v>6.8</v>
      </c>
      <c r="L9" s="248">
        <v>6.363</v>
      </c>
      <c r="M9" s="249">
        <v>7.67846917800914</v>
      </c>
      <c r="N9" s="246">
        <v>6.781662686947882</v>
      </c>
      <c r="O9" s="247">
        <v>5.692993304332061</v>
      </c>
      <c r="P9" s="247">
        <v>6.3</v>
      </c>
      <c r="Q9" s="248">
        <v>5.908</v>
      </c>
      <c r="R9" s="249">
        <v>6.537742356907228</v>
      </c>
      <c r="S9" s="246">
        <v>5.432044129323785</v>
      </c>
      <c r="T9" s="247">
        <v>5.054187169065583</v>
      </c>
      <c r="U9" s="247" t="s">
        <v>193</v>
      </c>
      <c r="V9" s="248">
        <v>5.948</v>
      </c>
      <c r="W9" s="249" t="s">
        <v>193</v>
      </c>
    </row>
    <row r="10" spans="2:23" ht="3.75" customHeight="1">
      <c r="B10" s="53"/>
      <c r="C10" s="52"/>
      <c r="D10" s="246"/>
      <c r="E10" s="247"/>
      <c r="F10" s="247"/>
      <c r="G10" s="248"/>
      <c r="H10" s="249"/>
      <c r="I10" s="246"/>
      <c r="J10" s="247"/>
      <c r="K10" s="247"/>
      <c r="L10" s="248"/>
      <c r="M10" s="249"/>
      <c r="N10" s="246"/>
      <c r="O10" s="247"/>
      <c r="P10" s="247"/>
      <c r="Q10" s="248"/>
      <c r="R10" s="249"/>
      <c r="S10" s="246"/>
      <c r="T10" s="247"/>
      <c r="U10" s="247" t="s">
        <v>193</v>
      </c>
      <c r="V10" s="248"/>
      <c r="W10" s="249" t="s">
        <v>193</v>
      </c>
    </row>
    <row r="11" spans="2:23" ht="18">
      <c r="B11" s="53" t="s">
        <v>136</v>
      </c>
      <c r="C11" s="52"/>
      <c r="D11" s="246">
        <v>2.604038878301182</v>
      </c>
      <c r="E11" s="247">
        <v>2.5703753063079926</v>
      </c>
      <c r="F11" s="247">
        <v>2.6</v>
      </c>
      <c r="G11" s="248">
        <v>2.649</v>
      </c>
      <c r="H11" s="249">
        <v>2.6747899218866333</v>
      </c>
      <c r="I11" s="246">
        <v>2.8614231001023143</v>
      </c>
      <c r="J11" s="247">
        <v>2.4980389587326624</v>
      </c>
      <c r="K11" s="247">
        <v>2.6</v>
      </c>
      <c r="L11" s="248">
        <v>2.215</v>
      </c>
      <c r="M11" s="249">
        <v>2.7416822698742127</v>
      </c>
      <c r="N11" s="246">
        <v>2.4113634239719914</v>
      </c>
      <c r="O11" s="247">
        <v>2.48372794061702</v>
      </c>
      <c r="P11" s="247">
        <v>2.4</v>
      </c>
      <c r="Q11" s="248">
        <v>2.03</v>
      </c>
      <c r="R11" s="249">
        <v>2.9816153999894235</v>
      </c>
      <c r="S11" s="246">
        <v>2.6048345058739812</v>
      </c>
      <c r="T11" s="247">
        <v>2.495143424228341</v>
      </c>
      <c r="U11" s="247" t="s">
        <v>193</v>
      </c>
      <c r="V11" s="248">
        <v>2.03</v>
      </c>
      <c r="W11" s="249" t="s">
        <v>193</v>
      </c>
    </row>
    <row r="12" spans="2:23" ht="3.75" customHeight="1">
      <c r="B12" s="53"/>
      <c r="C12" s="52"/>
      <c r="D12" s="246"/>
      <c r="E12" s="247"/>
      <c r="F12" s="247"/>
      <c r="G12" s="248"/>
      <c r="H12" s="249"/>
      <c r="I12" s="246"/>
      <c r="J12" s="247"/>
      <c r="K12" s="247"/>
      <c r="L12" s="248"/>
      <c r="M12" s="249"/>
      <c r="N12" s="246"/>
      <c r="O12" s="247"/>
      <c r="P12" s="247"/>
      <c r="Q12" s="248"/>
      <c r="R12" s="249"/>
      <c r="S12" s="246"/>
      <c r="T12" s="247"/>
      <c r="U12" s="247" t="s">
        <v>193</v>
      </c>
      <c r="V12" s="248"/>
      <c r="W12" s="249" t="s">
        <v>193</v>
      </c>
    </row>
    <row r="13" spans="2:23" ht="15">
      <c r="B13" s="53" t="s">
        <v>110</v>
      </c>
      <c r="C13" s="52"/>
      <c r="D13" s="246">
        <v>2.0406082246482384</v>
      </c>
      <c r="E13" s="247">
        <v>1.9788488243035252</v>
      </c>
      <c r="F13" s="247">
        <v>1.7</v>
      </c>
      <c r="G13" s="248" t="s">
        <v>193</v>
      </c>
      <c r="H13" s="249" t="s">
        <v>193</v>
      </c>
      <c r="I13" s="246">
        <v>1.4192676472186037</v>
      </c>
      <c r="J13" s="247">
        <v>1.140427931886201</v>
      </c>
      <c r="K13" s="247">
        <v>1</v>
      </c>
      <c r="L13" s="248" t="s">
        <v>193</v>
      </c>
      <c r="M13" s="249" t="s">
        <v>193</v>
      </c>
      <c r="N13" s="246">
        <v>0.9842302406094774</v>
      </c>
      <c r="O13" s="247">
        <v>0.8712004897281522</v>
      </c>
      <c r="P13" s="247">
        <v>0.6</v>
      </c>
      <c r="Q13" s="248" t="s">
        <v>193</v>
      </c>
      <c r="R13" s="249" t="s">
        <v>193</v>
      </c>
      <c r="S13" s="246">
        <v>0.6867930705651446</v>
      </c>
      <c r="T13" s="247">
        <v>0.6679710923041204</v>
      </c>
      <c r="U13" s="247" t="s">
        <v>193</v>
      </c>
      <c r="V13" s="248" t="s">
        <v>193</v>
      </c>
      <c r="W13" s="249" t="s">
        <v>193</v>
      </c>
    </row>
    <row r="14" spans="2:23" ht="15">
      <c r="B14" s="53" t="s">
        <v>63</v>
      </c>
      <c r="C14" s="52"/>
      <c r="D14" s="246">
        <v>6.641277112588555</v>
      </c>
      <c r="E14" s="247">
        <v>6.901849836953768</v>
      </c>
      <c r="F14" s="247">
        <v>6.9</v>
      </c>
      <c r="G14" s="248">
        <v>7.492</v>
      </c>
      <c r="H14" s="249">
        <v>6.732550238552638</v>
      </c>
      <c r="I14" s="246">
        <v>6.01622335586009</v>
      </c>
      <c r="J14" s="247">
        <v>6.374279284835168</v>
      </c>
      <c r="K14" s="247">
        <v>6.3</v>
      </c>
      <c r="L14" s="248">
        <v>6.858</v>
      </c>
      <c r="M14" s="249">
        <v>6.05697769452186</v>
      </c>
      <c r="N14" s="246">
        <v>5.6349749424819615</v>
      </c>
      <c r="O14" s="247">
        <v>5.925415193362451</v>
      </c>
      <c r="P14" s="247">
        <v>6</v>
      </c>
      <c r="Q14" s="248">
        <v>6.495</v>
      </c>
      <c r="R14" s="249">
        <v>5.476399103369153</v>
      </c>
      <c r="S14" s="246">
        <v>5.524901649324806</v>
      </c>
      <c r="T14" s="247">
        <v>5.650517097284066</v>
      </c>
      <c r="U14" s="247" t="s">
        <v>193</v>
      </c>
      <c r="V14" s="248">
        <v>6.212</v>
      </c>
      <c r="W14" s="249" t="s">
        <v>193</v>
      </c>
    </row>
    <row r="15" spans="2:23" ht="15">
      <c r="B15" s="53" t="s">
        <v>87</v>
      </c>
      <c r="C15" s="52"/>
      <c r="D15" s="246">
        <v>6.2548185581279085</v>
      </c>
      <c r="E15" s="247">
        <v>6.184486373165621</v>
      </c>
      <c r="F15" s="247" t="s">
        <v>193</v>
      </c>
      <c r="G15" s="248" t="s">
        <v>193</v>
      </c>
      <c r="H15" s="249" t="s">
        <v>193</v>
      </c>
      <c r="I15" s="246">
        <v>6.997892090660457</v>
      </c>
      <c r="J15" s="247">
        <v>6.317867719644621</v>
      </c>
      <c r="K15" s="247" t="s">
        <v>193</v>
      </c>
      <c r="L15" s="248" t="s">
        <v>193</v>
      </c>
      <c r="M15" s="249" t="s">
        <v>193</v>
      </c>
      <c r="N15" s="246">
        <v>6.481637333839174</v>
      </c>
      <c r="O15" s="247">
        <v>6.2209842154131945</v>
      </c>
      <c r="P15" s="247" t="s">
        <v>193</v>
      </c>
      <c r="Q15" s="248" t="s">
        <v>193</v>
      </c>
      <c r="R15" s="249" t="s">
        <v>193</v>
      </c>
      <c r="S15" s="246">
        <v>5.894655292749235</v>
      </c>
      <c r="T15" s="247">
        <v>5.4195804195804165</v>
      </c>
      <c r="U15" s="247" t="s">
        <v>193</v>
      </c>
      <c r="V15" s="248" t="s">
        <v>193</v>
      </c>
      <c r="W15" s="249" t="s">
        <v>193</v>
      </c>
    </row>
    <row r="16" spans="2:23" ht="15">
      <c r="B16" s="53" t="s">
        <v>84</v>
      </c>
      <c r="C16" s="52"/>
      <c r="D16" s="246">
        <v>5.613249399921784</v>
      </c>
      <c r="E16" s="247" t="s">
        <v>193</v>
      </c>
      <c r="F16" s="247">
        <v>5</v>
      </c>
      <c r="G16" s="248" t="s">
        <v>193</v>
      </c>
      <c r="H16" s="249">
        <v>6.231607150180385</v>
      </c>
      <c r="I16" s="246">
        <v>7.1163096698068955</v>
      </c>
      <c r="J16" s="247" t="s">
        <v>193</v>
      </c>
      <c r="K16" s="247">
        <v>6.4</v>
      </c>
      <c r="L16" s="248" t="s">
        <v>193</v>
      </c>
      <c r="M16" s="249">
        <v>6.5660083558213955</v>
      </c>
      <c r="N16" s="246">
        <v>6.4769258196900665</v>
      </c>
      <c r="O16" s="247" t="s">
        <v>193</v>
      </c>
      <c r="P16" s="247">
        <v>6.2</v>
      </c>
      <c r="Q16" s="248" t="s">
        <v>193</v>
      </c>
      <c r="R16" s="249">
        <v>7.075782440948908</v>
      </c>
      <c r="S16" s="246">
        <v>5.681755841202076</v>
      </c>
      <c r="T16" s="247" t="s">
        <v>193</v>
      </c>
      <c r="U16" s="247" t="s">
        <v>193</v>
      </c>
      <c r="V16" s="248" t="s">
        <v>193</v>
      </c>
      <c r="W16" s="249" t="s">
        <v>193</v>
      </c>
    </row>
    <row r="17" spans="2:23" ht="3.75" customHeight="1">
      <c r="B17" s="53"/>
      <c r="C17" s="52"/>
      <c r="D17" s="149"/>
      <c r="E17" s="189"/>
      <c r="F17" s="189"/>
      <c r="G17" s="248"/>
      <c r="H17" s="249"/>
      <c r="I17" s="149"/>
      <c r="J17" s="189"/>
      <c r="K17" s="189"/>
      <c r="L17" s="248"/>
      <c r="M17" s="249"/>
      <c r="N17" s="149"/>
      <c r="O17" s="189"/>
      <c r="P17" s="189"/>
      <c r="Q17" s="248"/>
      <c r="R17" s="249"/>
      <c r="S17" s="149"/>
      <c r="T17" s="189"/>
      <c r="U17" s="247" t="s">
        <v>193</v>
      </c>
      <c r="V17" s="248"/>
      <c r="W17" s="249" t="s">
        <v>193</v>
      </c>
    </row>
    <row r="18" spans="2:23" ht="15">
      <c r="B18" s="53" t="s">
        <v>60</v>
      </c>
      <c r="C18" s="52"/>
      <c r="D18" s="149">
        <v>-0.6995797392091553</v>
      </c>
      <c r="E18" s="189">
        <v>-0.6</v>
      </c>
      <c r="F18" s="189">
        <v>-0.557777</v>
      </c>
      <c r="G18" s="248">
        <v>-0.743</v>
      </c>
      <c r="H18" s="249">
        <v>-0.663276522869348</v>
      </c>
      <c r="I18" s="149">
        <v>-0.545530232694433</v>
      </c>
      <c r="J18" s="189">
        <v>-0.1</v>
      </c>
      <c r="K18" s="189">
        <v>-0.3449478</v>
      </c>
      <c r="L18" s="248">
        <v>-0.475</v>
      </c>
      <c r="M18" s="249">
        <v>-0.38939458029819</v>
      </c>
      <c r="N18" s="149">
        <v>-0.46642041820363034</v>
      </c>
      <c r="O18" s="189">
        <v>0</v>
      </c>
      <c r="P18" s="189">
        <v>-0.13285820000000004</v>
      </c>
      <c r="Q18" s="248">
        <v>0.025</v>
      </c>
      <c r="R18" s="249">
        <v>-0.0440269130222187</v>
      </c>
      <c r="S18" s="149">
        <v>-0.24051333427467436</v>
      </c>
      <c r="T18" s="189">
        <v>0.2</v>
      </c>
      <c r="U18" s="247" t="s">
        <v>193</v>
      </c>
      <c r="V18" s="248">
        <v>0.012</v>
      </c>
      <c r="W18" s="249" t="s">
        <v>193</v>
      </c>
    </row>
    <row r="19" spans="2:23" ht="15">
      <c r="B19" s="53" t="s">
        <v>82</v>
      </c>
      <c r="C19" s="52"/>
      <c r="D19" s="149">
        <v>48.54974376478609</v>
      </c>
      <c r="E19" s="189">
        <v>48.7</v>
      </c>
      <c r="F19" s="189">
        <v>48.76814300901542</v>
      </c>
      <c r="G19" s="248">
        <v>49.236</v>
      </c>
      <c r="H19" s="249">
        <v>49.7595797304347</v>
      </c>
      <c r="I19" s="149">
        <v>46.966382747890016</v>
      </c>
      <c r="J19" s="189">
        <v>47.3</v>
      </c>
      <c r="K19" s="189">
        <v>46.37195768016167</v>
      </c>
      <c r="L19" s="248">
        <v>46.659</v>
      </c>
      <c r="M19" s="249">
        <v>47.8608466892783</v>
      </c>
      <c r="N19" s="149">
        <v>45.326091858468565</v>
      </c>
      <c r="O19" s="189">
        <v>46</v>
      </c>
      <c r="P19" s="189">
        <v>44.19837867885789</v>
      </c>
      <c r="Q19" s="248">
        <v>44.951</v>
      </c>
      <c r="R19" s="249">
        <v>45.8784848884036</v>
      </c>
      <c r="S19" s="149">
        <v>44.481306908364736</v>
      </c>
      <c r="T19" s="189">
        <v>44.8</v>
      </c>
      <c r="U19" s="247" t="s">
        <v>193</v>
      </c>
      <c r="V19" s="248">
        <v>43.088</v>
      </c>
      <c r="W19" s="249" t="s">
        <v>193</v>
      </c>
    </row>
    <row r="20" spans="2:23" ht="3.75" customHeight="1">
      <c r="B20" s="53"/>
      <c r="C20" s="52"/>
      <c r="D20" s="149"/>
      <c r="E20" s="150"/>
      <c r="F20" s="150"/>
      <c r="G20" s="248"/>
      <c r="H20" s="249"/>
      <c r="I20" s="149"/>
      <c r="J20" s="150"/>
      <c r="K20" s="150"/>
      <c r="L20" s="248"/>
      <c r="M20" s="249"/>
      <c r="N20" s="149"/>
      <c r="O20" s="189"/>
      <c r="P20" s="189"/>
      <c r="Q20" s="248"/>
      <c r="R20" s="249"/>
      <c r="S20" s="149"/>
      <c r="T20" s="189"/>
      <c r="U20" s="247" t="s">
        <v>193</v>
      </c>
      <c r="V20" s="248"/>
      <c r="W20" s="249" t="s">
        <v>193</v>
      </c>
    </row>
    <row r="21" spans="2:23" ht="15.75" thickBot="1">
      <c r="B21" s="55" t="s">
        <v>61</v>
      </c>
      <c r="C21" s="59"/>
      <c r="D21" s="250">
        <v>-1.6322440814665273</v>
      </c>
      <c r="E21" s="251">
        <v>-2.2345649782620085</v>
      </c>
      <c r="F21" s="251">
        <v>0</v>
      </c>
      <c r="G21" s="251">
        <v>-1.908</v>
      </c>
      <c r="H21" s="252">
        <v>-1.17818273347094</v>
      </c>
      <c r="I21" s="250">
        <v>-0.9580677010891149</v>
      </c>
      <c r="J21" s="251">
        <v>-1.5300804315960344</v>
      </c>
      <c r="K21" s="251">
        <v>1.2</v>
      </c>
      <c r="L21" s="251">
        <v>-1.019</v>
      </c>
      <c r="M21" s="252">
        <v>0.129356786371959</v>
      </c>
      <c r="N21" s="250">
        <v>-0.8802112516404481</v>
      </c>
      <c r="O21" s="253">
        <v>-0.8428149614177689</v>
      </c>
      <c r="P21" s="253">
        <v>2.1</v>
      </c>
      <c r="Q21" s="251">
        <v>-0.464</v>
      </c>
      <c r="R21" s="252">
        <v>0.04590279070857483</v>
      </c>
      <c r="S21" s="250">
        <v>-1.0734191282928427</v>
      </c>
      <c r="T21" s="253">
        <v>-0.40035345257272686</v>
      </c>
      <c r="U21" s="253" t="s">
        <v>193</v>
      </c>
      <c r="V21" s="251">
        <v>-0.18</v>
      </c>
      <c r="W21" s="252" t="s">
        <v>193</v>
      </c>
    </row>
    <row r="22" ht="15">
      <c r="B22" s="38" t="s">
        <v>111</v>
      </c>
    </row>
    <row r="23" ht="15">
      <c r="B23" s="49" t="s">
        <v>204</v>
      </c>
    </row>
    <row r="24" spans="1:21" ht="15">
      <c r="A24" s="154"/>
      <c r="B24" s="154" t="s">
        <v>203</v>
      </c>
      <c r="C24" s="154"/>
      <c r="D24" s="254"/>
      <c r="E24" s="254"/>
      <c r="F24" s="254"/>
      <c r="G24" s="254"/>
      <c r="H24" s="254"/>
      <c r="I24" s="254"/>
      <c r="J24" s="2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</row>
    <row r="25" ht="15">
      <c r="B25" s="38" t="s">
        <v>205</v>
      </c>
    </row>
    <row r="26" ht="15">
      <c r="B26" s="38" t="s">
        <v>206</v>
      </c>
    </row>
    <row r="27" ht="15">
      <c r="B27" s="154" t="s">
        <v>207</v>
      </c>
    </row>
    <row r="29" ht="15">
      <c r="B29" s="38" t="s">
        <v>173</v>
      </c>
    </row>
    <row r="30" ht="15">
      <c r="B30" s="38" t="s">
        <v>174</v>
      </c>
    </row>
    <row r="36" spans="3:23" ht="15"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3:23" ht="15"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3:23" ht="15">
      <c r="C38" s="49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</row>
    <row r="39" spans="3:23" ht="15">
      <c r="C39" s="49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</row>
    <row r="40" spans="3:23" ht="15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3:23" ht="15">
      <c r="C41" s="49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</row>
    <row r="42" spans="3:23" ht="15">
      <c r="C42" s="49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2018-12-07T08:11:04Z</cp:lastPrinted>
  <dcterms:created xsi:type="dcterms:W3CDTF">2013-10-16T07:18:04Z</dcterms:created>
  <dcterms:modified xsi:type="dcterms:W3CDTF">2018-12-18T11:08:06Z</dcterms:modified>
  <cp:category/>
  <cp:version/>
  <cp:contentType/>
  <cp:contentStatus/>
</cp:coreProperties>
</file>