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5745" windowWidth="26130" windowHeight="837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'Súhrn'!$B$2:$M$78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<sst xmlns="http://schemas.openxmlformats.org/spreadsheetml/2006/main" count="692" uniqueCount="208">
  <si>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</si>
  <si>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</si>
  <si>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</si>
  <si>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</si>
  <si>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</si>
  <si>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</si>
  <si>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</si>
  <si>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</si>
  <si>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</si>
  <si>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</si>
  <si>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</si>
  <si>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</si>
  <si>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</si>
  <si>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</si>
  <si>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</si>
  <si>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</si>
  <si>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</si>
  <si>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</si>
  <si>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</si>
  <si>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</si>
  <si>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</si>
  <si>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</si>
  <si>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</si>
  <si>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</si>
  <si>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</si>
  <si>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</si>
  <si>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</si>
  <si>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</si>
  <si>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</si>
  <si>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</si>
  <si>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</si>
  <si>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</si>
  <si>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</si>
  <si>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</si>
  <si>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</si>
  <si>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</si>
  <si>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</si>
  <si>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</si>
  <si>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</si>
  <si>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</si>
  <si>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</si>
  <si>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</si>
  <si>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</si>
  <si>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</si>
  <si>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</si>
  <si>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</si>
  <si>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</si>
  <si>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</si>
  <si>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</si>
  <si>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</si>
  <si>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</si>
  <si>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</si>
  <si>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</si>
  <si>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</si>
  <si>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</si>
  <si>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</si>
  <si>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</si>
  <si>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</si>
  <si>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</si>
  <si>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</si>
  <si>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</si>
  <si>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</si>
  <si>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</si>
  <si>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</si>
  <si>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</si>
  <si>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</si>
  <si>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</si>
  <si>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</si>
  <si>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</si>
  <si>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</si>
  <si>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</si>
  <si>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</si>
  <si>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</si>
  <si>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</si>
  <si>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</si>
  <si>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</si>
  <si>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</si>
  <si>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</si>
  <si>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</si>
  <si>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</si>
  <si>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</si>
  <si>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</si>
  <si>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</si>
  <si>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</si>
  <si>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</si>
  <si>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</si>
  <si>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</si>
  <si>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</si>
  <si>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</si>
  <si>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</si>
  <si>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</si>
  <si>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</si>
  <si>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</si>
  <si>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</si>
  <si>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</si>
  <si>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</si>
  <si>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</si>
  <si>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</si>
  <si>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</si>
  <si>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</si>
  <si>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</si>
  <si>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</si>
  <si>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</si>
  <si>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</si>
  <si>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</si>
  <si>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</si>
  <si>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</si>
  <si>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</si>
  <si>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</si>
  <si>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</si>
  <si>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</si>
  <si>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</si>
  <si>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</si>
  <si>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</si>
  <si>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</si>
  <si>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</si>
  <si>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</si>
  <si>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</si>
  <si>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</si>
  <si>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</si>
  <si>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</si>
  <si>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</si>
  <si>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</si>
  <si>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</si>
  <si>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</si>
  <si>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</si>
  <si>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</si>
  <si>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</si>
  <si>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</si>
  <si>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</si>
  <si>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</si>
  <si>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</si>
  <si>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</si>
  <si>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</si>
  <si>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</si>
  <si>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</si>
  <si>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</si>
  <si>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</si>
  <si>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</si>
  <si>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</si>
  <si>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</si>
  <si>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</si>
  <si>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</si>
  <si>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</si>
  <si>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</si>
  <si>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</si>
  <si>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</si>
  <si>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</si>
  <si>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</si>
  <si>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</si>
  <si>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</si>
  <si>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</si>
  <si>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</si>
  <si>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</si>
  <si>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</si>
  <si>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</si>
  <si>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</si>
  <si>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</si>
  <si>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</si>
  <si>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</si>
  <si>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</si>
  <si>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</si>
  <si>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</si>
  <si>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</si>
  <si>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</si>
  <si>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</si>
  <si>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</si>
  <si>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</si>
  <si>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</si>
  <si>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</si>
  <si>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</si>
  <si>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</si>
  <si>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</si>
  <si>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</si>
  <si>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</si>
  <si>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</si>
  <si>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</si>
  <si>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</si>
  <si>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</si>
  <si>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Dopytová inflácia</t>
  </si>
  <si>
    <t>12) Zmeny oproti predchádzajúcej predikcii v %.</t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</si>
  <si>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</si>
  <si>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</si>
  <si>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</si>
  <si>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</si>
  <si>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</si>
  <si>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</si>
  <si>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</si>
  <si>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</si>
  <si>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</si>
  <si>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Zamestnanosť (dynamika)</t>
  </si>
  <si>
    <r>
      <t xml:space="preserve">Odhad NAIRU </t>
    </r>
    <r>
      <rPr>
        <vertAlign val="superscript"/>
        <sz val="11"/>
        <color indexed="8"/>
        <rFont val="Times New Roman"/>
        <family val="1"/>
      </rPr>
      <t>2)</t>
    </r>
  </si>
  <si>
    <t>2) Miera nezamestnanosti, ktorá nezrýchľuje infláciu.</t>
  </si>
  <si>
    <t>-</t>
  </si>
  <si>
    <t>Externé prostredie a technické predpoklady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</si>
  <si>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</si>
  <si>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</si>
  <si>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Times New Roman"/>
        <family val="1"/>
      </rPr>
      <t>11)</t>
    </r>
  </si>
  <si>
    <r>
      <t>Cena ropy v EUR</t>
    </r>
    <r>
      <rPr>
        <vertAlign val="superscript"/>
        <sz val="11"/>
        <color indexed="8"/>
        <rFont val="Times New Roman"/>
        <family val="1"/>
      </rPr>
      <t>11)</t>
    </r>
  </si>
  <si>
    <t>Medzinárodný menový fond - World Economic Outlook (apríl 2018)</t>
  </si>
  <si>
    <t>Organizácia pre ekonomickú spoluprácu a rozvoj (OECD) - Economic Outlook 103 (máj 2018)</t>
  </si>
  <si>
    <t>11) Medziročný rast v % a zmeny oproti predchádzajúcej predikcii sú rátané z nezaokrúhlených čísel.</t>
  </si>
  <si>
    <t xml:space="preserve">Poznámka: </t>
  </si>
  <si>
    <t>P3Q-2018</t>
  </si>
  <si>
    <t>Zmena oproti P2Q-2018</t>
  </si>
  <si>
    <t>Národná banka Slovenska - Strednodobá predikcia P3Q-2018</t>
  </si>
  <si>
    <t>Inštitút finančnej politiky - Makroekonomická prognóza (september 2018), deficit a dlh verejnej správy sú z "Program Stability na roky 2018 až 2021"</t>
  </si>
  <si>
    <t>Európska komisia -  European Economic Forecast (jarná predikcia - máj 2018), HDP a HICP sú z aktuálnejšej (ale menej podrobnej) letnej predikcie - júl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</si>
</sst>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0" borderId="0" applyNumberFormat="0" applyBorder="0" applyAlignment="0" applyProtection="0"/>
    <xf numFmtId="0" fontId="42" fillId="33" borderId="0" applyNumberFormat="0" applyBorder="0" applyAlignment="0" applyProtection="0"/>
    <xf numFmtId="0" fontId="10" fillId="17" borderId="0" applyNumberFormat="0" applyBorder="0" applyAlignment="0" applyProtection="0"/>
    <xf numFmtId="0" fontId="42" fillId="34" borderId="0" applyNumberFormat="0" applyBorder="0" applyAlignment="0" applyProtection="0"/>
    <xf numFmtId="0" fontId="10" fillId="24" borderId="0" applyNumberFormat="0" applyBorder="0" applyAlignment="0" applyProtection="0"/>
    <xf numFmtId="0" fontId="42" fillId="35" borderId="0" applyNumberFormat="0" applyBorder="0" applyAlignment="0" applyProtection="0"/>
    <xf numFmtId="0" fontId="10" fillId="21" borderId="0" applyNumberFormat="0" applyBorder="0" applyAlignment="0" applyProtection="0"/>
    <xf numFmtId="0" fontId="42" fillId="36" borderId="0" applyNumberFormat="0" applyBorder="0" applyAlignment="0" applyProtection="0"/>
    <xf numFmtId="0" fontId="10" fillId="30" borderId="0" applyNumberFormat="0" applyBorder="0" applyAlignment="0" applyProtection="0"/>
    <xf numFmtId="0" fontId="42" fillId="37" borderId="0" applyNumberFormat="0" applyBorder="0" applyAlignment="0" applyProtection="0"/>
    <xf numFmtId="0" fontId="10" fillId="7" borderId="0" applyNumberFormat="0" applyBorder="0" applyAlignment="0" applyProtection="0"/>
    <xf numFmtId="0" fontId="42" fillId="38" borderId="0" applyNumberFormat="0" applyBorder="0" applyAlignment="0" applyProtection="0"/>
    <xf numFmtId="0" fontId="10" fillId="30" borderId="0" applyNumberFormat="0" applyBorder="0" applyAlignment="0" applyProtection="0"/>
    <xf numFmtId="0" fontId="42" fillId="39" borderId="0" applyNumberFormat="0" applyBorder="0" applyAlignment="0" applyProtection="0"/>
    <xf numFmtId="0" fontId="10" fillId="40" borderId="0" applyNumberFormat="0" applyBorder="0" applyAlignment="0" applyProtection="0"/>
    <xf numFmtId="0" fontId="42" fillId="41" borderId="0" applyNumberFormat="0" applyBorder="0" applyAlignment="0" applyProtection="0"/>
    <xf numFmtId="0" fontId="10" fillId="42" borderId="0" applyNumberFormat="0" applyBorder="0" applyAlignment="0" applyProtection="0"/>
    <xf numFmtId="0" fontId="42" fillId="43" borderId="0" applyNumberFormat="0" applyBorder="0" applyAlignment="0" applyProtection="0"/>
    <xf numFmtId="0" fontId="10" fillId="44" borderId="0" applyNumberFormat="0" applyBorder="0" applyAlignment="0" applyProtection="0"/>
    <xf numFmtId="0" fontId="42" fillId="45" borderId="0" applyNumberFormat="0" applyBorder="0" applyAlignment="0" applyProtection="0"/>
    <xf numFmtId="0" fontId="10" fillId="30" borderId="0" applyNumberFormat="0" applyBorder="0" applyAlignment="0" applyProtection="0"/>
    <xf numFmtId="0" fontId="42" fillId="46" borderId="0" applyNumberFormat="0" applyBorder="0" applyAlignment="0" applyProtection="0"/>
    <xf numFmtId="0" fontId="10" fillId="47" borderId="0" applyNumberFormat="0" applyBorder="0" applyAlignment="0" applyProtection="0"/>
    <xf numFmtId="0" fontId="43" fillId="48" borderId="0" applyNumberFormat="0" applyBorder="0" applyAlignment="0" applyProtection="0"/>
    <xf numFmtId="0" fontId="11" fillId="3" borderId="0" applyNumberFormat="0" applyBorder="0" applyAlignment="0" applyProtection="0"/>
    <xf numFmtId="0" fontId="44" fillId="49" borderId="1" applyNumberFormat="0" applyAlignment="0" applyProtection="0"/>
    <xf numFmtId="0" fontId="12" fillId="9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4" applyNumberFormat="0" applyFill="0" applyAlignment="0" applyProtection="0"/>
    <xf numFmtId="0" fontId="15" fillId="0" borderId="5" applyNumberFormat="0" applyFill="0" applyAlignment="0" applyProtection="0"/>
    <xf numFmtId="0" fontId="48" fillId="0" borderId="6" applyNumberFormat="0" applyFill="0" applyAlignment="0" applyProtection="0"/>
    <xf numFmtId="0" fontId="16" fillId="0" borderId="7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1" borderId="10" applyNumberFormat="0" applyAlignment="0" applyProtection="0"/>
    <xf numFmtId="0" fontId="18" fillId="52" borderId="11" applyNumberFormat="0" applyAlignment="0" applyProtection="0"/>
    <xf numFmtId="0" fontId="11" fillId="3" borderId="0" applyNumberFormat="0" applyBorder="0" applyAlignment="0" applyProtection="0"/>
    <xf numFmtId="0" fontId="51" fillId="53" borderId="1" applyNumberFormat="0" applyAlignment="0" applyProtection="0"/>
    <xf numFmtId="0" fontId="19" fillId="7" borderId="2" applyNumberFormat="0" applyAlignment="0" applyProtection="0"/>
    <xf numFmtId="0" fontId="18" fillId="52" borderId="11" applyNumberFormat="0" applyAlignment="0" applyProtection="0"/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55" borderId="16" applyNumberFormat="0" applyFont="0" applyAlignment="0" applyProtection="0"/>
    <xf numFmtId="0" fontId="7" fillId="12" borderId="17" applyNumberFormat="0" applyFont="0" applyAlignment="0" applyProtection="0"/>
    <xf numFmtId="0" fontId="54" fillId="49" borderId="18" applyNumberFormat="0" applyAlignment="0" applyProtection="0"/>
    <xf numFmtId="0" fontId="22" fillId="9" borderId="1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12" borderId="17" applyNumberFormat="0" applyFont="0" applyAlignment="0" applyProtection="0"/>
    <xf numFmtId="0" fontId="7" fillId="12" borderId="17" applyNumberFormat="0" applyFont="0" applyAlignment="0" applyProtection="0"/>
    <xf numFmtId="0" fontId="20" fillId="0" borderId="13" applyNumberFormat="0" applyFill="0" applyAlignment="0" applyProtection="0"/>
    <xf numFmtId="0" fontId="14" fillId="4" borderId="0" applyNumberFormat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4" fillId="0" borderId="21" applyNumberFormat="0" applyFill="0" applyAlignment="0" applyProtection="0"/>
    <xf numFmtId="0" fontId="19" fillId="7" borderId="2" applyNumberFormat="0" applyAlignment="0" applyProtection="0"/>
    <xf numFmtId="0" fontId="12" fillId="21" borderId="2" applyNumberFormat="0" applyAlignment="0" applyProtection="0"/>
    <xf numFmtId="0" fontId="22" fillId="21" borderId="19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47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60" fillId="57" borderId="23" xfId="0" applyFont="1" applyFill="1" applyBorder="1" applyAlignment="1">
      <alignment/>
    </xf>
    <xf numFmtId="0" fontId="61" fillId="57" borderId="24" xfId="0" applyFont="1" applyFill="1" applyBorder="1" applyAlignment="1">
      <alignment/>
    </xf>
    <xf numFmtId="0" fontId="61" fillId="57" borderId="25" xfId="0" applyFont="1" applyFill="1" applyBorder="1" applyAlignment="1">
      <alignment/>
    </xf>
    <xf numFmtId="0" fontId="61" fillId="57" borderId="25" xfId="0" applyFont="1" applyFill="1" applyBorder="1" applyAlignment="1">
      <alignment horizontal="right"/>
    </xf>
    <xf numFmtId="0" fontId="61" fillId="57" borderId="25" xfId="0" applyFont="1" applyFill="1" applyBorder="1" applyAlignment="1">
      <alignment horizontal="center"/>
    </xf>
    <xf numFmtId="0" fontId="61" fillId="57" borderId="24" xfId="0" applyFont="1" applyFill="1" applyBorder="1" applyAlignment="1">
      <alignment horizontal="center"/>
    </xf>
    <xf numFmtId="0" fontId="61" fillId="57" borderId="26" xfId="0" applyFont="1" applyFill="1" applyBorder="1" applyAlignment="1">
      <alignment horizontal="center"/>
    </xf>
    <xf numFmtId="0" fontId="61" fillId="0" borderId="2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8" xfId="0" applyFont="1" applyBorder="1" applyAlignment="1">
      <alignment horizontal="right"/>
    </xf>
    <xf numFmtId="165" fontId="61" fillId="0" borderId="28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57" borderId="24" xfId="0" applyFont="1" applyFill="1" applyBorder="1" applyAlignment="1">
      <alignment horizontal="right"/>
    </xf>
    <xf numFmtId="3" fontId="61" fillId="0" borderId="28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1" fontId="61" fillId="0" borderId="0" xfId="0" applyNumberFormat="1" applyFont="1" applyBorder="1" applyAlignment="1">
      <alignment horizontal="right"/>
    </xf>
    <xf numFmtId="1" fontId="6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right"/>
    </xf>
    <xf numFmtId="0" fontId="62" fillId="57" borderId="25" xfId="0" applyFont="1" applyFill="1" applyBorder="1" applyAlignment="1">
      <alignment/>
    </xf>
    <xf numFmtId="0" fontId="61" fillId="0" borderId="0" xfId="0" applyFont="1" applyAlignment="1">
      <alignment/>
    </xf>
    <xf numFmtId="2" fontId="61" fillId="0" borderId="28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0" fontId="61" fillId="0" borderId="29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1" xfId="0" applyFont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33" xfId="0" applyFont="1" applyFill="1" applyBorder="1" applyAlignment="1">
      <alignment horizontal="center"/>
    </xf>
    <xf numFmtId="0" fontId="61" fillId="58" borderId="34" xfId="0" applyFont="1" applyFill="1" applyBorder="1" applyAlignment="1">
      <alignment horizontal="center"/>
    </xf>
    <xf numFmtId="0" fontId="61" fillId="58" borderId="35" xfId="0" applyFont="1" applyFill="1" applyBorder="1" applyAlignment="1">
      <alignment horizontal="center"/>
    </xf>
    <xf numFmtId="0" fontId="63" fillId="58" borderId="0" xfId="0" applyFont="1" applyFill="1" applyAlignment="1">
      <alignment/>
    </xf>
    <xf numFmtId="0" fontId="61" fillId="58" borderId="0" xfId="0" applyFont="1" applyFill="1" applyAlignment="1">
      <alignment/>
    </xf>
    <xf numFmtId="0" fontId="61" fillId="58" borderId="3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38" xfId="0" applyFont="1" applyFill="1" applyBorder="1" applyAlignment="1">
      <alignment horizontal="center"/>
    </xf>
    <xf numFmtId="0" fontId="61" fillId="58" borderId="39" xfId="0" applyFont="1" applyFill="1" applyBorder="1" applyAlignment="1">
      <alignment horizontal="center"/>
    </xf>
    <xf numFmtId="0" fontId="64" fillId="58" borderId="27" xfId="0" applyFont="1" applyFill="1" applyBorder="1" applyAlignment="1">
      <alignment horizontal="left" vertical="center"/>
    </xf>
    <xf numFmtId="0" fontId="64" fillId="58" borderId="0" xfId="0" applyFont="1" applyFill="1" applyBorder="1" applyAlignment="1">
      <alignment horizontal="left" vertical="center"/>
    </xf>
    <xf numFmtId="0" fontId="64" fillId="58" borderId="32" xfId="0" applyFont="1" applyFill="1" applyBorder="1" applyAlignment="1">
      <alignment horizontal="left" vertical="center"/>
    </xf>
    <xf numFmtId="0" fontId="62" fillId="58" borderId="28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center"/>
    </xf>
    <xf numFmtId="0" fontId="61" fillId="58" borderId="0" xfId="0" applyFont="1" applyFill="1" applyBorder="1" applyAlignment="1">
      <alignment/>
    </xf>
    <xf numFmtId="0" fontId="61" fillId="58" borderId="28" xfId="0" applyFont="1" applyFill="1" applyBorder="1" applyAlignment="1">
      <alignment/>
    </xf>
    <xf numFmtId="0" fontId="61" fillId="58" borderId="40" xfId="0" applyFont="1" applyFill="1" applyBorder="1" applyAlignment="1">
      <alignment/>
    </xf>
    <xf numFmtId="0" fontId="61" fillId="58" borderId="41" xfId="0" applyFont="1" applyFill="1" applyBorder="1" applyAlignment="1">
      <alignment/>
    </xf>
    <xf numFmtId="0" fontId="61" fillId="58" borderId="27" xfId="0" applyFont="1" applyFill="1" applyBorder="1" applyAlignment="1">
      <alignment/>
    </xf>
    <xf numFmtId="0" fontId="61" fillId="58" borderId="28" xfId="0" applyFont="1" applyFill="1" applyBorder="1" applyAlignment="1">
      <alignment horizontal="right"/>
    </xf>
    <xf numFmtId="0" fontId="61" fillId="58" borderId="29" xfId="0" applyFont="1" applyFill="1" applyBorder="1" applyAlignment="1">
      <alignment/>
    </xf>
    <xf numFmtId="0" fontId="61" fillId="58" borderId="30" xfId="0" applyFont="1" applyFill="1" applyBorder="1" applyAlignment="1">
      <alignment/>
    </xf>
    <xf numFmtId="0" fontId="61" fillId="58" borderId="31" xfId="0" applyFont="1" applyFill="1" applyBorder="1" applyAlignment="1">
      <alignment/>
    </xf>
    <xf numFmtId="0" fontId="61" fillId="58" borderId="31" xfId="0" applyFont="1" applyFill="1" applyBorder="1" applyAlignment="1">
      <alignment horizontal="right"/>
    </xf>
    <xf numFmtId="0" fontId="61" fillId="58" borderId="42" xfId="0" applyFont="1" applyFill="1" applyBorder="1" applyAlignment="1">
      <alignment/>
    </xf>
    <xf numFmtId="0" fontId="61" fillId="58" borderId="0" xfId="0" applyFont="1" applyFill="1" applyBorder="1" applyAlignment="1">
      <alignment horizontal="right"/>
    </xf>
    <xf numFmtId="0" fontId="61" fillId="58" borderId="43" xfId="0" applyFont="1" applyFill="1" applyBorder="1" applyAlignment="1">
      <alignment/>
    </xf>
    <xf numFmtId="0" fontId="62" fillId="58" borderId="0" xfId="0" applyFont="1" applyFill="1" applyAlignment="1">
      <alignment/>
    </xf>
    <xf numFmtId="0" fontId="61" fillId="58" borderId="43" xfId="0" applyFont="1" applyFill="1" applyBorder="1" applyAlignment="1">
      <alignment horizontal="center"/>
    </xf>
    <xf numFmtId="0" fontId="61" fillId="58" borderId="41" xfId="0" applyFont="1" applyFill="1" applyBorder="1" applyAlignment="1">
      <alignment horizontal="center"/>
    </xf>
    <xf numFmtId="0" fontId="62" fillId="58" borderId="0" xfId="0" applyFont="1" applyFill="1" applyBorder="1" applyAlignment="1">
      <alignment/>
    </xf>
    <xf numFmtId="0" fontId="62" fillId="58" borderId="30" xfId="0" applyFont="1" applyFill="1" applyBorder="1" applyAlignment="1">
      <alignment/>
    </xf>
    <xf numFmtId="165" fontId="61" fillId="58" borderId="28" xfId="0" applyNumberFormat="1" applyFont="1" applyFill="1" applyBorder="1" applyAlignment="1">
      <alignment/>
    </xf>
    <xf numFmtId="165" fontId="61" fillId="58" borderId="0" xfId="0" applyNumberFormat="1" applyFont="1" applyFill="1" applyBorder="1" applyAlignment="1">
      <alignment/>
    </xf>
    <xf numFmtId="165" fontId="61" fillId="58" borderId="40" xfId="0" applyNumberFormat="1" applyFont="1" applyFill="1" applyBorder="1" applyAlignment="1">
      <alignment/>
    </xf>
    <xf numFmtId="165" fontId="61" fillId="58" borderId="41" xfId="0" applyNumberFormat="1" applyFont="1" applyFill="1" applyBorder="1" applyAlignment="1">
      <alignment/>
    </xf>
    <xf numFmtId="165" fontId="61" fillId="58" borderId="30" xfId="0" applyNumberFormat="1" applyFont="1" applyFill="1" applyBorder="1" applyAlignment="1">
      <alignment/>
    </xf>
    <xf numFmtId="165" fontId="61" fillId="58" borderId="31" xfId="0" applyNumberFormat="1" applyFont="1" applyFill="1" applyBorder="1" applyAlignment="1">
      <alignment/>
    </xf>
    <xf numFmtId="165" fontId="61" fillId="58" borderId="44" xfId="0" applyNumberFormat="1" applyFont="1" applyFill="1" applyBorder="1" applyAlignment="1">
      <alignment/>
    </xf>
    <xf numFmtId="165" fontId="61" fillId="58" borderId="42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/>
    </xf>
    <xf numFmtId="3" fontId="61" fillId="58" borderId="40" xfId="0" applyNumberFormat="1" applyFont="1" applyFill="1" applyBorder="1" applyAlignment="1">
      <alignment/>
    </xf>
    <xf numFmtId="3" fontId="61" fillId="58" borderId="41" xfId="0" applyNumberFormat="1" applyFont="1" applyFill="1" applyBorder="1" applyAlignment="1">
      <alignment/>
    </xf>
    <xf numFmtId="3" fontId="61" fillId="58" borderId="31" xfId="0" applyNumberFormat="1" applyFont="1" applyFill="1" applyBorder="1" applyAlignment="1">
      <alignment/>
    </xf>
    <xf numFmtId="3" fontId="61" fillId="58" borderId="30" xfId="0" applyNumberFormat="1" applyFont="1" applyFill="1" applyBorder="1" applyAlignment="1">
      <alignment/>
    </xf>
    <xf numFmtId="3" fontId="61" fillId="58" borderId="44" xfId="0" applyNumberFormat="1" applyFont="1" applyFill="1" applyBorder="1" applyAlignment="1">
      <alignment/>
    </xf>
    <xf numFmtId="3" fontId="61" fillId="58" borderId="42" xfId="0" applyNumberFormat="1" applyFont="1" applyFill="1" applyBorder="1" applyAlignment="1">
      <alignment/>
    </xf>
    <xf numFmtId="165" fontId="61" fillId="58" borderId="43" xfId="0" applyNumberFormat="1" applyFont="1" applyFill="1" applyBorder="1" applyAlignment="1">
      <alignment/>
    </xf>
    <xf numFmtId="165" fontId="61" fillId="58" borderId="45" xfId="0" applyNumberFormat="1" applyFont="1" applyFill="1" applyBorder="1" applyAlignment="1">
      <alignment/>
    </xf>
    <xf numFmtId="0" fontId="61" fillId="58" borderId="0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 vertical="center"/>
    </xf>
    <xf numFmtId="0" fontId="61" fillId="58" borderId="40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left" vertical="center"/>
    </xf>
    <xf numFmtId="0" fontId="64" fillId="58" borderId="28" xfId="0" applyFont="1" applyFill="1" applyBorder="1" applyAlignment="1">
      <alignment horizontal="left" vertical="center"/>
    </xf>
    <xf numFmtId="0" fontId="61" fillId="58" borderId="46" xfId="0" applyFont="1" applyFill="1" applyBorder="1" applyAlignment="1">
      <alignment/>
    </xf>
    <xf numFmtId="0" fontId="61" fillId="58" borderId="47" xfId="0" applyFont="1" applyFill="1" applyBorder="1" applyAlignment="1">
      <alignment/>
    </xf>
    <xf numFmtId="0" fontId="61" fillId="58" borderId="29" xfId="0" applyFont="1" applyFill="1" applyBorder="1" applyAlignment="1">
      <alignment horizontal="left" vertical="center"/>
    </xf>
    <xf numFmtId="0" fontId="61" fillId="58" borderId="45" xfId="0" applyFont="1" applyFill="1" applyBorder="1" applyAlignment="1">
      <alignment horizontal="right"/>
    </xf>
    <xf numFmtId="164" fontId="61" fillId="58" borderId="0" xfId="0" applyNumberFormat="1" applyFont="1" applyFill="1" applyAlignment="1">
      <alignment/>
    </xf>
    <xf numFmtId="164" fontId="61" fillId="58" borderId="0" xfId="0" applyNumberFormat="1" applyFont="1" applyFill="1" applyAlignment="1">
      <alignment/>
    </xf>
    <xf numFmtId="0" fontId="61" fillId="58" borderId="43" xfId="0" applyFont="1" applyFill="1" applyBorder="1" applyAlignment="1">
      <alignment horizontal="center" vertical="center"/>
    </xf>
    <xf numFmtId="0" fontId="61" fillId="59" borderId="0" xfId="0" applyFont="1" applyFill="1" applyBorder="1" applyAlignment="1">
      <alignment/>
    </xf>
    <xf numFmtId="0" fontId="61" fillId="59" borderId="28" xfId="0" applyFont="1" applyFill="1" applyBorder="1" applyAlignment="1">
      <alignment/>
    </xf>
    <xf numFmtId="0" fontId="61" fillId="59" borderId="40" xfId="0" applyFont="1" applyFill="1" applyBorder="1" applyAlignment="1">
      <alignment/>
    </xf>
    <xf numFmtId="0" fontId="61" fillId="59" borderId="41" xfId="0" applyFont="1" applyFill="1" applyBorder="1" applyAlignment="1">
      <alignment/>
    </xf>
    <xf numFmtId="165" fontId="61" fillId="58" borderId="43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right"/>
    </xf>
    <xf numFmtId="165" fontId="61" fillId="58" borderId="28" xfId="0" applyNumberFormat="1" applyFont="1" applyFill="1" applyBorder="1" applyAlignment="1">
      <alignment horizontal="right"/>
    </xf>
    <xf numFmtId="165" fontId="61" fillId="58" borderId="40" xfId="0" applyNumberFormat="1" applyFont="1" applyFill="1" applyBorder="1" applyAlignment="1">
      <alignment horizontal="right"/>
    </xf>
    <xf numFmtId="165" fontId="61" fillId="58" borderId="41" xfId="0" applyNumberFormat="1" applyFont="1" applyFill="1" applyBorder="1" applyAlignment="1">
      <alignment horizontal="right"/>
    </xf>
    <xf numFmtId="166" fontId="61" fillId="58" borderId="43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 horizontal="right"/>
    </xf>
    <xf numFmtId="166" fontId="61" fillId="58" borderId="28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/>
    </xf>
    <xf numFmtId="166" fontId="61" fillId="58" borderId="28" xfId="0" applyNumberFormat="1" applyFont="1" applyFill="1" applyBorder="1" applyAlignment="1">
      <alignment/>
    </xf>
    <xf numFmtId="166" fontId="61" fillId="58" borderId="40" xfId="0" applyNumberFormat="1" applyFont="1" applyFill="1" applyBorder="1" applyAlignment="1">
      <alignment/>
    </xf>
    <xf numFmtId="166" fontId="61" fillId="58" borderId="41" xfId="0" applyNumberFormat="1" applyFont="1" applyFill="1" applyBorder="1" applyAlignment="1">
      <alignment/>
    </xf>
    <xf numFmtId="166" fontId="61" fillId="58" borderId="43" xfId="0" applyNumberFormat="1" applyFont="1" applyFill="1" applyBorder="1" applyAlignment="1">
      <alignment/>
    </xf>
    <xf numFmtId="166" fontId="61" fillId="59" borderId="0" xfId="0" applyNumberFormat="1" applyFont="1" applyFill="1" applyBorder="1" applyAlignment="1">
      <alignment/>
    </xf>
    <xf numFmtId="166" fontId="61" fillId="59" borderId="28" xfId="0" applyNumberFormat="1" applyFont="1" applyFill="1" applyBorder="1" applyAlignment="1">
      <alignment/>
    </xf>
    <xf numFmtId="166" fontId="61" fillId="59" borderId="40" xfId="0" applyNumberFormat="1" applyFont="1" applyFill="1" applyBorder="1" applyAlignment="1">
      <alignment/>
    </xf>
    <xf numFmtId="166" fontId="61" fillId="59" borderId="41" xfId="0" applyNumberFormat="1" applyFont="1" applyFill="1" applyBorder="1" applyAlignment="1">
      <alignment/>
    </xf>
    <xf numFmtId="3" fontId="61" fillId="58" borderId="43" xfId="0" applyNumberFormat="1" applyFont="1" applyFill="1" applyBorder="1" applyAlignment="1">
      <alignment/>
    </xf>
    <xf numFmtId="0" fontId="62" fillId="58" borderId="30" xfId="0" applyFont="1" applyFill="1" applyBorder="1" applyAlignment="1">
      <alignment horizontal="left" vertical="center"/>
    </xf>
    <xf numFmtId="0" fontId="61" fillId="59" borderId="30" xfId="0" applyFont="1" applyFill="1" applyBorder="1" applyAlignment="1">
      <alignment/>
    </xf>
    <xf numFmtId="0" fontId="61" fillId="59" borderId="31" xfId="0" applyFont="1" applyFill="1" applyBorder="1" applyAlignment="1">
      <alignment/>
    </xf>
    <xf numFmtId="0" fontId="61" fillId="59" borderId="42" xfId="0" applyFont="1" applyFill="1" applyBorder="1" applyAlignment="1">
      <alignment/>
    </xf>
    <xf numFmtId="3" fontId="61" fillId="58" borderId="43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 vertical="center"/>
    </xf>
    <xf numFmtId="3" fontId="61" fillId="58" borderId="28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/>
    </xf>
    <xf numFmtId="3" fontId="61" fillId="58" borderId="28" xfId="0" applyNumberFormat="1" applyFont="1" applyFill="1" applyBorder="1" applyAlignment="1">
      <alignment horizontal="center"/>
    </xf>
    <xf numFmtId="3" fontId="61" fillId="58" borderId="41" xfId="0" applyNumberFormat="1" applyFont="1" applyFill="1" applyBorder="1" applyAlignment="1">
      <alignment horizontal="center"/>
    </xf>
    <xf numFmtId="3" fontId="61" fillId="58" borderId="43" xfId="0" applyNumberFormat="1" applyFont="1" applyFill="1" applyBorder="1" applyAlignment="1">
      <alignment horizontal="right"/>
    </xf>
    <xf numFmtId="3" fontId="61" fillId="59" borderId="0" xfId="0" applyNumberFormat="1" applyFont="1" applyFill="1" applyBorder="1" applyAlignment="1">
      <alignment/>
    </xf>
    <xf numFmtId="3" fontId="61" fillId="59" borderId="28" xfId="0" applyNumberFormat="1" applyFont="1" applyFill="1" applyBorder="1" applyAlignment="1">
      <alignment/>
    </xf>
    <xf numFmtId="3" fontId="61" fillId="59" borderId="41" xfId="0" applyNumberFormat="1" applyFont="1" applyFill="1" applyBorder="1" applyAlignment="1">
      <alignment/>
    </xf>
    <xf numFmtId="3" fontId="61" fillId="58" borderId="45" xfId="0" applyNumberFormat="1" applyFont="1" applyFill="1" applyBorder="1" applyAlignment="1">
      <alignment/>
    </xf>
    <xf numFmtId="3" fontId="61" fillId="59" borderId="30" xfId="0" applyNumberFormat="1" applyFont="1" applyFill="1" applyBorder="1" applyAlignment="1">
      <alignment/>
    </xf>
    <xf numFmtId="3" fontId="61" fillId="59" borderId="31" xfId="0" applyNumberFormat="1" applyFont="1" applyFill="1" applyBorder="1" applyAlignment="1">
      <alignment/>
    </xf>
    <xf numFmtId="3" fontId="61" fillId="59" borderId="42" xfId="0" applyNumberFormat="1" applyFont="1" applyFill="1" applyBorder="1" applyAlignment="1">
      <alignment/>
    </xf>
    <xf numFmtId="0" fontId="65" fillId="58" borderId="48" xfId="0" applyFont="1" applyFill="1" applyBorder="1" applyAlignment="1">
      <alignment horizontal="center" vertical="center" textRotation="90" wrapText="1"/>
    </xf>
    <xf numFmtId="0" fontId="65" fillId="58" borderId="45" xfId="0" applyFont="1" applyFill="1" applyBorder="1" applyAlignment="1">
      <alignment horizontal="center" vertical="center" textRotation="90" wrapText="1"/>
    </xf>
    <xf numFmtId="0" fontId="65" fillId="58" borderId="31" xfId="0" applyFont="1" applyFill="1" applyBorder="1" applyAlignment="1">
      <alignment horizontal="center" vertical="center" textRotation="90" wrapText="1"/>
    </xf>
    <xf numFmtId="0" fontId="65" fillId="58" borderId="42" xfId="0" applyFont="1" applyFill="1" applyBorder="1" applyAlignment="1">
      <alignment horizontal="center" vertical="center" textRotation="90" wrapText="1"/>
    </xf>
    <xf numFmtId="165" fontId="61" fillId="57" borderId="25" xfId="0" applyNumberFormat="1" applyFont="1" applyFill="1" applyBorder="1" applyAlignment="1">
      <alignment horizontal="right"/>
    </xf>
    <xf numFmtId="165" fontId="6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1" fillId="58" borderId="41" xfId="0" applyNumberFormat="1" applyFont="1" applyFill="1" applyBorder="1" applyAlignment="1">
      <alignment horizontal="right"/>
    </xf>
    <xf numFmtId="0" fontId="61" fillId="58" borderId="37" xfId="0" applyFont="1" applyFill="1" applyBorder="1" applyAlignment="1">
      <alignment horizontal="center"/>
    </xf>
    <xf numFmtId="166" fontId="61" fillId="58" borderId="41" xfId="0" applyNumberFormat="1" applyFont="1" applyFill="1" applyBorder="1" applyAlignment="1">
      <alignment horizontal="right"/>
    </xf>
    <xf numFmtId="165" fontId="61" fillId="58" borderId="49" xfId="0" applyNumberFormat="1" applyFont="1" applyFill="1" applyBorder="1" applyAlignment="1">
      <alignment horizontal="center"/>
    </xf>
    <xf numFmtId="165" fontId="61" fillId="58" borderId="28" xfId="0" applyNumberFormat="1" applyFont="1" applyFill="1" applyBorder="1" applyAlignment="1">
      <alignment horizontal="center"/>
    </xf>
    <xf numFmtId="165" fontId="61" fillId="0" borderId="28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1" fillId="0" borderId="0" xfId="0" applyFont="1" applyFill="1" applyAlignment="1">
      <alignment/>
    </xf>
    <xf numFmtId="1" fontId="61" fillId="0" borderId="50" xfId="0" applyNumberFormat="1" applyFont="1" applyFill="1" applyBorder="1" applyAlignment="1">
      <alignment/>
    </xf>
    <xf numFmtId="1" fontId="61" fillId="0" borderId="51" xfId="0" applyNumberFormat="1" applyFont="1" applyFill="1" applyBorder="1" applyAlignment="1">
      <alignment/>
    </xf>
    <xf numFmtId="1" fontId="61" fillId="0" borderId="52" xfId="0" applyNumberFormat="1" applyFont="1" applyFill="1" applyBorder="1" applyAlignment="1">
      <alignment/>
    </xf>
    <xf numFmtId="1" fontId="61" fillId="0" borderId="53" xfId="0" applyNumberFormat="1" applyFont="1" applyFill="1" applyBorder="1" applyAlignment="1">
      <alignment/>
    </xf>
    <xf numFmtId="1" fontId="61" fillId="0" borderId="54" xfId="0" applyNumberFormat="1" applyFont="1" applyFill="1" applyBorder="1" applyAlignment="1">
      <alignment/>
    </xf>
    <xf numFmtId="0" fontId="61" fillId="0" borderId="55" xfId="0" applyFont="1" applyFill="1" applyBorder="1" applyAlignment="1">
      <alignment/>
    </xf>
    <xf numFmtId="0" fontId="61" fillId="58" borderId="56" xfId="0" applyFont="1" applyFill="1" applyBorder="1" applyAlignment="1">
      <alignment/>
    </xf>
    <xf numFmtId="0" fontId="61" fillId="0" borderId="56" xfId="0" applyFont="1" applyFill="1" applyBorder="1" applyAlignment="1">
      <alignment/>
    </xf>
    <xf numFmtId="165" fontId="61" fillId="0" borderId="57" xfId="0" applyNumberFormat="1" applyFont="1" applyFill="1" applyBorder="1" applyAlignment="1">
      <alignment/>
    </xf>
    <xf numFmtId="165" fontId="61" fillId="0" borderId="52" xfId="0" applyNumberFormat="1" applyFont="1" applyFill="1" applyBorder="1" applyAlignment="1">
      <alignment/>
    </xf>
    <xf numFmtId="165" fontId="61" fillId="0" borderId="50" xfId="0" applyNumberFormat="1" applyFont="1" applyFill="1" applyBorder="1" applyAlignment="1">
      <alignment/>
    </xf>
    <xf numFmtId="165" fontId="61" fillId="0" borderId="53" xfId="0" applyNumberFormat="1" applyFont="1" applyFill="1" applyBorder="1" applyAlignment="1">
      <alignment/>
    </xf>
    <xf numFmtId="165" fontId="61" fillId="0" borderId="51" xfId="0" applyNumberFormat="1" applyFont="1" applyFill="1" applyBorder="1" applyAlignment="1">
      <alignment/>
    </xf>
    <xf numFmtId="165" fontId="61" fillId="0" borderId="54" xfId="0" applyNumberFormat="1" applyFont="1" applyFill="1" applyBorder="1" applyAlignment="1">
      <alignment/>
    </xf>
    <xf numFmtId="17" fontId="61" fillId="58" borderId="58" xfId="0" applyNumberFormat="1" applyFont="1" applyFill="1" applyBorder="1" applyAlignment="1">
      <alignment/>
    </xf>
    <xf numFmtId="17" fontId="61" fillId="58" borderId="5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6" fillId="57" borderId="60" xfId="0" applyFont="1" applyFill="1" applyBorder="1" applyAlignment="1">
      <alignment vertical="center"/>
    </xf>
    <xf numFmtId="0" fontId="66" fillId="57" borderId="61" xfId="0" applyFont="1" applyFill="1" applyBorder="1" applyAlignment="1">
      <alignment vertical="center"/>
    </xf>
    <xf numFmtId="3" fontId="61" fillId="0" borderId="5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61" fillId="0" borderId="27" xfId="0" applyFont="1" applyFill="1" applyBorder="1" applyAlignment="1">
      <alignment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1" fillId="58" borderId="41" xfId="0" applyFont="1" applyFill="1" applyBorder="1" applyAlignment="1">
      <alignment horizontal="center" vertical="center"/>
    </xf>
    <xf numFmtId="3" fontId="61" fillId="58" borderId="41" xfId="0" applyNumberFormat="1" applyFont="1" applyFill="1" applyBorder="1" applyAlignment="1">
      <alignment horizontal="center" vertical="center"/>
    </xf>
    <xf numFmtId="0" fontId="68" fillId="58" borderId="0" xfId="0" applyFont="1" applyFill="1" applyBorder="1" applyAlignment="1">
      <alignment horizontal="left" vertical="center"/>
    </xf>
    <xf numFmtId="0" fontId="68" fillId="58" borderId="28" xfId="0" applyFont="1" applyFill="1" applyBorder="1" applyAlignment="1">
      <alignment horizontal="left" vertical="center"/>
    </xf>
    <xf numFmtId="0" fontId="64" fillId="58" borderId="27" xfId="0" applyFont="1" applyFill="1" applyBorder="1" applyAlignment="1">
      <alignment/>
    </xf>
    <xf numFmtId="3" fontId="61" fillId="58" borderId="0" xfId="0" applyNumberFormat="1" applyFont="1" applyFill="1" applyAlignment="1">
      <alignment/>
    </xf>
    <xf numFmtId="0" fontId="64" fillId="58" borderId="29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62" xfId="0" applyFont="1" applyFill="1" applyBorder="1" applyAlignment="1">
      <alignment horizontal="center"/>
    </xf>
    <xf numFmtId="165" fontId="61" fillId="58" borderId="43" xfId="0" applyNumberFormat="1" applyFont="1" applyFill="1" applyBorder="1" applyAlignment="1">
      <alignment horizontal="center"/>
    </xf>
    <xf numFmtId="165" fontId="61" fillId="0" borderId="0" xfId="0" applyNumberFormat="1" applyFont="1" applyBorder="1" applyAlignment="1">
      <alignment horizontal="right"/>
    </xf>
    <xf numFmtId="165" fontId="61" fillId="0" borderId="0" xfId="0" applyNumberFormat="1" applyFont="1" applyFill="1" applyBorder="1" applyAlignment="1">
      <alignment horizontal="right"/>
    </xf>
    <xf numFmtId="166" fontId="61" fillId="0" borderId="41" xfId="0" applyNumberFormat="1" applyFont="1" applyFill="1" applyBorder="1" applyAlignment="1">
      <alignment horizontal="right"/>
    </xf>
    <xf numFmtId="166" fontId="61" fillId="0" borderId="43" xfId="0" applyNumberFormat="1" applyFont="1" applyFill="1" applyBorder="1" applyAlignment="1">
      <alignment horizontal="right"/>
    </xf>
    <xf numFmtId="165" fontId="61" fillId="0" borderId="41" xfId="0" applyNumberFormat="1" applyFont="1" applyBorder="1" applyAlignment="1">
      <alignment horizontal="right"/>
    </xf>
    <xf numFmtId="165" fontId="61" fillId="57" borderId="26" xfId="0" applyNumberFormat="1" applyFont="1" applyFill="1" applyBorder="1" applyAlignment="1">
      <alignment horizontal="right"/>
    </xf>
    <xf numFmtId="0" fontId="60" fillId="58" borderId="27" xfId="0" applyFont="1" applyFill="1" applyBorder="1" applyAlignment="1">
      <alignment horizontal="left" vertical="center"/>
    </xf>
    <xf numFmtId="0" fontId="60" fillId="58" borderId="0" xfId="0" applyFont="1" applyFill="1" applyBorder="1" applyAlignment="1">
      <alignment horizontal="left" vertical="center"/>
    </xf>
    <xf numFmtId="0" fontId="60" fillId="58" borderId="28" xfId="0" applyFont="1" applyFill="1" applyBorder="1" applyAlignment="1">
      <alignment horizontal="left" vertical="center"/>
    </xf>
    <xf numFmtId="0" fontId="66" fillId="57" borderId="63" xfId="0" applyFont="1" applyFill="1" applyBorder="1" applyAlignment="1">
      <alignment horizontal="left" vertical="center"/>
    </xf>
    <xf numFmtId="0" fontId="66" fillId="57" borderId="60" xfId="0" applyFont="1" applyFill="1" applyBorder="1" applyAlignment="1">
      <alignment horizontal="left" vertical="center"/>
    </xf>
    <xf numFmtId="0" fontId="66" fillId="57" borderId="61" xfId="0" applyFont="1" applyFill="1" applyBorder="1" applyAlignment="1">
      <alignment horizontal="left" vertical="center"/>
    </xf>
    <xf numFmtId="0" fontId="60" fillId="58" borderId="64" xfId="0" applyFont="1" applyFill="1" applyBorder="1" applyAlignment="1">
      <alignment horizontal="left" vertical="center"/>
    </xf>
    <xf numFmtId="0" fontId="60" fillId="58" borderId="65" xfId="0" applyFont="1" applyFill="1" applyBorder="1" applyAlignment="1">
      <alignment horizontal="left" vertical="center"/>
    </xf>
    <xf numFmtId="0" fontId="60" fillId="58" borderId="37" xfId="0" applyFont="1" applyFill="1" applyBorder="1" applyAlignment="1">
      <alignment horizontal="left" vertical="center"/>
    </xf>
    <xf numFmtId="0" fontId="62" fillId="58" borderId="22" xfId="0" applyFont="1" applyFill="1" applyBorder="1" applyAlignment="1">
      <alignment horizontal="center" vertical="center"/>
    </xf>
    <xf numFmtId="0" fontId="61" fillId="58" borderId="65" xfId="0" applyFont="1" applyFill="1" applyBorder="1" applyAlignment="1">
      <alignment horizontal="center" vertical="center"/>
    </xf>
    <xf numFmtId="0" fontId="61" fillId="58" borderId="66" xfId="0" applyFont="1" applyFill="1" applyBorder="1" applyAlignment="1">
      <alignment horizontal="center" vertical="center"/>
    </xf>
    <xf numFmtId="0" fontId="62" fillId="58" borderId="37" xfId="0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1" fontId="61" fillId="0" borderId="67" xfId="0" applyNumberFormat="1" applyFont="1" applyFill="1" applyBorder="1" applyAlignment="1">
      <alignment/>
    </xf>
    <xf numFmtId="1" fontId="61" fillId="0" borderId="68" xfId="0" applyNumberFormat="1" applyFont="1" applyFill="1" applyBorder="1" applyAlignment="1">
      <alignment/>
    </xf>
    <xf numFmtId="1" fontId="61" fillId="0" borderId="69" xfId="0" applyNumberFormat="1" applyFont="1" applyFill="1" applyBorder="1" applyAlignment="1">
      <alignment/>
    </xf>
    <xf numFmtId="165" fontId="61" fillId="0" borderId="67" xfId="0" applyNumberFormat="1" applyFont="1" applyFill="1" applyBorder="1" applyAlignment="1">
      <alignment/>
    </xf>
    <xf numFmtId="165" fontId="61" fillId="0" borderId="68" xfId="0" applyNumberFormat="1" applyFont="1" applyFill="1" applyBorder="1" applyAlignment="1">
      <alignment/>
    </xf>
    <xf numFmtId="165" fontId="61" fillId="0" borderId="69" xfId="0" applyNumberFormat="1" applyFont="1" applyFill="1" applyBorder="1" applyAlignment="1">
      <alignment/>
    </xf>
    <xf numFmtId="0" fontId="61" fillId="58" borderId="22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1" fillId="0" borderId="31" xfId="0" applyNumberFormat="1" applyFont="1" applyFill="1" applyBorder="1" applyAlignment="1">
      <alignment horizontal="right"/>
    </xf>
    <xf numFmtId="165" fontId="61" fillId="0" borderId="30" xfId="0" applyNumberFormat="1" applyFont="1" applyFill="1" applyBorder="1" applyAlignment="1">
      <alignment horizontal="right"/>
    </xf>
    <xf numFmtId="166" fontId="61" fillId="0" borderId="0" xfId="0" applyNumberFormat="1" applyFont="1" applyFill="1" applyAlignment="1">
      <alignment/>
    </xf>
    <xf numFmtId="165" fontId="61" fillId="58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1" fillId="58" borderId="0" xfId="0" applyFont="1" applyFill="1" applyBorder="1" applyAlignment="1">
      <alignment horizontal="center" vertical="center"/>
    </xf>
    <xf numFmtId="0" fontId="61" fillId="58" borderId="37" xfId="0" applyFont="1" applyFill="1" applyBorder="1" applyAlignment="1">
      <alignment horizontal="center"/>
    </xf>
    <xf numFmtId="165" fontId="61" fillId="0" borderId="40" xfId="0" applyNumberFormat="1" applyFont="1" applyBorder="1" applyAlignment="1">
      <alignment horizontal="right"/>
    </xf>
    <xf numFmtId="165" fontId="61" fillId="0" borderId="40" xfId="0" applyNumberFormat="1" applyFont="1" applyFill="1" applyBorder="1" applyAlignment="1">
      <alignment horizontal="right"/>
    </xf>
    <xf numFmtId="165" fontId="61" fillId="0" borderId="44" xfId="0" applyNumberFormat="1" applyFont="1" applyFill="1" applyBorder="1" applyAlignment="1">
      <alignment horizontal="right"/>
    </xf>
    <xf numFmtId="0" fontId="59" fillId="0" borderId="70" xfId="0" applyFont="1" applyBorder="1" applyAlignment="1">
      <alignment horizontal="center"/>
    </xf>
    <xf numFmtId="165" fontId="61" fillId="0" borderId="61" xfId="0" applyNumberFormat="1" applyFont="1" applyBorder="1" applyAlignment="1">
      <alignment horizontal="right" vertical="center"/>
    </xf>
    <xf numFmtId="165" fontId="61" fillId="0" borderId="41" xfId="0" applyNumberFormat="1" applyFont="1" applyBorder="1" applyAlignment="1">
      <alignment horizontal="right" vertical="center"/>
    </xf>
    <xf numFmtId="165" fontId="61" fillId="0" borderId="41" xfId="0" applyNumberFormat="1" applyFont="1" applyFill="1" applyBorder="1" applyAlignment="1">
      <alignment horizontal="right" vertical="center"/>
    </xf>
    <xf numFmtId="165" fontId="61" fillId="0" borderId="4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0" fontId="59" fillId="0" borderId="36" xfId="0" applyFont="1" applyBorder="1" applyAlignment="1">
      <alignment horizontal="center"/>
    </xf>
    <xf numFmtId="0" fontId="61" fillId="57" borderId="71" xfId="0" applyFont="1" applyFill="1" applyBorder="1" applyAlignment="1">
      <alignment horizontal="center"/>
    </xf>
    <xf numFmtId="165" fontId="61" fillId="57" borderId="71" xfId="0" applyNumberFormat="1" applyFont="1" applyFill="1" applyBorder="1" applyAlignment="1">
      <alignment horizontal="right"/>
    </xf>
    <xf numFmtId="165" fontId="61" fillId="0" borderId="60" xfId="0" applyNumberFormat="1" applyFont="1" applyFill="1" applyBorder="1" applyAlignment="1">
      <alignment horizontal="right"/>
    </xf>
    <xf numFmtId="0" fontId="59" fillId="0" borderId="72" xfId="0" applyFont="1" applyBorder="1" applyAlignment="1">
      <alignment horizontal="center"/>
    </xf>
    <xf numFmtId="165" fontId="61" fillId="0" borderId="73" xfId="0" applyNumberFormat="1" applyFont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center"/>
    </xf>
    <xf numFmtId="167" fontId="61" fillId="58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61" fillId="0" borderId="49" xfId="0" applyNumberFormat="1" applyFont="1" applyFill="1" applyBorder="1" applyAlignment="1">
      <alignment horizontal="center"/>
    </xf>
    <xf numFmtId="165" fontId="61" fillId="0" borderId="43" xfId="0" applyNumberFormat="1" applyFont="1" applyFill="1" applyBorder="1" applyAlignment="1">
      <alignment horizontal="center"/>
    </xf>
    <xf numFmtId="165" fontId="61" fillId="0" borderId="28" xfId="0" applyNumberFormat="1" applyFont="1" applyFill="1" applyBorder="1" applyAlignment="1">
      <alignment horizontal="center"/>
    </xf>
    <xf numFmtId="165" fontId="61" fillId="0" borderId="41" xfId="0" applyNumberFormat="1" applyFont="1" applyFill="1" applyBorder="1" applyAlignment="1">
      <alignment horizontal="center"/>
    </xf>
    <xf numFmtId="165" fontId="61" fillId="0" borderId="48" xfId="0" applyNumberFormat="1" applyFont="1" applyFill="1" applyBorder="1" applyAlignment="1">
      <alignment horizontal="center"/>
    </xf>
    <xf numFmtId="165" fontId="61" fillId="0" borderId="31" xfId="0" applyNumberFormat="1" applyFont="1" applyFill="1" applyBorder="1" applyAlignment="1">
      <alignment horizontal="center"/>
    </xf>
    <xf numFmtId="165" fontId="61" fillId="0" borderId="42" xfId="0" applyNumberFormat="1" applyFont="1" applyFill="1" applyBorder="1" applyAlignment="1">
      <alignment horizontal="center"/>
    </xf>
    <xf numFmtId="165" fontId="61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0" fillId="0" borderId="27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74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28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6" fillId="57" borderId="75" xfId="0" applyFont="1" applyFill="1" applyBorder="1" applyAlignment="1">
      <alignment horizontal="left" vertical="center"/>
    </xf>
    <xf numFmtId="0" fontId="66" fillId="57" borderId="76" xfId="0" applyFont="1" applyFill="1" applyBorder="1" applyAlignment="1">
      <alignment horizontal="left" vertical="center"/>
    </xf>
    <xf numFmtId="0" fontId="66" fillId="57" borderId="77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61" fillId="58" borderId="0" xfId="0" applyFont="1" applyFill="1" applyBorder="1" applyAlignment="1">
      <alignment horizontal="center" vertical="center"/>
    </xf>
    <xf numFmtId="0" fontId="61" fillId="58" borderId="36" xfId="0" applyFont="1" applyFill="1" applyBorder="1" applyAlignment="1">
      <alignment horizontal="center" vertical="center"/>
    </xf>
    <xf numFmtId="0" fontId="61" fillId="58" borderId="32" xfId="0" applyFont="1" applyFill="1" applyBorder="1" applyAlignment="1">
      <alignment horizontal="center" vertical="center"/>
    </xf>
    <xf numFmtId="0" fontId="61" fillId="58" borderId="34" xfId="0" applyFont="1" applyFill="1" applyBorder="1" applyAlignment="1">
      <alignment horizontal="center" vertical="center"/>
    </xf>
    <xf numFmtId="0" fontId="61" fillId="58" borderId="79" xfId="0" applyFont="1" applyFill="1" applyBorder="1" applyAlignment="1">
      <alignment horizontal="center" vertical="center"/>
    </xf>
    <xf numFmtId="0" fontId="61" fillId="58" borderId="61" xfId="0" applyFont="1" applyFill="1" applyBorder="1" applyAlignment="1">
      <alignment horizontal="center" vertical="center"/>
    </xf>
    <xf numFmtId="0" fontId="61" fillId="58" borderId="39" xfId="0" applyFont="1" applyFill="1" applyBorder="1" applyAlignment="1">
      <alignment horizontal="center" vertical="center"/>
    </xf>
    <xf numFmtId="0" fontId="60" fillId="58" borderId="63" xfId="0" applyFont="1" applyFill="1" applyBorder="1" applyAlignment="1">
      <alignment horizontal="left" vertical="center"/>
    </xf>
    <xf numFmtId="0" fontId="60" fillId="58" borderId="60" xfId="0" applyFont="1" applyFill="1" applyBorder="1" applyAlignment="1">
      <alignment horizontal="left" vertical="center"/>
    </xf>
    <xf numFmtId="0" fontId="60" fillId="58" borderId="80" xfId="0" applyFont="1" applyFill="1" applyBorder="1" applyAlignment="1">
      <alignment horizontal="left" vertical="center"/>
    </xf>
    <xf numFmtId="0" fontId="60" fillId="58" borderId="74" xfId="0" applyFont="1" applyFill="1" applyBorder="1" applyAlignment="1">
      <alignment horizontal="left" vertical="center"/>
    </xf>
    <xf numFmtId="0" fontId="60" fillId="58" borderId="36" xfId="0" applyFont="1" applyFill="1" applyBorder="1" applyAlignment="1">
      <alignment horizontal="left" vertical="center"/>
    </xf>
    <xf numFmtId="0" fontId="60" fillId="58" borderId="34" xfId="0" applyFont="1" applyFill="1" applyBorder="1" applyAlignment="1">
      <alignment horizontal="left" vertical="center"/>
    </xf>
    <xf numFmtId="0" fontId="62" fillId="58" borderId="62" xfId="0" applyFont="1" applyFill="1" applyBorder="1" applyAlignment="1">
      <alignment horizontal="center" vertical="center"/>
    </xf>
    <xf numFmtId="0" fontId="62" fillId="58" borderId="35" xfId="0" applyFont="1" applyFill="1" applyBorder="1" applyAlignment="1">
      <alignment horizontal="center" vertical="center"/>
    </xf>
    <xf numFmtId="0" fontId="60" fillId="58" borderId="81" xfId="0" applyFont="1" applyFill="1" applyBorder="1" applyAlignment="1">
      <alignment horizontal="left" vertical="center"/>
    </xf>
    <xf numFmtId="0" fontId="60" fillId="58" borderId="79" xfId="0" applyFont="1" applyFill="1" applyBorder="1" applyAlignment="1">
      <alignment horizontal="left" vertical="center"/>
    </xf>
    <xf numFmtId="0" fontId="60" fillId="58" borderId="32" xfId="0" applyFont="1" applyFill="1" applyBorder="1" applyAlignment="1">
      <alignment horizontal="left" vertical="center"/>
    </xf>
    <xf numFmtId="0" fontId="62" fillId="58" borderId="33" xfId="0" applyFont="1" applyFill="1" applyBorder="1" applyAlignment="1">
      <alignment horizontal="center" vertical="center"/>
    </xf>
    <xf numFmtId="0" fontId="61" fillId="58" borderId="82" xfId="0" applyFont="1" applyFill="1" applyBorder="1" applyAlignment="1">
      <alignment horizontal="center"/>
    </xf>
    <xf numFmtId="0" fontId="61" fillId="58" borderId="65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46" xfId="0" applyFont="1" applyFill="1" applyBorder="1" applyAlignment="1">
      <alignment horizontal="center"/>
    </xf>
    <xf numFmtId="0" fontId="61" fillId="58" borderId="58" xfId="0" applyFont="1" applyFill="1" applyBorder="1" applyAlignment="1">
      <alignment horizontal="center"/>
    </xf>
    <xf numFmtId="0" fontId="61" fillId="58" borderId="59" xfId="0" applyFont="1" applyFill="1" applyBorder="1" applyAlignment="1">
      <alignment horizontal="center"/>
    </xf>
    <xf numFmtId="0" fontId="62" fillId="58" borderId="63" xfId="0" applyFont="1" applyFill="1" applyBorder="1" applyAlignment="1">
      <alignment horizontal="left" vertical="center" wrapText="1"/>
    </xf>
    <xf numFmtId="0" fontId="62" fillId="58" borderId="61" xfId="0" applyFont="1" applyFill="1" applyBorder="1" applyAlignment="1">
      <alignment horizontal="left" vertical="center" wrapText="1"/>
    </xf>
    <xf numFmtId="0" fontId="62" fillId="58" borderId="29" xfId="0" applyFont="1" applyFill="1" applyBorder="1" applyAlignment="1">
      <alignment horizontal="left" vertical="center" wrapText="1"/>
    </xf>
    <xf numFmtId="0" fontId="62" fillId="58" borderId="42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Y55" sqref="Y55"/>
    </sheetView>
  </sheetViews>
  <sheetFormatPr defaultColWidth="9.140625" defaultRowHeight="15" outlineLevelRow="1"/>
  <cols>
    <col min="1" max="4" width="3.140625" style="145" customWidth="1"/>
    <col min="5" max="5" width="35.140625" style="145" customWidth="1"/>
    <col min="6" max="6" width="31.7109375" style="145" bestFit="1" customWidth="1"/>
    <col min="7" max="7" width="12.7109375" style="145" customWidth="1"/>
    <col min="8" max="10" width="11.00390625" style="145" customWidth="1"/>
    <col min="11" max="13" width="10.421875" style="145" customWidth="1"/>
    <col min="14" max="15" width="11.421875" style="145" bestFit="1" customWidth="1"/>
    <col min="16" max="16384" width="9.140625" style="145" customWidth="1"/>
  </cols>
  <sheetData>
    <row r="1" ht="22.5" customHeight="1" thickBot="1">
      <c r="B1" s="1"/>
    </row>
    <row r="2" spans="2:13" ht="30" customHeight="1" thickBot="1">
      <c r="B2" s="266" t="str">
        <f>"Strednodobá predikcia "&amp;H3&amp;" základných makroekonomických ukazovateľov"</f>
        <v>Strednodobá predikcia P3Q-2018 základných makroekonomických ukazovateľov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3" ht="15">
      <c r="B3" s="258" t="s">
        <v>29</v>
      </c>
      <c r="C3" s="259"/>
      <c r="D3" s="259"/>
      <c r="E3" s="260"/>
      <c r="F3" s="264" t="s">
        <v>69</v>
      </c>
      <c r="G3" s="242" t="s">
        <v>35</v>
      </c>
      <c r="H3" s="269" t="s">
        <v>203</v>
      </c>
      <c r="I3" s="270"/>
      <c r="J3" s="270"/>
      <c r="K3" s="269" t="s">
        <v>204</v>
      </c>
      <c r="L3" s="270"/>
      <c r="M3" s="271"/>
    </row>
    <row r="4" spans="2:13" ht="15">
      <c r="B4" s="261"/>
      <c r="C4" s="262"/>
      <c r="D4" s="262"/>
      <c r="E4" s="263"/>
      <c r="F4" s="265"/>
      <c r="G4" s="2">
        <v>2017</v>
      </c>
      <c r="H4" s="2">
        <v>2018</v>
      </c>
      <c r="I4" s="209">
        <v>2019</v>
      </c>
      <c r="J4" s="238">
        <v>2020</v>
      </c>
      <c r="K4" s="2">
        <v>2018</v>
      </c>
      <c r="L4" s="2">
        <v>2019</v>
      </c>
      <c r="M4" s="232">
        <v>2020</v>
      </c>
    </row>
    <row r="5" spans="2:13" ht="15.75" thickBot="1">
      <c r="B5" s="3" t="s">
        <v>12</v>
      </c>
      <c r="C5" s="4"/>
      <c r="D5" s="4"/>
      <c r="E5" s="5"/>
      <c r="F5" s="6"/>
      <c r="G5" s="7"/>
      <c r="H5" s="8"/>
      <c r="I5" s="8"/>
      <c r="J5" s="8"/>
      <c r="K5" s="239"/>
      <c r="L5" s="8"/>
      <c r="M5" s="9"/>
    </row>
    <row r="6" spans="2:23" ht="15">
      <c r="B6" s="10"/>
      <c r="C6" s="11" t="s">
        <v>70</v>
      </c>
      <c r="D6" s="11"/>
      <c r="E6" s="12"/>
      <c r="F6" s="13" t="s">
        <v>40</v>
      </c>
      <c r="G6" s="105">
        <v>1.3908660045887586</v>
      </c>
      <c r="H6" s="104">
        <v>2.6059729719330846</v>
      </c>
      <c r="I6" s="104">
        <v>2.7353871240854772</v>
      </c>
      <c r="J6" s="104">
        <v>2.413670466158436</v>
      </c>
      <c r="K6" s="106">
        <v>0</v>
      </c>
      <c r="L6" s="104">
        <v>0.40000000000000036</v>
      </c>
      <c r="M6" s="107">
        <v>0</v>
      </c>
      <c r="N6"/>
      <c r="O6"/>
      <c r="P6"/>
      <c r="Q6"/>
      <c r="S6" s="225"/>
      <c r="T6" s="225"/>
      <c r="U6" s="225"/>
      <c r="V6" s="225"/>
      <c r="W6" s="225"/>
    </row>
    <row r="7" spans="2:23" ht="15">
      <c r="B7" s="10"/>
      <c r="C7" s="11" t="s">
        <v>71</v>
      </c>
      <c r="D7" s="11"/>
      <c r="E7" s="12"/>
      <c r="F7" s="13" t="s">
        <v>40</v>
      </c>
      <c r="G7" s="105">
        <v>1.31304227006423</v>
      </c>
      <c r="H7" s="104">
        <v>2.5512062896006853</v>
      </c>
      <c r="I7" s="104">
        <v>2.81021817309275</v>
      </c>
      <c r="J7" s="104">
        <v>2.4923315751320843</v>
      </c>
      <c r="K7" s="106">
        <v>0</v>
      </c>
      <c r="L7" s="104">
        <v>0.3999999999999999</v>
      </c>
      <c r="M7" s="107">
        <v>0.10000000000000009</v>
      </c>
      <c r="N7"/>
      <c r="O7"/>
      <c r="P7"/>
      <c r="Q7"/>
      <c r="S7" s="225"/>
      <c r="T7" s="225"/>
      <c r="U7" s="225"/>
      <c r="V7" s="225"/>
      <c r="W7" s="225"/>
    </row>
    <row r="8" spans="2:23" ht="15">
      <c r="B8" s="10"/>
      <c r="C8" s="11" t="s">
        <v>18</v>
      </c>
      <c r="D8" s="11"/>
      <c r="E8" s="12"/>
      <c r="F8" s="13" t="s">
        <v>40</v>
      </c>
      <c r="G8" s="14">
        <v>1.2773371211980162</v>
      </c>
      <c r="H8" s="190">
        <v>2.4397515736644095</v>
      </c>
      <c r="I8" s="190">
        <v>3.005722016341224</v>
      </c>
      <c r="J8" s="190">
        <v>3.0965432024787845</v>
      </c>
      <c r="K8" s="106">
        <v>-0.10000000000000009</v>
      </c>
      <c r="L8" s="104">
        <v>0.10000000000000009</v>
      </c>
      <c r="M8" s="107">
        <v>0.30000000000000027</v>
      </c>
      <c r="N8"/>
      <c r="O8"/>
      <c r="P8"/>
      <c r="Q8"/>
      <c r="S8" s="225"/>
      <c r="T8" s="225"/>
      <c r="U8" s="225"/>
      <c r="V8" s="225"/>
      <c r="W8" s="225"/>
    </row>
    <row r="9" spans="2:23" ht="3.75" customHeight="1">
      <c r="B9" s="10"/>
      <c r="C9" s="11"/>
      <c r="D9" s="11"/>
      <c r="E9" s="12"/>
      <c r="F9" s="13"/>
      <c r="G9" s="14"/>
      <c r="H9" s="190"/>
      <c r="I9" s="190"/>
      <c r="J9" s="190"/>
      <c r="K9" s="229"/>
      <c r="L9" s="190"/>
      <c r="M9" s="194"/>
      <c r="N9"/>
      <c r="O9"/>
      <c r="P9"/>
      <c r="Q9"/>
      <c r="S9" s="225"/>
      <c r="T9" s="225"/>
      <c r="U9" s="225"/>
      <c r="V9" s="225"/>
      <c r="W9" s="225"/>
    </row>
    <row r="10" spans="2:23" ht="15.75" thickBot="1">
      <c r="B10" s="3" t="s">
        <v>28</v>
      </c>
      <c r="C10" s="4"/>
      <c r="D10" s="4"/>
      <c r="E10" s="5"/>
      <c r="F10" s="6"/>
      <c r="G10" s="143"/>
      <c r="H10" s="144"/>
      <c r="I10" s="144"/>
      <c r="J10" s="144"/>
      <c r="K10" s="240"/>
      <c r="L10" s="144"/>
      <c r="M10" s="195"/>
      <c r="N10"/>
      <c r="O10"/>
      <c r="P10"/>
      <c r="Q10"/>
      <c r="S10" s="225"/>
      <c r="T10" s="225"/>
      <c r="U10" s="225"/>
      <c r="V10" s="225"/>
      <c r="W10" s="225"/>
    </row>
    <row r="11" spans="2:23" ht="15">
      <c r="B11" s="10"/>
      <c r="C11" s="11" t="s">
        <v>0</v>
      </c>
      <c r="D11" s="11"/>
      <c r="E11" s="12"/>
      <c r="F11" s="13" t="s">
        <v>89</v>
      </c>
      <c r="G11" s="14">
        <v>3.4001663110798432</v>
      </c>
      <c r="H11" s="190">
        <v>4.010711669795853</v>
      </c>
      <c r="I11" s="190">
        <v>4.509746865240089</v>
      </c>
      <c r="J11" s="190">
        <v>3.958216488654216</v>
      </c>
      <c r="K11" s="106">
        <v>0</v>
      </c>
      <c r="L11" s="104">
        <v>-0.2999999999999998</v>
      </c>
      <c r="M11" s="107">
        <v>0</v>
      </c>
      <c r="N11"/>
      <c r="O11"/>
      <c r="P11"/>
      <c r="Q11"/>
      <c r="S11" s="225"/>
      <c r="T11" s="225"/>
      <c r="U11" s="225"/>
      <c r="V11" s="225"/>
      <c r="W11" s="225"/>
    </row>
    <row r="12" spans="2:23" ht="15">
      <c r="B12" s="10"/>
      <c r="C12" s="11"/>
      <c r="D12" s="11" t="s">
        <v>166</v>
      </c>
      <c r="E12" s="12"/>
      <c r="F12" s="13" t="s">
        <v>89</v>
      </c>
      <c r="G12" s="14">
        <v>3.5799113840440953</v>
      </c>
      <c r="H12" s="190">
        <v>3.0202310040914995</v>
      </c>
      <c r="I12" s="190">
        <v>4.323754598037894</v>
      </c>
      <c r="J12" s="190">
        <v>4.219976546246329</v>
      </c>
      <c r="K12" s="106">
        <v>-0.7000000000000002</v>
      </c>
      <c r="L12" s="104">
        <v>0</v>
      </c>
      <c r="M12" s="107">
        <v>0</v>
      </c>
      <c r="N12"/>
      <c r="O12"/>
      <c r="P12"/>
      <c r="Q12"/>
      <c r="S12" s="225"/>
      <c r="T12" s="225"/>
      <c r="U12" s="225"/>
      <c r="V12" s="225"/>
      <c r="W12" s="225"/>
    </row>
    <row r="13" spans="2:23" ht="15">
      <c r="B13" s="10"/>
      <c r="C13" s="11"/>
      <c r="D13" s="11" t="s">
        <v>30</v>
      </c>
      <c r="E13" s="12"/>
      <c r="F13" s="13" t="s">
        <v>89</v>
      </c>
      <c r="G13" s="14">
        <v>0.23594799445578474</v>
      </c>
      <c r="H13" s="190">
        <v>2.272892675950672</v>
      </c>
      <c r="I13" s="190">
        <v>1.2553643838410835</v>
      </c>
      <c r="J13" s="190">
        <v>2.2508892766161637</v>
      </c>
      <c r="K13" s="106">
        <v>0.5999999999999999</v>
      </c>
      <c r="L13" s="104">
        <v>-0.5</v>
      </c>
      <c r="M13" s="107">
        <v>0.19999999999999973</v>
      </c>
      <c r="N13"/>
      <c r="O13"/>
      <c r="P13"/>
      <c r="Q13"/>
      <c r="S13" s="225"/>
      <c r="T13" s="225"/>
      <c r="U13" s="225"/>
      <c r="V13" s="225"/>
      <c r="W13" s="225"/>
    </row>
    <row r="14" spans="2:23" ht="15">
      <c r="B14" s="10"/>
      <c r="C14" s="11"/>
      <c r="D14" s="11" t="s">
        <v>1</v>
      </c>
      <c r="E14" s="12"/>
      <c r="F14" s="13" t="s">
        <v>89</v>
      </c>
      <c r="G14" s="14">
        <v>3.1842761958972687</v>
      </c>
      <c r="H14" s="190">
        <v>12.38556951040215</v>
      </c>
      <c r="I14" s="190">
        <v>3.415430118516923</v>
      </c>
      <c r="J14" s="190">
        <v>4.532544508699246</v>
      </c>
      <c r="K14" s="106">
        <v>3.200000000000001</v>
      </c>
      <c r="L14" s="104">
        <v>-2.1</v>
      </c>
      <c r="M14" s="107">
        <v>-0.09999999999999964</v>
      </c>
      <c r="N14"/>
      <c r="O14"/>
      <c r="P14"/>
      <c r="Q14"/>
      <c r="S14" s="225"/>
      <c r="T14" s="225"/>
      <c r="U14" s="225"/>
      <c r="V14" s="225"/>
      <c r="W14" s="225"/>
    </row>
    <row r="15" spans="2:23" ht="15">
      <c r="B15" s="10"/>
      <c r="C15" s="11"/>
      <c r="D15" s="11" t="s">
        <v>31</v>
      </c>
      <c r="E15" s="12"/>
      <c r="F15" s="13" t="s">
        <v>89</v>
      </c>
      <c r="G15" s="14">
        <v>4.255258496533571</v>
      </c>
      <c r="H15" s="190">
        <v>5.852673555643207</v>
      </c>
      <c r="I15" s="190">
        <v>8.75951383024001</v>
      </c>
      <c r="J15" s="190">
        <v>6.493409909334986</v>
      </c>
      <c r="K15" s="106">
        <v>-0.39999999999999947</v>
      </c>
      <c r="L15" s="104">
        <v>-0.29999999999999893</v>
      </c>
      <c r="M15" s="107">
        <v>-0.20000000000000018</v>
      </c>
      <c r="N15"/>
      <c r="O15"/>
      <c r="P15"/>
      <c r="Q15"/>
      <c r="S15" s="225"/>
      <c r="T15" s="225"/>
      <c r="U15" s="225"/>
      <c r="V15" s="225"/>
      <c r="W15" s="225"/>
    </row>
    <row r="16" spans="2:23" ht="15">
      <c r="B16" s="10"/>
      <c r="C16" s="11"/>
      <c r="D16" s="11" t="s">
        <v>32</v>
      </c>
      <c r="E16" s="12"/>
      <c r="F16" s="13" t="s">
        <v>89</v>
      </c>
      <c r="G16" s="14">
        <v>3.8833477486460453</v>
      </c>
      <c r="H16" s="190">
        <v>5.850786272750128</v>
      </c>
      <c r="I16" s="190">
        <v>8.140738620419626</v>
      </c>
      <c r="J16" s="190">
        <v>6.68496788072504</v>
      </c>
      <c r="K16" s="106">
        <v>-0.5</v>
      </c>
      <c r="L16" s="104">
        <v>-0.5</v>
      </c>
      <c r="M16" s="107">
        <v>-0.09999999999999964</v>
      </c>
      <c r="N16"/>
      <c r="O16"/>
      <c r="P16"/>
      <c r="Q16"/>
      <c r="S16" s="225"/>
      <c r="T16" s="225"/>
      <c r="U16" s="225"/>
      <c r="V16" s="225"/>
      <c r="W16" s="225"/>
    </row>
    <row r="17" spans="2:23" ht="15">
      <c r="B17" s="10"/>
      <c r="C17" s="11"/>
      <c r="D17" s="11" t="s">
        <v>33</v>
      </c>
      <c r="E17" s="12"/>
      <c r="F17" s="13" t="s">
        <v>94</v>
      </c>
      <c r="G17" s="17">
        <v>6107.271000000099</v>
      </c>
      <c r="H17" s="18">
        <v>6466.150825021585</v>
      </c>
      <c r="I17" s="18">
        <v>7532.716901495842</v>
      </c>
      <c r="J17" s="18">
        <v>7854.40371726497</v>
      </c>
      <c r="K17" s="106">
        <v>58.19999999999982</v>
      </c>
      <c r="L17" s="104">
        <v>136.69999999999982</v>
      </c>
      <c r="M17" s="107">
        <v>84.89999999999964</v>
      </c>
      <c r="N17"/>
      <c r="O17" s="247"/>
      <c r="P17"/>
      <c r="Q17"/>
      <c r="S17" s="225"/>
      <c r="T17" s="225"/>
      <c r="U17" s="225"/>
      <c r="V17" s="225"/>
      <c r="W17" s="225"/>
    </row>
    <row r="18" spans="2:23" ht="15">
      <c r="B18" s="10"/>
      <c r="C18" s="11" t="s">
        <v>13</v>
      </c>
      <c r="D18" s="11"/>
      <c r="E18" s="12"/>
      <c r="F18" s="13" t="s">
        <v>34</v>
      </c>
      <c r="G18" s="14">
        <v>-0.1297112493982002</v>
      </c>
      <c r="H18" s="190">
        <v>0.3319822405054229</v>
      </c>
      <c r="I18" s="190">
        <v>1.1268412170872473</v>
      </c>
      <c r="J18" s="190">
        <v>1.8293766481006752</v>
      </c>
      <c r="K18" s="106">
        <v>0</v>
      </c>
      <c r="L18" s="104">
        <v>-0.09999999999999987</v>
      </c>
      <c r="M18" s="107">
        <v>-0.09999999999999987</v>
      </c>
      <c r="N18"/>
      <c r="O18" s="248"/>
      <c r="P18"/>
      <c r="Q18"/>
      <c r="S18" s="225"/>
      <c r="T18" s="225"/>
      <c r="U18" s="225"/>
      <c r="V18" s="225"/>
      <c r="W18" s="225"/>
    </row>
    <row r="19" spans="2:23" ht="15">
      <c r="B19" s="10"/>
      <c r="C19" s="11" t="s">
        <v>0</v>
      </c>
      <c r="D19" s="11"/>
      <c r="E19" s="12"/>
      <c r="F19" s="13" t="s">
        <v>95</v>
      </c>
      <c r="G19" s="17">
        <v>84985.192</v>
      </c>
      <c r="H19" s="18">
        <v>90550.28977342579</v>
      </c>
      <c r="I19" s="18">
        <v>97478.30995278654</v>
      </c>
      <c r="J19" s="18">
        <v>104474.64757242992</v>
      </c>
      <c r="K19" s="106">
        <v>-0.19999999999708962</v>
      </c>
      <c r="L19" s="104">
        <v>-106</v>
      </c>
      <c r="M19" s="107">
        <v>128.10000000000582</v>
      </c>
      <c r="N19"/>
      <c r="O19" s="248"/>
      <c r="P19" s="248"/>
      <c r="Q19" s="248"/>
      <c r="S19" s="225"/>
      <c r="T19" s="225"/>
      <c r="U19" s="225"/>
      <c r="V19" s="225"/>
      <c r="W19" s="225"/>
    </row>
    <row r="20" spans="2:23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229"/>
      <c r="L20" s="190"/>
      <c r="M20" s="194"/>
      <c r="N20"/>
      <c r="O20"/>
      <c r="P20"/>
      <c r="Q20"/>
      <c r="S20" s="225"/>
      <c r="T20" s="225"/>
      <c r="U20" s="225"/>
      <c r="V20" s="225"/>
      <c r="W20" s="225"/>
    </row>
    <row r="21" spans="2:23" ht="15.75" thickBot="1">
      <c r="B21" s="3" t="s">
        <v>7</v>
      </c>
      <c r="C21" s="4"/>
      <c r="D21" s="4"/>
      <c r="E21" s="5"/>
      <c r="F21" s="6"/>
      <c r="G21" s="6"/>
      <c r="H21" s="16"/>
      <c r="I21" s="16"/>
      <c r="J21" s="16"/>
      <c r="K21" s="240"/>
      <c r="L21" s="144"/>
      <c r="M21" s="195"/>
      <c r="N21"/>
      <c r="O21"/>
      <c r="P21"/>
      <c r="Q21"/>
      <c r="S21" s="225"/>
      <c r="T21" s="225"/>
      <c r="U21" s="225"/>
      <c r="V21" s="225"/>
      <c r="W21" s="225"/>
    </row>
    <row r="22" spans="2:23" ht="15">
      <c r="B22" s="10"/>
      <c r="C22" s="11" t="s">
        <v>10</v>
      </c>
      <c r="D22" s="11"/>
      <c r="E22" s="12"/>
      <c r="F22" s="13" t="s">
        <v>112</v>
      </c>
      <c r="G22" s="17">
        <v>2372.2555</v>
      </c>
      <c r="H22" s="18">
        <v>2421.3264062053368</v>
      </c>
      <c r="I22" s="18">
        <v>2456.6710722222506</v>
      </c>
      <c r="J22" s="18">
        <v>2482.1020967831278</v>
      </c>
      <c r="K22" s="106">
        <v>7.400000000000091</v>
      </c>
      <c r="L22" s="104">
        <v>14.899999999999636</v>
      </c>
      <c r="M22" s="107">
        <v>15.799999999999727</v>
      </c>
      <c r="N22"/>
      <c r="O22"/>
      <c r="P22"/>
      <c r="Q22"/>
      <c r="S22" s="225"/>
      <c r="T22" s="225"/>
      <c r="U22" s="225"/>
      <c r="V22" s="225"/>
      <c r="W22" s="225"/>
    </row>
    <row r="23" spans="2:23" ht="15">
      <c r="B23" s="10"/>
      <c r="C23" s="11" t="s">
        <v>190</v>
      </c>
      <c r="D23" s="11"/>
      <c r="E23" s="12"/>
      <c r="F23" s="13" t="s">
        <v>100</v>
      </c>
      <c r="G23" s="14">
        <v>2.2061791888064306</v>
      </c>
      <c r="H23" s="190">
        <v>2.068533773252355</v>
      </c>
      <c r="I23" s="190">
        <v>1.4597233122445914</v>
      </c>
      <c r="J23" s="190">
        <v>1.035182318399393</v>
      </c>
      <c r="K23" s="106">
        <v>0.30000000000000004</v>
      </c>
      <c r="L23" s="104">
        <v>0.30000000000000004</v>
      </c>
      <c r="M23" s="107">
        <v>0</v>
      </c>
      <c r="N23"/>
      <c r="O23"/>
      <c r="P23"/>
      <c r="Q23"/>
      <c r="S23" s="225"/>
      <c r="T23" s="225"/>
      <c r="U23" s="225"/>
      <c r="V23" s="225"/>
      <c r="W23" s="225"/>
    </row>
    <row r="24" spans="2:23" ht="18">
      <c r="B24" s="10"/>
      <c r="C24" s="11" t="s">
        <v>36</v>
      </c>
      <c r="D24" s="11"/>
      <c r="E24" s="12"/>
      <c r="F24" s="13" t="s">
        <v>189</v>
      </c>
      <c r="G24" s="20">
        <v>223.98249999999976</v>
      </c>
      <c r="H24" s="19">
        <v>186.8543567189537</v>
      </c>
      <c r="I24" s="19">
        <v>171.57404892903554</v>
      </c>
      <c r="J24" s="19">
        <v>159.58176026046556</v>
      </c>
      <c r="K24" s="106">
        <v>-5.199999999999989</v>
      </c>
      <c r="L24" s="104">
        <v>-5.700000000000017</v>
      </c>
      <c r="M24" s="107">
        <v>-2.8000000000000114</v>
      </c>
      <c r="N24"/>
      <c r="O24"/>
      <c r="P24"/>
      <c r="Q24"/>
      <c r="S24" s="225"/>
      <c r="T24" s="225"/>
      <c r="U24" s="225"/>
      <c r="V24" s="225"/>
      <c r="W24" s="225"/>
    </row>
    <row r="25" spans="2:23" ht="15">
      <c r="B25" s="10"/>
      <c r="C25" s="11" t="s">
        <v>8</v>
      </c>
      <c r="D25" s="11"/>
      <c r="E25" s="12"/>
      <c r="F25" s="13" t="s">
        <v>11</v>
      </c>
      <c r="G25" s="14">
        <v>8.13050473989233</v>
      </c>
      <c r="H25" s="190">
        <v>6.809237823309863</v>
      </c>
      <c r="I25" s="190">
        <v>6.257999396411683</v>
      </c>
      <c r="J25" s="190">
        <v>5.8295727406650855</v>
      </c>
      <c r="K25" s="106">
        <v>-0.20000000000000018</v>
      </c>
      <c r="L25" s="104">
        <v>-0.20000000000000018</v>
      </c>
      <c r="M25" s="107">
        <v>-0.10000000000000053</v>
      </c>
      <c r="N25"/>
      <c r="O25"/>
      <c r="P25"/>
      <c r="Q25"/>
      <c r="S25" s="225"/>
      <c r="T25" s="225"/>
      <c r="U25" s="225"/>
      <c r="V25" s="225"/>
      <c r="W25" s="225"/>
    </row>
    <row r="26" spans="2:23" ht="18">
      <c r="B26" s="10"/>
      <c r="C26" s="11" t="s">
        <v>191</v>
      </c>
      <c r="D26" s="11"/>
      <c r="E26" s="12"/>
      <c r="F26" s="13" t="s">
        <v>11</v>
      </c>
      <c r="G26" s="14">
        <v>8.027877250000001</v>
      </c>
      <c r="H26" s="190">
        <v>7.5378514999999995</v>
      </c>
      <c r="I26" s="190">
        <v>7.364301749999999</v>
      </c>
      <c r="J26" s="190">
        <v>7.2837925</v>
      </c>
      <c r="K26" s="106">
        <v>-0.20000000000000018</v>
      </c>
      <c r="L26" s="104">
        <v>-0.09999999999999964</v>
      </c>
      <c r="M26" s="107">
        <v>-0.20000000000000018</v>
      </c>
      <c r="N26"/>
      <c r="O26"/>
      <c r="P26"/>
      <c r="Q26"/>
      <c r="S26" s="225"/>
      <c r="T26" s="225"/>
      <c r="U26" s="225"/>
      <c r="V26" s="225"/>
      <c r="W26" s="225"/>
    </row>
    <row r="27" spans="2:23" ht="18">
      <c r="B27" s="10"/>
      <c r="C27" s="11" t="s">
        <v>188</v>
      </c>
      <c r="D27" s="11"/>
      <c r="E27" s="12"/>
      <c r="F27" s="13" t="s">
        <v>40</v>
      </c>
      <c r="G27" s="14">
        <v>1.1682142232005077</v>
      </c>
      <c r="H27" s="190">
        <v>1.9028174744413207</v>
      </c>
      <c r="I27" s="190">
        <v>3.006142194581926</v>
      </c>
      <c r="J27" s="190">
        <v>2.8930854611053007</v>
      </c>
      <c r="K27" s="106">
        <v>-0.30000000000000027</v>
      </c>
      <c r="L27" s="104">
        <v>-0.6000000000000001</v>
      </c>
      <c r="M27" s="107">
        <v>-0.10000000000000009</v>
      </c>
      <c r="N27"/>
      <c r="O27"/>
      <c r="P27"/>
      <c r="Q27"/>
      <c r="S27" s="225"/>
      <c r="T27" s="225"/>
      <c r="U27" s="225"/>
      <c r="V27" s="225"/>
      <c r="W27" s="225"/>
    </row>
    <row r="28" spans="2:23" ht="18">
      <c r="B28" s="10"/>
      <c r="C28" s="11" t="s">
        <v>187</v>
      </c>
      <c r="D28" s="11"/>
      <c r="E28" s="12"/>
      <c r="F28" s="13" t="s">
        <v>40</v>
      </c>
      <c r="G28" s="14">
        <v>2.850205136134406</v>
      </c>
      <c r="H28" s="190">
        <v>4.471675000470881</v>
      </c>
      <c r="I28" s="190">
        <v>6.060450587997778</v>
      </c>
      <c r="J28" s="190">
        <v>6.0792143047718525</v>
      </c>
      <c r="K28" s="106">
        <v>0</v>
      </c>
      <c r="L28" s="104">
        <v>-0.40000000000000036</v>
      </c>
      <c r="M28" s="107">
        <v>0.1999999999999993</v>
      </c>
      <c r="N28"/>
      <c r="O28"/>
      <c r="P28"/>
      <c r="Q28"/>
      <c r="S28" s="225"/>
      <c r="T28" s="225"/>
      <c r="U28" s="225"/>
      <c r="V28" s="225"/>
      <c r="W28" s="225"/>
    </row>
    <row r="29" spans="2:23" ht="15">
      <c r="B29" s="10"/>
      <c r="C29" s="21" t="s">
        <v>84</v>
      </c>
      <c r="D29" s="21"/>
      <c r="E29" s="22"/>
      <c r="F29" s="23" t="s">
        <v>100</v>
      </c>
      <c r="G29" s="14">
        <v>4.05064215893178</v>
      </c>
      <c r="H29" s="190">
        <v>6.236549417702932</v>
      </c>
      <c r="I29" s="190">
        <v>7.007239143275527</v>
      </c>
      <c r="J29" s="190">
        <v>6.452305339274389</v>
      </c>
      <c r="K29" s="106">
        <v>0.7000000000000002</v>
      </c>
      <c r="L29" s="104">
        <v>1.0999999999999996</v>
      </c>
      <c r="M29" s="107">
        <v>0.9000000000000004</v>
      </c>
      <c r="N29"/>
      <c r="O29"/>
      <c r="P29"/>
      <c r="Q29"/>
      <c r="S29" s="225"/>
      <c r="T29" s="225"/>
      <c r="U29" s="225"/>
      <c r="V29" s="225"/>
      <c r="W29" s="225"/>
    </row>
    <row r="30" spans="2:23" ht="18">
      <c r="B30" s="10"/>
      <c r="C30" s="11" t="s">
        <v>186</v>
      </c>
      <c r="D30" s="11"/>
      <c r="E30" s="12"/>
      <c r="F30" s="13" t="s">
        <v>40</v>
      </c>
      <c r="G30" s="151">
        <v>4.605263157894711</v>
      </c>
      <c r="H30" s="191">
        <v>6.152461272010726</v>
      </c>
      <c r="I30" s="191">
        <v>6.9161749548351565</v>
      </c>
      <c r="J30" s="191">
        <v>6.456713400781737</v>
      </c>
      <c r="K30" s="106">
        <v>0.40000000000000036</v>
      </c>
      <c r="L30" s="104">
        <v>1.1000000000000005</v>
      </c>
      <c r="M30" s="107">
        <v>0.9000000000000004</v>
      </c>
      <c r="N30"/>
      <c r="O30"/>
      <c r="P30"/>
      <c r="Q30"/>
      <c r="S30" s="225"/>
      <c r="T30" s="225"/>
      <c r="U30" s="225"/>
      <c r="V30" s="225"/>
      <c r="W30" s="225"/>
    </row>
    <row r="31" spans="2:23" ht="18">
      <c r="B31" s="10"/>
      <c r="C31" s="11" t="s">
        <v>185</v>
      </c>
      <c r="D31" s="11"/>
      <c r="E31" s="12"/>
      <c r="F31" s="13" t="s">
        <v>40</v>
      </c>
      <c r="G31" s="151">
        <v>3.2694029731938627</v>
      </c>
      <c r="H31" s="191">
        <v>3.509085961274593</v>
      </c>
      <c r="I31" s="191">
        <v>3.993777120524726</v>
      </c>
      <c r="J31" s="191">
        <v>3.867439673534804</v>
      </c>
      <c r="K31" s="106">
        <v>0.3999999999999999</v>
      </c>
      <c r="L31" s="104">
        <v>0.7000000000000002</v>
      </c>
      <c r="M31" s="107">
        <v>0.7999999999999998</v>
      </c>
      <c r="N31"/>
      <c r="O31"/>
      <c r="P31"/>
      <c r="Q31"/>
      <c r="S31" s="225"/>
      <c r="T31" s="225"/>
      <c r="U31" s="225"/>
      <c r="V31" s="225"/>
      <c r="W31" s="225"/>
    </row>
    <row r="32" spans="2:23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229"/>
      <c r="L32" s="190"/>
      <c r="M32" s="194"/>
      <c r="N32"/>
      <c r="O32"/>
      <c r="P32"/>
      <c r="Q32"/>
      <c r="S32" s="225"/>
      <c r="T32" s="225"/>
      <c r="U32" s="225"/>
      <c r="V32" s="225"/>
      <c r="W32" s="225"/>
    </row>
    <row r="33" spans="2:23" ht="15.75" thickBot="1">
      <c r="B33" s="3" t="s">
        <v>167</v>
      </c>
      <c r="C33" s="4"/>
      <c r="D33" s="4"/>
      <c r="E33" s="5"/>
      <c r="F33" s="5"/>
      <c r="G33" s="6"/>
      <c r="H33" s="16"/>
      <c r="I33" s="16"/>
      <c r="J33" s="16"/>
      <c r="K33" s="240"/>
      <c r="L33" s="144"/>
      <c r="M33" s="195"/>
      <c r="N33"/>
      <c r="O33"/>
      <c r="P33"/>
      <c r="Q33"/>
      <c r="S33" s="225"/>
      <c r="T33" s="225"/>
      <c r="U33" s="225"/>
      <c r="V33" s="225"/>
      <c r="W33" s="225"/>
    </row>
    <row r="34" spans="2:23" ht="15">
      <c r="B34" s="10"/>
      <c r="C34" s="11" t="s">
        <v>9</v>
      </c>
      <c r="D34" s="11"/>
      <c r="E34" s="12"/>
      <c r="F34" s="13" t="s">
        <v>89</v>
      </c>
      <c r="G34" s="151">
        <v>2.460287054491701</v>
      </c>
      <c r="H34" s="191">
        <v>2.350336742027821</v>
      </c>
      <c r="I34" s="191">
        <v>4.367272454926564</v>
      </c>
      <c r="J34" s="191">
        <v>4.152469946086711</v>
      </c>
      <c r="K34" s="106">
        <v>-1</v>
      </c>
      <c r="L34" s="104">
        <v>0</v>
      </c>
      <c r="M34" s="107">
        <v>0</v>
      </c>
      <c r="N34"/>
      <c r="O34"/>
      <c r="P34"/>
      <c r="Q34"/>
      <c r="S34" s="225"/>
      <c r="T34" s="225"/>
      <c r="U34" s="225"/>
      <c r="V34" s="225"/>
      <c r="W34" s="225"/>
    </row>
    <row r="35" spans="2:23" ht="18">
      <c r="B35" s="10"/>
      <c r="C35" s="11" t="s">
        <v>184</v>
      </c>
      <c r="D35" s="11"/>
      <c r="E35" s="12"/>
      <c r="F35" s="13" t="s">
        <v>90</v>
      </c>
      <c r="G35" s="151">
        <v>8.786350062436272</v>
      </c>
      <c r="H35" s="191">
        <v>8.351324662655422</v>
      </c>
      <c r="I35" s="191">
        <v>8.388553080475704</v>
      </c>
      <c r="J35" s="191">
        <v>8.329173092175562</v>
      </c>
      <c r="K35" s="106">
        <v>0</v>
      </c>
      <c r="L35" s="104">
        <v>0</v>
      </c>
      <c r="M35" s="107">
        <v>-0.09999999999999964</v>
      </c>
      <c r="N35"/>
      <c r="O35"/>
      <c r="P35"/>
      <c r="Q35"/>
      <c r="S35" s="225"/>
      <c r="T35" s="225"/>
      <c r="U35" s="225"/>
      <c r="V35" s="225"/>
      <c r="W35" s="225"/>
    </row>
    <row r="36" spans="2:23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229"/>
      <c r="L36" s="190"/>
      <c r="M36" s="194"/>
      <c r="N36"/>
      <c r="O36"/>
      <c r="P36"/>
      <c r="Q36"/>
      <c r="S36" s="225"/>
      <c r="T36" s="225"/>
      <c r="U36" s="225"/>
      <c r="V36" s="225"/>
      <c r="W36" s="225"/>
    </row>
    <row r="37" spans="2:23" ht="18" customHeight="1" thickBot="1">
      <c r="B37" s="3" t="s">
        <v>183</v>
      </c>
      <c r="C37" s="4"/>
      <c r="D37" s="4"/>
      <c r="E37" s="5"/>
      <c r="F37" s="5"/>
      <c r="G37" s="6"/>
      <c r="H37" s="16"/>
      <c r="I37" s="16"/>
      <c r="J37" s="16"/>
      <c r="K37" s="240"/>
      <c r="L37" s="144"/>
      <c r="M37" s="195"/>
      <c r="N37"/>
      <c r="O37"/>
      <c r="P37"/>
      <c r="Q37"/>
      <c r="S37" s="225"/>
      <c r="T37" s="225"/>
      <c r="U37" s="225"/>
      <c r="V37" s="225"/>
      <c r="W37" s="225"/>
    </row>
    <row r="38" spans="2:23" ht="15">
      <c r="B38" s="176"/>
      <c r="C38" s="152" t="s">
        <v>139</v>
      </c>
      <c r="D38" s="152"/>
      <c r="E38" s="153"/>
      <c r="F38" s="24" t="s">
        <v>14</v>
      </c>
      <c r="G38" s="151">
        <v>39.37876730336739</v>
      </c>
      <c r="H38" s="191">
        <v>39.29356185354271</v>
      </c>
      <c r="I38" s="191">
        <v>39.16975400400127</v>
      </c>
      <c r="J38" s="191">
        <v>38.89123951467526</v>
      </c>
      <c r="K38" s="106">
        <v>0.09999999999999432</v>
      </c>
      <c r="L38" s="104">
        <v>0.4000000000000057</v>
      </c>
      <c r="M38" s="107">
        <v>0.5</v>
      </c>
      <c r="N38" s="175"/>
      <c r="O38" s="191"/>
      <c r="P38" s="191"/>
      <c r="Q38" s="191"/>
      <c r="R38" s="225"/>
      <c r="S38" s="225"/>
      <c r="T38" s="225"/>
      <c r="U38" s="225"/>
      <c r="V38" s="225"/>
      <c r="W38" s="225"/>
    </row>
    <row r="39" spans="2:23" ht="15">
      <c r="B39" s="176"/>
      <c r="C39" s="152" t="s">
        <v>140</v>
      </c>
      <c r="D39" s="152"/>
      <c r="E39" s="153"/>
      <c r="F39" s="24" t="s">
        <v>14</v>
      </c>
      <c r="G39" s="151">
        <v>40.41949175218689</v>
      </c>
      <c r="H39" s="191">
        <v>40.23839089379766</v>
      </c>
      <c r="I39" s="191">
        <v>39.607138412775704</v>
      </c>
      <c r="J39" s="191">
        <v>39.12899296458329</v>
      </c>
      <c r="K39" s="106">
        <v>0.10000000000000142</v>
      </c>
      <c r="L39" s="104">
        <v>0.3999999999999986</v>
      </c>
      <c r="M39" s="107">
        <v>0.6000000000000014</v>
      </c>
      <c r="N39" s="175"/>
      <c r="O39" s="191"/>
      <c r="P39" s="191"/>
      <c r="Q39" s="191"/>
      <c r="R39" s="225"/>
      <c r="S39" s="225"/>
      <c r="T39" s="225"/>
      <c r="U39" s="225"/>
      <c r="V39" s="225"/>
      <c r="W39" s="225"/>
    </row>
    <row r="40" spans="2:23" ht="18">
      <c r="B40" s="176"/>
      <c r="C40" s="152" t="s">
        <v>182</v>
      </c>
      <c r="D40" s="152"/>
      <c r="E40" s="153"/>
      <c r="F40" s="24" t="s">
        <v>14</v>
      </c>
      <c r="G40" s="151">
        <v>-1.0407244488195104</v>
      </c>
      <c r="H40" s="191">
        <v>-0.9448290402549384</v>
      </c>
      <c r="I40" s="191">
        <v>-0.4373844087744417</v>
      </c>
      <c r="J40" s="191">
        <v>-0.23775344990803093</v>
      </c>
      <c r="K40" s="106">
        <v>0</v>
      </c>
      <c r="L40" s="104">
        <v>0</v>
      </c>
      <c r="M40" s="107">
        <v>-0.1</v>
      </c>
      <c r="N40" s="175"/>
      <c r="O40" s="191"/>
      <c r="P40" s="191"/>
      <c r="Q40" s="191"/>
      <c r="R40" s="225"/>
      <c r="S40" s="225"/>
      <c r="T40" s="225"/>
      <c r="U40" s="225"/>
      <c r="V40" s="225"/>
      <c r="W40" s="225"/>
    </row>
    <row r="41" spans="2:23" ht="15">
      <c r="B41" s="176"/>
      <c r="C41" s="152" t="s">
        <v>155</v>
      </c>
      <c r="D41" s="152"/>
      <c r="E41" s="153"/>
      <c r="F41" s="54" t="s">
        <v>158</v>
      </c>
      <c r="G41" s="151">
        <v>-0.09142824672434391</v>
      </c>
      <c r="H41" s="191">
        <v>0.11435348630455622</v>
      </c>
      <c r="I41" s="191">
        <v>0.31797398075466404</v>
      </c>
      <c r="J41" s="191">
        <v>0.3944736517817253</v>
      </c>
      <c r="K41" s="106">
        <v>0</v>
      </c>
      <c r="L41" s="104">
        <v>0</v>
      </c>
      <c r="M41" s="107">
        <v>0.10000000000000003</v>
      </c>
      <c r="N41" s="175"/>
      <c r="O41" s="191"/>
      <c r="P41" s="191"/>
      <c r="Q41" s="191"/>
      <c r="R41" s="225"/>
      <c r="S41" s="225"/>
      <c r="T41" s="225"/>
      <c r="U41" s="225"/>
      <c r="V41" s="225"/>
      <c r="W41" s="225"/>
    </row>
    <row r="42" spans="2:23" ht="15">
      <c r="B42" s="176"/>
      <c r="C42" s="152" t="s">
        <v>156</v>
      </c>
      <c r="D42" s="152"/>
      <c r="E42" s="153"/>
      <c r="F42" s="54" t="s">
        <v>158</v>
      </c>
      <c r="G42" s="151">
        <v>-0.8825576036929902</v>
      </c>
      <c r="H42" s="191">
        <v>-0.922806526001293</v>
      </c>
      <c r="I42" s="191">
        <v>-0.6952393257612882</v>
      </c>
      <c r="J42" s="191">
        <v>-0.6076889025998674</v>
      </c>
      <c r="K42" s="106">
        <v>0</v>
      </c>
      <c r="L42" s="104">
        <v>-0.09999999999999998</v>
      </c>
      <c r="M42" s="107">
        <v>-0.19999999999999996</v>
      </c>
      <c r="N42" s="175"/>
      <c r="O42" s="191"/>
      <c r="P42" s="191"/>
      <c r="Q42" s="191"/>
      <c r="R42" s="225"/>
      <c r="S42" s="225"/>
      <c r="T42" s="225"/>
      <c r="U42" s="225"/>
      <c r="V42" s="225"/>
      <c r="W42" s="225"/>
    </row>
    <row r="43" spans="2:23" ht="15">
      <c r="B43" s="176"/>
      <c r="C43" s="152" t="s">
        <v>157</v>
      </c>
      <c r="D43" s="152"/>
      <c r="E43" s="153"/>
      <c r="F43" s="54" t="s">
        <v>158</v>
      </c>
      <c r="G43" s="151">
        <v>0.4430703146724459</v>
      </c>
      <c r="H43" s="191">
        <v>0.19874207138373</v>
      </c>
      <c r="I43" s="191">
        <v>0.3912774193376851</v>
      </c>
      <c r="J43" s="191">
        <v>0.41716777490010415</v>
      </c>
      <c r="K43" s="106">
        <v>-0.09999999999999998</v>
      </c>
      <c r="L43" s="104">
        <v>0</v>
      </c>
      <c r="M43" s="107">
        <v>-0.19999999999999996</v>
      </c>
      <c r="N43" s="175"/>
      <c r="O43" s="191"/>
      <c r="P43" s="191"/>
      <c r="Q43" s="191"/>
      <c r="R43" s="225"/>
      <c r="S43" s="225"/>
      <c r="T43" s="225"/>
      <c r="U43" s="225"/>
      <c r="V43" s="225"/>
      <c r="W43" s="225"/>
    </row>
    <row r="44" spans="2:23" ht="18">
      <c r="B44" s="176"/>
      <c r="C44" s="152" t="s">
        <v>181</v>
      </c>
      <c r="D44" s="152"/>
      <c r="E44" s="153"/>
      <c r="F44" s="54" t="s">
        <v>161</v>
      </c>
      <c r="G44" s="151">
        <v>0.7373287640568527</v>
      </c>
      <c r="H44" s="191">
        <v>-0.24432824328871589</v>
      </c>
      <c r="I44" s="191">
        <v>0.1925353479539551</v>
      </c>
      <c r="J44" s="191">
        <v>0.025890355562419032</v>
      </c>
      <c r="K44" s="106">
        <v>-0.1</v>
      </c>
      <c r="L44" s="104">
        <v>0.1</v>
      </c>
      <c r="M44" s="107">
        <v>-0.2</v>
      </c>
      <c r="N44" s="175"/>
      <c r="O44" s="191"/>
      <c r="P44" s="191"/>
      <c r="Q44" s="191"/>
      <c r="R44" s="225"/>
      <c r="S44" s="225"/>
      <c r="T44" s="225"/>
      <c r="U44" s="225"/>
      <c r="V44" s="225"/>
      <c r="W44" s="225"/>
    </row>
    <row r="45" spans="2:23" ht="15">
      <c r="B45" s="176"/>
      <c r="C45" s="152" t="s">
        <v>138</v>
      </c>
      <c r="D45" s="152"/>
      <c r="E45" s="153"/>
      <c r="F45" s="24" t="s">
        <v>14</v>
      </c>
      <c r="G45" s="151">
        <v>50.86308535001031</v>
      </c>
      <c r="H45" s="191">
        <v>49.027674974365596</v>
      </c>
      <c r="I45" s="191">
        <v>46.941405147293466</v>
      </c>
      <c r="J45" s="191">
        <v>44.7188413649882</v>
      </c>
      <c r="K45" s="106">
        <v>-0.20000000000000284</v>
      </c>
      <c r="L45" s="104">
        <v>-0.20000000000000284</v>
      </c>
      <c r="M45" s="107">
        <v>-0.09999999999999432</v>
      </c>
      <c r="N45" s="175"/>
      <c r="O45" s="191"/>
      <c r="P45" s="191"/>
      <c r="Q45" s="191"/>
      <c r="R45" s="225"/>
      <c r="S45" s="225"/>
      <c r="T45" s="225"/>
      <c r="U45" s="225"/>
      <c r="V45" s="225"/>
      <c r="W45" s="225"/>
    </row>
    <row r="46" spans="2:23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229"/>
      <c r="L46" s="190"/>
      <c r="M46" s="194"/>
      <c r="N46" s="175"/>
      <c r="O46" s="226"/>
      <c r="P46" s="226"/>
      <c r="Q46" s="226"/>
      <c r="R46" s="225"/>
      <c r="S46" s="225"/>
      <c r="T46" s="225"/>
      <c r="U46" s="225"/>
      <c r="V46" s="225"/>
      <c r="W46" s="225"/>
    </row>
    <row r="47" spans="2:23" ht="15.75" thickBot="1">
      <c r="B47" s="3" t="s">
        <v>15</v>
      </c>
      <c r="C47" s="4"/>
      <c r="D47" s="4"/>
      <c r="E47" s="5"/>
      <c r="F47" s="5"/>
      <c r="G47" s="6"/>
      <c r="H47" s="16"/>
      <c r="I47" s="16"/>
      <c r="J47" s="16"/>
      <c r="K47" s="240"/>
      <c r="L47" s="144"/>
      <c r="M47" s="195"/>
      <c r="N47" s="175"/>
      <c r="O47" s="226"/>
      <c r="P47" s="226"/>
      <c r="Q47" s="226"/>
      <c r="R47" s="225"/>
      <c r="S47" s="225"/>
      <c r="T47" s="225"/>
      <c r="U47" s="225"/>
      <c r="V47" s="225"/>
      <c r="W47" s="225"/>
    </row>
    <row r="48" spans="2:23" ht="15">
      <c r="B48" s="10"/>
      <c r="C48" s="11" t="s">
        <v>91</v>
      </c>
      <c r="D48" s="11"/>
      <c r="E48" s="12"/>
      <c r="F48" s="13" t="s">
        <v>14</v>
      </c>
      <c r="G48" s="14">
        <v>0.7559078692114368</v>
      </c>
      <c r="H48" s="190">
        <v>1.3455426260126297</v>
      </c>
      <c r="I48" s="190">
        <v>2.2712339512302666</v>
      </c>
      <c r="J48" s="190">
        <v>2.524555929681378</v>
      </c>
      <c r="K48" s="106">
        <v>0.21120594800073267</v>
      </c>
      <c r="L48" s="104">
        <v>0.21230686205628535</v>
      </c>
      <c r="M48" s="107">
        <v>0.10685434517975834</v>
      </c>
      <c r="N48" s="175"/>
      <c r="O48" s="191"/>
      <c r="P48" s="191"/>
      <c r="Q48" s="191"/>
      <c r="R48" s="225"/>
      <c r="S48" s="225"/>
      <c r="T48" s="225"/>
      <c r="U48" s="225"/>
      <c r="V48" s="225"/>
      <c r="W48" s="225"/>
    </row>
    <row r="49" spans="2:23" ht="15">
      <c r="B49" s="10"/>
      <c r="C49" s="11" t="s">
        <v>72</v>
      </c>
      <c r="D49" s="11"/>
      <c r="E49" s="12"/>
      <c r="F49" s="13" t="s">
        <v>14</v>
      </c>
      <c r="G49" s="14">
        <v>-2.090227649737261</v>
      </c>
      <c r="H49" s="191">
        <v>-1.3768969353691083</v>
      </c>
      <c r="I49" s="191">
        <v>-0.3015239015943197</v>
      </c>
      <c r="J49" s="191">
        <v>0.033808495510747605</v>
      </c>
      <c r="K49" s="106">
        <v>0.17725034975720777</v>
      </c>
      <c r="L49" s="104">
        <v>0.2004592977544512</v>
      </c>
      <c r="M49" s="107">
        <v>0.10092070304892223</v>
      </c>
      <c r="N49" s="175"/>
      <c r="O49" s="191"/>
      <c r="P49" s="191"/>
      <c r="Q49" s="191"/>
      <c r="R49" s="225"/>
      <c r="S49" s="225"/>
      <c r="T49" s="225"/>
      <c r="U49" s="225"/>
      <c r="V49" s="225"/>
      <c r="W49" s="225"/>
    </row>
    <row r="50" spans="2:19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229"/>
      <c r="L50" s="190"/>
      <c r="M50" s="194"/>
      <c r="N50" s="175"/>
      <c r="O50" s="175"/>
      <c r="P50" s="175"/>
      <c r="Q50" s="175"/>
      <c r="R50" s="175"/>
      <c r="S50" s="175"/>
    </row>
    <row r="51" spans="2:19" ht="15.75" hidden="1" outlineLevel="1" thickBot="1">
      <c r="B51" s="3" t="s">
        <v>16</v>
      </c>
      <c r="C51" s="4"/>
      <c r="D51" s="4"/>
      <c r="E51" s="5"/>
      <c r="F51" s="5"/>
      <c r="G51" s="6"/>
      <c r="H51" s="16"/>
      <c r="I51" s="16"/>
      <c r="J51" s="16"/>
      <c r="K51" s="240"/>
      <c r="L51" s="144"/>
      <c r="M51" s="195"/>
      <c r="N51" s="175"/>
      <c r="O51" s="175"/>
      <c r="P51" s="175"/>
      <c r="Q51" s="175"/>
      <c r="R51" s="175"/>
      <c r="S51" s="175"/>
    </row>
    <row r="52" spans="2:19" ht="15" hidden="1" outlineLevel="1">
      <c r="B52" s="10"/>
      <c r="C52" s="11" t="s">
        <v>37</v>
      </c>
      <c r="D52" s="11"/>
      <c r="E52" s="12"/>
      <c r="F52" s="13" t="s">
        <v>73</v>
      </c>
      <c r="G52" s="13"/>
      <c r="H52" s="15"/>
      <c r="I52" s="15"/>
      <c r="J52" s="15"/>
      <c r="K52" s="229"/>
      <c r="L52" s="190"/>
      <c r="M52" s="194"/>
      <c r="N52" s="175"/>
      <c r="O52" s="175"/>
      <c r="P52" s="175"/>
      <c r="Q52" s="175"/>
      <c r="R52" s="175"/>
      <c r="S52" s="175"/>
    </row>
    <row r="53" spans="2:19" ht="15" hidden="1" outlineLevel="1">
      <c r="B53" s="10"/>
      <c r="C53" s="11" t="s">
        <v>17</v>
      </c>
      <c r="D53" s="11"/>
      <c r="E53" s="12"/>
      <c r="F53" s="24" t="s">
        <v>73</v>
      </c>
      <c r="G53" s="13"/>
      <c r="H53" s="15"/>
      <c r="I53" s="15"/>
      <c r="J53" s="15"/>
      <c r="K53" s="229"/>
      <c r="L53" s="190"/>
      <c r="M53" s="194"/>
      <c r="N53" s="175"/>
      <c r="O53" s="175"/>
      <c r="P53" s="175"/>
      <c r="Q53" s="175"/>
      <c r="R53" s="175"/>
      <c r="S53" s="175"/>
    </row>
    <row r="54" spans="2:19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229"/>
      <c r="L54" s="190"/>
      <c r="M54" s="194"/>
      <c r="N54" s="175"/>
      <c r="O54" s="175"/>
      <c r="P54" s="175"/>
      <c r="Q54" s="175"/>
      <c r="R54" s="175"/>
      <c r="S54" s="175"/>
    </row>
    <row r="55" spans="2:19" ht="15.75" thickBot="1">
      <c r="B55" s="3" t="s">
        <v>194</v>
      </c>
      <c r="C55" s="4"/>
      <c r="D55" s="4"/>
      <c r="E55" s="25"/>
      <c r="F55" s="5"/>
      <c r="G55" s="6"/>
      <c r="H55" s="16"/>
      <c r="I55" s="16"/>
      <c r="J55" s="16"/>
      <c r="K55" s="240"/>
      <c r="L55" s="144"/>
      <c r="M55" s="195"/>
      <c r="N55" s="190"/>
      <c r="O55" s="175"/>
      <c r="P55" s="175"/>
      <c r="Q55" s="175"/>
      <c r="R55" s="175"/>
      <c r="S55" s="175"/>
    </row>
    <row r="56" spans="2:19" ht="15">
      <c r="B56" s="10"/>
      <c r="C56" s="11" t="s">
        <v>39</v>
      </c>
      <c r="D56" s="11"/>
      <c r="E56" s="12"/>
      <c r="F56" s="13" t="s">
        <v>40</v>
      </c>
      <c r="G56" s="14">
        <v>6.2</v>
      </c>
      <c r="H56" s="190">
        <v>4.2</v>
      </c>
      <c r="I56" s="190">
        <v>4.5</v>
      </c>
      <c r="J56" s="190">
        <v>4</v>
      </c>
      <c r="K56" s="243">
        <v>-1</v>
      </c>
      <c r="L56" s="241">
        <v>-0.5</v>
      </c>
      <c r="M56" s="233">
        <v>-0.2</v>
      </c>
      <c r="N56" s="175"/>
      <c r="O56" s="175"/>
      <c r="P56" s="175"/>
      <c r="Q56" s="175"/>
      <c r="R56" s="175"/>
      <c r="S56" s="175"/>
    </row>
    <row r="57" spans="2:19" ht="18" customHeight="1">
      <c r="B57" s="10"/>
      <c r="C57" s="11" t="s">
        <v>195</v>
      </c>
      <c r="D57" s="11"/>
      <c r="E57" s="12"/>
      <c r="F57" s="13" t="s">
        <v>38</v>
      </c>
      <c r="G57" s="27">
        <v>1.13</v>
      </c>
      <c r="H57" s="28">
        <v>1.19</v>
      </c>
      <c r="I57" s="28">
        <v>1.16</v>
      </c>
      <c r="J57" s="28">
        <v>1.16</v>
      </c>
      <c r="K57" s="229">
        <v>-1.1</v>
      </c>
      <c r="L57" s="190">
        <v>-1.8</v>
      </c>
      <c r="M57" s="234">
        <v>-1.8</v>
      </c>
      <c r="N57" s="175"/>
      <c r="O57" s="175"/>
      <c r="P57" s="175"/>
      <c r="Q57" s="175"/>
      <c r="R57" s="175"/>
      <c r="S57" s="175"/>
    </row>
    <row r="58" spans="2:19" ht="18" customHeight="1">
      <c r="B58" s="10"/>
      <c r="C58" s="11" t="s">
        <v>196</v>
      </c>
      <c r="D58" s="11"/>
      <c r="E58" s="12"/>
      <c r="F58" s="13" t="s">
        <v>38</v>
      </c>
      <c r="G58" s="151">
        <v>54.4</v>
      </c>
      <c r="H58" s="191">
        <v>73.3</v>
      </c>
      <c r="I58" s="191">
        <v>75.1</v>
      </c>
      <c r="J58" s="191">
        <v>71.7</v>
      </c>
      <c r="K58" s="229">
        <v>-1.7</v>
      </c>
      <c r="L58" s="190">
        <v>2.2</v>
      </c>
      <c r="M58" s="234">
        <v>4.4</v>
      </c>
      <c r="N58" s="175"/>
      <c r="O58" s="175"/>
      <c r="P58" s="175"/>
      <c r="Q58" s="175"/>
      <c r="R58" s="175"/>
      <c r="S58" s="175"/>
    </row>
    <row r="59" spans="2:19" ht="18">
      <c r="B59" s="10"/>
      <c r="C59" s="11" t="s">
        <v>197</v>
      </c>
      <c r="D59" s="11"/>
      <c r="E59" s="12"/>
      <c r="F59" s="13" t="s">
        <v>40</v>
      </c>
      <c r="G59" s="151">
        <v>23.5</v>
      </c>
      <c r="H59" s="191">
        <v>34.7</v>
      </c>
      <c r="I59" s="191">
        <v>2.6</v>
      </c>
      <c r="J59" s="191">
        <v>-4.6</v>
      </c>
      <c r="K59" s="229">
        <v>-2.3</v>
      </c>
      <c r="L59" s="190">
        <v>3.9</v>
      </c>
      <c r="M59" s="234">
        <v>2</v>
      </c>
      <c r="N59" s="175"/>
      <c r="O59" s="175"/>
      <c r="P59" s="175"/>
      <c r="Q59" s="175"/>
      <c r="R59" s="175"/>
      <c r="S59" s="175"/>
    </row>
    <row r="60" spans="2:19" ht="18">
      <c r="B60" s="10"/>
      <c r="C60" s="152" t="s">
        <v>198</v>
      </c>
      <c r="D60" s="152"/>
      <c r="E60" s="153"/>
      <c r="F60" s="24" t="s">
        <v>40</v>
      </c>
      <c r="G60" s="151">
        <v>21</v>
      </c>
      <c r="H60" s="191">
        <v>28.2</v>
      </c>
      <c r="I60" s="191">
        <v>4.6</v>
      </c>
      <c r="J60" s="191">
        <v>-4.6</v>
      </c>
      <c r="K60" s="244">
        <v>-0.8</v>
      </c>
      <c r="L60" s="237">
        <v>4.7</v>
      </c>
      <c r="M60" s="235">
        <v>2</v>
      </c>
      <c r="N60" s="175"/>
      <c r="O60" s="175"/>
      <c r="P60" s="175"/>
      <c r="Q60" s="175"/>
      <c r="R60" s="175"/>
      <c r="S60" s="175"/>
    </row>
    <row r="61" spans="2:19" s="220" customFormat="1" ht="15">
      <c r="B61" s="10"/>
      <c r="C61" s="11" t="s">
        <v>152</v>
      </c>
      <c r="D61" s="11"/>
      <c r="E61" s="12"/>
      <c r="F61" s="13" t="s">
        <v>40</v>
      </c>
      <c r="G61" s="151">
        <v>8</v>
      </c>
      <c r="H61" s="191">
        <v>1.9</v>
      </c>
      <c r="I61" s="191">
        <v>-2.6</v>
      </c>
      <c r="J61" s="191">
        <v>4.2</v>
      </c>
      <c r="K61" s="230">
        <v>-7.4</v>
      </c>
      <c r="L61" s="191">
        <v>-5.1</v>
      </c>
      <c r="M61" s="235">
        <v>0.1</v>
      </c>
      <c r="N61" s="219"/>
      <c r="O61" s="175"/>
      <c r="P61" s="175"/>
      <c r="Q61" s="175"/>
      <c r="R61" s="219"/>
      <c r="S61" s="219"/>
    </row>
    <row r="62" spans="2:19" ht="15">
      <c r="B62" s="10"/>
      <c r="C62" s="11" t="s">
        <v>153</v>
      </c>
      <c r="D62" s="11"/>
      <c r="E62" s="12"/>
      <c r="F62" s="13" t="s">
        <v>92</v>
      </c>
      <c r="G62" s="151">
        <v>-0.3</v>
      </c>
      <c r="H62" s="191">
        <v>-0.3</v>
      </c>
      <c r="I62" s="191">
        <v>-0.2</v>
      </c>
      <c r="J62" s="191">
        <v>0</v>
      </c>
      <c r="K62" s="230">
        <v>0</v>
      </c>
      <c r="L62" s="191">
        <v>-0.1</v>
      </c>
      <c r="M62" s="235">
        <v>-0.2</v>
      </c>
      <c r="N62" s="175"/>
      <c r="O62" s="175"/>
      <c r="P62" s="175"/>
      <c r="Q62" s="175"/>
      <c r="R62" s="175"/>
      <c r="S62" s="175"/>
    </row>
    <row r="63" spans="2:19" ht="15.75" thickBot="1">
      <c r="B63" s="29"/>
      <c r="C63" s="30" t="s">
        <v>154</v>
      </c>
      <c r="D63" s="30"/>
      <c r="E63" s="31"/>
      <c r="F63" s="32" t="s">
        <v>11</v>
      </c>
      <c r="G63" s="221">
        <v>0.9</v>
      </c>
      <c r="H63" s="222">
        <v>0.9</v>
      </c>
      <c r="I63" s="222">
        <v>1.1</v>
      </c>
      <c r="J63" s="222">
        <v>1.3</v>
      </c>
      <c r="K63" s="231">
        <v>0.1</v>
      </c>
      <c r="L63" s="222">
        <v>0.1</v>
      </c>
      <c r="M63" s="236">
        <v>0.1</v>
      </c>
      <c r="N63" s="175"/>
      <c r="O63" s="175"/>
      <c r="P63" s="175"/>
      <c r="Q63" s="175"/>
      <c r="R63" s="175"/>
      <c r="S63" s="175"/>
    </row>
    <row r="64" spans="2:13" ht="15.75" customHeight="1">
      <c r="B64" s="26" t="s">
        <v>93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5.75" customHeight="1">
      <c r="B65" s="26" t="s">
        <v>202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5.75" customHeight="1">
      <c r="B66" s="26" t="s">
        <v>97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5.75" customHeight="1">
      <c r="B67" s="26" t="s">
        <v>192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5">
      <c r="B68" s="26" t="s">
        <v>107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5">
      <c r="B69" s="26" t="s">
        <v>98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5">
      <c r="B70" s="26" t="s">
        <v>150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5">
      <c r="B71" s="26" t="s">
        <v>178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5">
      <c r="B72" s="26" t="s">
        <v>168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5">
      <c r="B73" s="26"/>
      <c r="C73" s="26" t="s">
        <v>169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154" t="s">
        <v>175</v>
      </c>
      <c r="C74" s="154"/>
      <c r="D74" s="154"/>
      <c r="E74" s="154"/>
      <c r="F74" s="26"/>
      <c r="G74" s="26"/>
      <c r="H74" s="26"/>
      <c r="I74" s="26"/>
      <c r="J74" s="26"/>
      <c r="K74" s="26"/>
      <c r="L74" s="26"/>
      <c r="M74" s="26"/>
    </row>
    <row r="75" spans="2:13" ht="15">
      <c r="B75" s="154" t="s">
        <v>170</v>
      </c>
      <c r="C75" s="154"/>
      <c r="D75" s="177"/>
      <c r="E75" s="154"/>
      <c r="F75" s="154"/>
      <c r="G75" s="26"/>
      <c r="H75" s="26"/>
      <c r="I75" s="26"/>
      <c r="J75" s="26"/>
      <c r="K75" s="26"/>
      <c r="L75" s="26"/>
      <c r="M75" s="26"/>
    </row>
    <row r="76" spans="2:13" ht="15">
      <c r="B76" s="154" t="s">
        <v>171</v>
      </c>
      <c r="C76" s="154"/>
      <c r="D76" s="154"/>
      <c r="E76" s="154"/>
      <c r="F76" s="154"/>
      <c r="G76" s="26"/>
      <c r="H76" s="26"/>
      <c r="I76" s="26"/>
      <c r="J76" s="26"/>
      <c r="K76" s="26"/>
      <c r="L76" s="26"/>
      <c r="M76" s="26"/>
    </row>
    <row r="77" spans="2:13" ht="15">
      <c r="B77" s="26" t="s">
        <v>201</v>
      </c>
      <c r="F77" s="154"/>
      <c r="G77" s="154"/>
      <c r="H77" s="26"/>
      <c r="I77" s="26"/>
      <c r="J77" s="26"/>
      <c r="K77" s="26"/>
      <c r="L77" s="26"/>
      <c r="M77" s="26"/>
    </row>
    <row r="78" spans="2:13" ht="15">
      <c r="B78" s="26" t="s">
        <v>180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8:15" ht="15">
      <c r="H79" s="154"/>
      <c r="I79" s="154"/>
      <c r="J79" s="154"/>
      <c r="K79" s="154"/>
      <c r="L79" s="154"/>
      <c r="M79" s="154"/>
      <c r="N79" s="171"/>
      <c r="O79" s="171"/>
    </row>
    <row r="80" spans="3:4" s="154" customFormat="1" ht="15.75">
      <c r="C80" s="177"/>
      <c r="D80" s="178"/>
    </row>
    <row r="81" s="154" customFormat="1" ht="15"/>
    <row r="82" spans="5:14" ht="15"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</sheetData>
  <sheetProtection/>
  <mergeCells count="5">
    <mergeCell ref="B3:E4"/>
    <mergeCell ref="F3:F4"/>
    <mergeCell ref="B2:M2"/>
    <mergeCell ref="H3:J3"/>
    <mergeCell ref="K3:M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AD15" sqref="AD15"/>
    </sheetView>
  </sheetViews>
  <sheetFormatPr defaultColWidth="9.140625" defaultRowHeight="15"/>
  <cols>
    <col min="1" max="5" width="3.140625" style="38" customWidth="1"/>
    <col min="6" max="6" width="29.8515625" style="38" customWidth="1"/>
    <col min="7" max="7" width="22.00390625" style="38" customWidth="1"/>
    <col min="8" max="8" width="10.0039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102</v>
      </c>
    </row>
    <row r="2" spans="2:27" ht="30" customHeight="1">
      <c r="B2" s="199" t="str">
        <f>"Strednodobá predikcia "&amp;Súhrn!$H$3&amp;" - komponenty HDP [objem]"</f>
        <v>Strednodobá predikcia P3Q-2018 - komponenty HDP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1"/>
    </row>
    <row r="3" spans="2:27" ht="15">
      <c r="B3" s="287" t="s">
        <v>29</v>
      </c>
      <c r="C3" s="288"/>
      <c r="D3" s="288"/>
      <c r="E3" s="288"/>
      <c r="F3" s="289"/>
      <c r="G3" s="290" t="s">
        <v>69</v>
      </c>
      <c r="H3" s="34" t="s">
        <v>35</v>
      </c>
      <c r="I3" s="276">
        <v>2018</v>
      </c>
      <c r="J3" s="276">
        <v>2019</v>
      </c>
      <c r="K3" s="274">
        <v>2020</v>
      </c>
      <c r="L3" s="291">
        <v>2017</v>
      </c>
      <c r="M3" s="292"/>
      <c r="N3" s="292"/>
      <c r="O3" s="293"/>
      <c r="P3" s="291">
        <v>2018</v>
      </c>
      <c r="Q3" s="292"/>
      <c r="R3" s="292"/>
      <c r="S3" s="293"/>
      <c r="T3" s="291">
        <v>2019</v>
      </c>
      <c r="U3" s="292"/>
      <c r="V3" s="292"/>
      <c r="W3" s="293"/>
      <c r="X3" s="292">
        <v>2020</v>
      </c>
      <c r="Y3" s="292"/>
      <c r="Z3" s="292"/>
      <c r="AA3" s="294"/>
    </row>
    <row r="4" spans="2:27" ht="15">
      <c r="B4" s="282"/>
      <c r="C4" s="283"/>
      <c r="D4" s="283"/>
      <c r="E4" s="283"/>
      <c r="F4" s="284"/>
      <c r="G4" s="286"/>
      <c r="H4" s="35">
        <v>2017</v>
      </c>
      <c r="I4" s="273"/>
      <c r="J4" s="273"/>
      <c r="K4" s="275"/>
      <c r="L4" s="41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228" t="s">
        <v>6</v>
      </c>
      <c r="T4" s="41" t="s">
        <v>3</v>
      </c>
      <c r="U4" s="39" t="s">
        <v>4</v>
      </c>
      <c r="V4" s="39" t="s">
        <v>5</v>
      </c>
      <c r="W4" s="211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47"/>
      <c r="I5" s="48"/>
      <c r="J5" s="48"/>
      <c r="K5" s="47"/>
      <c r="L5" s="51"/>
      <c r="M5" s="49"/>
      <c r="N5" s="49"/>
      <c r="O5" s="50"/>
      <c r="P5" s="49"/>
      <c r="Q5" s="49"/>
      <c r="R5" s="49"/>
      <c r="S5" s="49"/>
      <c r="T5" s="51"/>
      <c r="U5" s="49"/>
      <c r="V5" s="49"/>
      <c r="W5" s="50"/>
      <c r="X5" s="49"/>
      <c r="Y5" s="49"/>
      <c r="Z5" s="49"/>
      <c r="AA5" s="52"/>
    </row>
    <row r="6" spans="2:27" ht="15">
      <c r="B6" s="53"/>
      <c r="C6" s="49" t="s">
        <v>0</v>
      </c>
      <c r="D6" s="49"/>
      <c r="E6" s="49"/>
      <c r="F6" s="50"/>
      <c r="G6" s="54" t="s">
        <v>114</v>
      </c>
      <c r="H6" s="75">
        <v>84985.192</v>
      </c>
      <c r="I6" s="76">
        <v>90550.28977342579</v>
      </c>
      <c r="J6" s="76">
        <v>97478.30995278654</v>
      </c>
      <c r="K6" s="75">
        <v>104474.64757242992</v>
      </c>
      <c r="L6" s="79">
        <v>20815.645310696</v>
      </c>
      <c r="M6" s="77">
        <v>21067.8229777974</v>
      </c>
      <c r="N6" s="77">
        <v>21389.5000212529</v>
      </c>
      <c r="O6" s="78">
        <v>21712.2236902537</v>
      </c>
      <c r="P6" s="77">
        <v>22054.064306064905</v>
      </c>
      <c r="Q6" s="77">
        <v>22431.0843579702</v>
      </c>
      <c r="R6" s="77">
        <v>22828.709887532503</v>
      </c>
      <c r="S6" s="77">
        <v>23236.431221858173</v>
      </c>
      <c r="T6" s="79">
        <v>23688.268729434785</v>
      </c>
      <c r="U6" s="77">
        <v>24141.828729598707</v>
      </c>
      <c r="V6" s="77">
        <v>24568.28229143786</v>
      </c>
      <c r="W6" s="78">
        <v>25079.930202315176</v>
      </c>
      <c r="X6" s="77">
        <v>25479.264400689764</v>
      </c>
      <c r="Y6" s="77">
        <v>25912.298007244262</v>
      </c>
      <c r="Z6" s="77">
        <v>26308.717826453387</v>
      </c>
      <c r="AA6" s="80">
        <v>26774.367338042513</v>
      </c>
    </row>
    <row r="7" spans="2:27" ht="15">
      <c r="B7" s="53"/>
      <c r="C7" s="49"/>
      <c r="D7" s="49"/>
      <c r="E7" s="49" t="s">
        <v>166</v>
      </c>
      <c r="F7" s="50"/>
      <c r="G7" s="54" t="s">
        <v>114</v>
      </c>
      <c r="H7" s="78">
        <v>46490.457</v>
      </c>
      <c r="I7" s="18">
        <v>49139.151666924125</v>
      </c>
      <c r="J7" s="18">
        <v>52659.68990384924</v>
      </c>
      <c r="K7" s="78">
        <v>56217.45645585038</v>
      </c>
      <c r="L7" s="79">
        <v>11378.8737447489</v>
      </c>
      <c r="M7" s="77">
        <v>11545.7118186725</v>
      </c>
      <c r="N7" s="77">
        <v>11714.4238861285</v>
      </c>
      <c r="O7" s="78">
        <v>11851.4475504501</v>
      </c>
      <c r="P7" s="77">
        <v>12033.2213487956</v>
      </c>
      <c r="Q7" s="77">
        <v>12166.7316275394</v>
      </c>
      <c r="R7" s="77">
        <v>12372.660229190296</v>
      </c>
      <c r="S7" s="77">
        <v>12566.538461398828</v>
      </c>
      <c r="T7" s="79">
        <v>12809.490414539136</v>
      </c>
      <c r="U7" s="77">
        <v>13040.359542982207</v>
      </c>
      <c r="V7" s="77">
        <v>13264.315332562946</v>
      </c>
      <c r="W7" s="78">
        <v>13545.524613764956</v>
      </c>
      <c r="X7" s="77">
        <v>13721.664612872606</v>
      </c>
      <c r="Y7" s="77">
        <v>13929.715137809078</v>
      </c>
      <c r="Z7" s="77">
        <v>14139.95182452032</v>
      </c>
      <c r="AA7" s="80">
        <v>14426.12488064837</v>
      </c>
    </row>
    <row r="8" spans="2:27" ht="15">
      <c r="B8" s="53"/>
      <c r="C8" s="49"/>
      <c r="D8" s="49"/>
      <c r="E8" s="49" t="s">
        <v>30</v>
      </c>
      <c r="F8" s="50"/>
      <c r="G8" s="54" t="s">
        <v>114</v>
      </c>
      <c r="H8" s="78">
        <v>16278.776000000002</v>
      </c>
      <c r="I8" s="77">
        <v>17268.793513428453</v>
      </c>
      <c r="J8" s="77">
        <v>18356.32487422045</v>
      </c>
      <c r="K8" s="78">
        <v>19518.67029728949</v>
      </c>
      <c r="L8" s="79">
        <v>3982.16429716488</v>
      </c>
      <c r="M8" s="77">
        <v>4032.71924566183</v>
      </c>
      <c r="N8" s="77">
        <v>4091.90427723646</v>
      </c>
      <c r="O8" s="78">
        <v>4171.98817993683</v>
      </c>
      <c r="P8" s="77">
        <v>4238.18452181951</v>
      </c>
      <c r="Q8" s="77">
        <v>4300.24345305652</v>
      </c>
      <c r="R8" s="77">
        <v>4344.014413717062</v>
      </c>
      <c r="S8" s="77">
        <v>4386.35112483536</v>
      </c>
      <c r="T8" s="79">
        <v>4485.298088587718</v>
      </c>
      <c r="U8" s="77">
        <v>4566.755057521916</v>
      </c>
      <c r="V8" s="77">
        <v>4623.998555481851</v>
      </c>
      <c r="W8" s="78">
        <v>4680.273172628965</v>
      </c>
      <c r="X8" s="77">
        <v>4776.384906642631</v>
      </c>
      <c r="Y8" s="77">
        <v>4860.364248489314</v>
      </c>
      <c r="Z8" s="77">
        <v>4910.924926689512</v>
      </c>
      <c r="AA8" s="80">
        <v>4970.996215468032</v>
      </c>
    </row>
    <row r="9" spans="2:27" ht="15">
      <c r="B9" s="53"/>
      <c r="C9" s="49"/>
      <c r="D9" s="49"/>
      <c r="E9" s="49" t="s">
        <v>1</v>
      </c>
      <c r="F9" s="50"/>
      <c r="G9" s="54" t="s">
        <v>114</v>
      </c>
      <c r="H9" s="78">
        <v>18018.15799999999</v>
      </c>
      <c r="I9" s="77">
        <v>20746.15230861342</v>
      </c>
      <c r="J9" s="77">
        <v>22051.59535704438</v>
      </c>
      <c r="K9" s="78">
        <v>23753.78875585638</v>
      </c>
      <c r="L9" s="79">
        <v>4371.09755472936</v>
      </c>
      <c r="M9" s="77">
        <v>4290.52810824809</v>
      </c>
      <c r="N9" s="77">
        <v>4675.06592458833</v>
      </c>
      <c r="O9" s="78">
        <v>4681.46641243421</v>
      </c>
      <c r="P9" s="77">
        <v>5063.01329376905</v>
      </c>
      <c r="Q9" s="77">
        <v>5280.48641924887</v>
      </c>
      <c r="R9" s="77">
        <v>5144.833567888172</v>
      </c>
      <c r="S9" s="77">
        <v>5257.8190277073245</v>
      </c>
      <c r="T9" s="79">
        <v>5377.196077547314</v>
      </c>
      <c r="U9" s="77">
        <v>5469.099111289863</v>
      </c>
      <c r="V9" s="77">
        <v>5551.613711424097</v>
      </c>
      <c r="W9" s="78">
        <v>5653.686456783108</v>
      </c>
      <c r="X9" s="77">
        <v>5770.778108224127</v>
      </c>
      <c r="Y9" s="77">
        <v>5889.96148802135</v>
      </c>
      <c r="Z9" s="77">
        <v>5994.734111034095</v>
      </c>
      <c r="AA9" s="80">
        <v>6098.315048576807</v>
      </c>
    </row>
    <row r="10" spans="2:27" ht="15">
      <c r="B10" s="53"/>
      <c r="C10" s="49"/>
      <c r="D10" s="49"/>
      <c r="E10" s="49" t="s">
        <v>2</v>
      </c>
      <c r="F10" s="50"/>
      <c r="G10" s="54" t="s">
        <v>114</v>
      </c>
      <c r="H10" s="78">
        <v>80787.39099999999</v>
      </c>
      <c r="I10" s="77">
        <v>87154.09748896598</v>
      </c>
      <c r="J10" s="77">
        <v>93067.61013511407</v>
      </c>
      <c r="K10" s="78">
        <v>99489.91550899623</v>
      </c>
      <c r="L10" s="79">
        <v>19732.13559664314</v>
      </c>
      <c r="M10" s="77">
        <v>19868.959172582418</v>
      </c>
      <c r="N10" s="77">
        <v>20481.39408795329</v>
      </c>
      <c r="O10" s="78">
        <v>20704.90214282114</v>
      </c>
      <c r="P10" s="77">
        <v>21334.419164384162</v>
      </c>
      <c r="Q10" s="77">
        <v>21747.46149984479</v>
      </c>
      <c r="R10" s="77">
        <v>21861.508210795528</v>
      </c>
      <c r="S10" s="77">
        <v>22210.70861394151</v>
      </c>
      <c r="T10" s="79">
        <v>22671.98458067417</v>
      </c>
      <c r="U10" s="77">
        <v>23076.213711793986</v>
      </c>
      <c r="V10" s="77">
        <v>23439.927599468898</v>
      </c>
      <c r="W10" s="78">
        <v>23879.484243177027</v>
      </c>
      <c r="X10" s="77">
        <v>24268.827627739363</v>
      </c>
      <c r="Y10" s="77">
        <v>24680.04087431974</v>
      </c>
      <c r="Z10" s="77">
        <v>25045.610862243928</v>
      </c>
      <c r="AA10" s="80">
        <v>25495.43614469321</v>
      </c>
    </row>
    <row r="11" spans="2:27" ht="15">
      <c r="B11" s="53"/>
      <c r="C11" s="49"/>
      <c r="D11" s="49" t="s">
        <v>31</v>
      </c>
      <c r="E11" s="49"/>
      <c r="F11" s="50"/>
      <c r="G11" s="54" t="s">
        <v>114</v>
      </c>
      <c r="H11" s="78">
        <v>81843.7170000001</v>
      </c>
      <c r="I11" s="77">
        <v>88789.59106961178</v>
      </c>
      <c r="J11" s="77">
        <v>98725.51330281458</v>
      </c>
      <c r="K11" s="78">
        <v>107644.3457023316</v>
      </c>
      <c r="L11" s="79">
        <v>20449.2472654199</v>
      </c>
      <c r="M11" s="77">
        <v>19854.8755129581</v>
      </c>
      <c r="N11" s="77">
        <v>20329.0637902808</v>
      </c>
      <c r="O11" s="78">
        <v>21210.5304313413</v>
      </c>
      <c r="P11" s="77">
        <v>21345.4801105337</v>
      </c>
      <c r="Q11" s="77">
        <v>21899.684770887</v>
      </c>
      <c r="R11" s="77">
        <v>22427.182414879368</v>
      </c>
      <c r="S11" s="77">
        <v>23117.24377331171</v>
      </c>
      <c r="T11" s="79">
        <v>23761.57312841504</v>
      </c>
      <c r="U11" s="77">
        <v>24274.196141274588</v>
      </c>
      <c r="V11" s="77">
        <v>24929.46978716082</v>
      </c>
      <c r="W11" s="78">
        <v>25760.27424596413</v>
      </c>
      <c r="X11" s="77">
        <v>26202.760714326734</v>
      </c>
      <c r="Y11" s="77">
        <v>26666.004960768565</v>
      </c>
      <c r="Z11" s="77">
        <v>27132.005736813215</v>
      </c>
      <c r="AA11" s="80">
        <v>27643.574290423094</v>
      </c>
    </row>
    <row r="12" spans="2:27" ht="15">
      <c r="B12" s="53"/>
      <c r="C12" s="49"/>
      <c r="D12" s="49" t="s">
        <v>32</v>
      </c>
      <c r="E12" s="49"/>
      <c r="F12" s="50"/>
      <c r="G12" s="54" t="s">
        <v>114</v>
      </c>
      <c r="H12" s="78">
        <v>78931.72</v>
      </c>
      <c r="I12" s="77">
        <v>86009.93867811293</v>
      </c>
      <c r="J12" s="77">
        <v>94899.604883101</v>
      </c>
      <c r="K12" s="78">
        <v>103346.76856023406</v>
      </c>
      <c r="L12" s="79">
        <v>19717.6759321873</v>
      </c>
      <c r="M12" s="77">
        <v>19209.335662078305</v>
      </c>
      <c r="N12" s="77">
        <v>19847.1696602582</v>
      </c>
      <c r="O12" s="78">
        <v>20157.5387454762</v>
      </c>
      <c r="P12" s="77">
        <v>20868.9623097585</v>
      </c>
      <c r="Q12" s="77">
        <v>21195.036445733305</v>
      </c>
      <c r="R12" s="77">
        <v>21669.256456598046</v>
      </c>
      <c r="S12" s="77">
        <v>22276.68346602309</v>
      </c>
      <c r="T12" s="79">
        <v>22862.676051543855</v>
      </c>
      <c r="U12" s="77">
        <v>23344.430773957345</v>
      </c>
      <c r="V12" s="77">
        <v>23954.78516928187</v>
      </c>
      <c r="W12" s="78">
        <v>24737.712888317925</v>
      </c>
      <c r="X12" s="77">
        <v>25149.36235143562</v>
      </c>
      <c r="Y12" s="77">
        <v>25599.961000557174</v>
      </c>
      <c r="Z12" s="77">
        <v>26047.148581295987</v>
      </c>
      <c r="AA12" s="80">
        <v>26550.29662694529</v>
      </c>
    </row>
    <row r="13" spans="2:27" ht="15.75" thickBot="1">
      <c r="B13" s="55"/>
      <c r="C13" s="56"/>
      <c r="D13" s="56" t="s">
        <v>33</v>
      </c>
      <c r="E13" s="56"/>
      <c r="F13" s="57"/>
      <c r="G13" s="95" t="s">
        <v>114</v>
      </c>
      <c r="H13" s="81">
        <v>2911.9970000000976</v>
      </c>
      <c r="I13" s="82">
        <v>2779.6523914988393</v>
      </c>
      <c r="J13" s="82">
        <v>3825.9084197135817</v>
      </c>
      <c r="K13" s="81">
        <v>4297.577142097536</v>
      </c>
      <c r="L13" s="83">
        <v>731.5713332326013</v>
      </c>
      <c r="M13" s="82">
        <v>645.5398508797953</v>
      </c>
      <c r="N13" s="82">
        <v>481.8941300225997</v>
      </c>
      <c r="O13" s="81">
        <v>1052.9916858651013</v>
      </c>
      <c r="P13" s="82">
        <v>476.51780077520016</v>
      </c>
      <c r="Q13" s="82">
        <v>704.6483251536956</v>
      </c>
      <c r="R13" s="82">
        <v>757.9259582813211</v>
      </c>
      <c r="S13" s="82">
        <v>840.5603072886224</v>
      </c>
      <c r="T13" s="83">
        <v>898.8970768711843</v>
      </c>
      <c r="U13" s="82">
        <v>929.7653673172426</v>
      </c>
      <c r="V13" s="82">
        <v>974.6846178789492</v>
      </c>
      <c r="W13" s="81">
        <v>1022.5613576462056</v>
      </c>
      <c r="X13" s="82">
        <v>1053.3983628911155</v>
      </c>
      <c r="Y13" s="82">
        <v>1066.043960211391</v>
      </c>
      <c r="Z13" s="82">
        <v>1084.8571555172275</v>
      </c>
      <c r="AA13" s="84">
        <v>1093.277663477802</v>
      </c>
    </row>
    <row r="14" ht="15.75" thickBot="1">
      <c r="G14" s="60"/>
    </row>
    <row r="15" spans="2:27" ht="30" customHeight="1">
      <c r="B15" s="199" t="str">
        <f>"Strednodobá predikcia "&amp;Súhrn!$H$3&amp;" - komponenty HDP [zmena oproti predchádzajúcemu obdobiu]"</f>
        <v>Strednodobá predikcia P3Q-2018 - komponenty HDP [zmena oproti predchádzajúcemu obdobiu]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1"/>
    </row>
    <row r="16" spans="2:27" ht="15">
      <c r="B16" s="287" t="s">
        <v>29</v>
      </c>
      <c r="C16" s="288"/>
      <c r="D16" s="288"/>
      <c r="E16" s="288"/>
      <c r="F16" s="289"/>
      <c r="G16" s="290" t="s">
        <v>69</v>
      </c>
      <c r="H16" s="34" t="str">
        <f>H$3</f>
        <v>Skutočnosť</v>
      </c>
      <c r="I16" s="276">
        <f>I$3</f>
        <v>2018</v>
      </c>
      <c r="J16" s="276">
        <f>J$3</f>
        <v>2019</v>
      </c>
      <c r="K16" s="274">
        <f>K$3</f>
        <v>2020</v>
      </c>
      <c r="L16" s="291">
        <f>L$3</f>
        <v>2017</v>
      </c>
      <c r="M16" s="292"/>
      <c r="N16" s="292"/>
      <c r="O16" s="293"/>
      <c r="P16" s="291">
        <f>P$3</f>
        <v>2018</v>
      </c>
      <c r="Q16" s="292"/>
      <c r="R16" s="292"/>
      <c r="S16" s="293"/>
      <c r="T16" s="291">
        <f>T$3</f>
        <v>2019</v>
      </c>
      <c r="U16" s="292"/>
      <c r="V16" s="292"/>
      <c r="W16" s="293"/>
      <c r="X16" s="292">
        <f>X$3</f>
        <v>2020</v>
      </c>
      <c r="Y16" s="292"/>
      <c r="Z16" s="292"/>
      <c r="AA16" s="294"/>
    </row>
    <row r="17" spans="2:27" ht="15">
      <c r="B17" s="282"/>
      <c r="C17" s="283"/>
      <c r="D17" s="283"/>
      <c r="E17" s="283"/>
      <c r="F17" s="284"/>
      <c r="G17" s="286"/>
      <c r="H17" s="35">
        <f>$H$4</f>
        <v>2017</v>
      </c>
      <c r="I17" s="273"/>
      <c r="J17" s="273"/>
      <c r="K17" s="275"/>
      <c r="L17" s="41" t="s">
        <v>3</v>
      </c>
      <c r="M17" s="39" t="s">
        <v>4</v>
      </c>
      <c r="N17" s="39" t="s">
        <v>5</v>
      </c>
      <c r="O17" s="147" t="s">
        <v>6</v>
      </c>
      <c r="P17" s="41" t="s">
        <v>3</v>
      </c>
      <c r="Q17" s="39" t="s">
        <v>4</v>
      </c>
      <c r="R17" s="39" t="s">
        <v>5</v>
      </c>
      <c r="S17" s="228" t="s">
        <v>6</v>
      </c>
      <c r="T17" s="41" t="s">
        <v>3</v>
      </c>
      <c r="U17" s="39" t="s">
        <v>4</v>
      </c>
      <c r="V17" s="39" t="s">
        <v>5</v>
      </c>
      <c r="W17" s="211" t="s">
        <v>6</v>
      </c>
      <c r="X17" s="39" t="s">
        <v>3</v>
      </c>
      <c r="Y17" s="39" t="s">
        <v>4</v>
      </c>
      <c r="Z17" s="39" t="s">
        <v>5</v>
      </c>
      <c r="AA17" s="42" t="s">
        <v>6</v>
      </c>
    </row>
    <row r="18" spans="2:27" ht="3.75" customHeight="1">
      <c r="B18" s="43"/>
      <c r="C18" s="44"/>
      <c r="D18" s="44"/>
      <c r="E18" s="44"/>
      <c r="F18" s="45"/>
      <c r="G18" s="33"/>
      <c r="H18" s="47"/>
      <c r="I18" s="48"/>
      <c r="J18" s="48"/>
      <c r="K18" s="47"/>
      <c r="L18" s="51"/>
      <c r="M18" s="49"/>
      <c r="N18" s="49"/>
      <c r="O18" s="50"/>
      <c r="P18" s="49"/>
      <c r="Q18" s="49"/>
      <c r="R18" s="49"/>
      <c r="S18" s="49"/>
      <c r="T18" s="51"/>
      <c r="U18" s="49"/>
      <c r="V18" s="49"/>
      <c r="W18" s="50"/>
      <c r="X18" s="49"/>
      <c r="Y18" s="49"/>
      <c r="Z18" s="49"/>
      <c r="AA18" s="52"/>
    </row>
    <row r="19" spans="2:27" ht="15">
      <c r="B19" s="53"/>
      <c r="C19" s="49" t="s">
        <v>0</v>
      </c>
      <c r="D19" s="49"/>
      <c r="E19" s="49"/>
      <c r="F19" s="50"/>
      <c r="G19" s="54" t="s">
        <v>115</v>
      </c>
      <c r="H19" s="67">
        <v>3.4001663110798432</v>
      </c>
      <c r="I19" s="68">
        <v>4.010711669795853</v>
      </c>
      <c r="J19" s="68">
        <v>4.509746865240089</v>
      </c>
      <c r="K19" s="67">
        <v>3.958216488654216</v>
      </c>
      <c r="L19" s="69">
        <v>0.8257738002968864</v>
      </c>
      <c r="M19" s="68">
        <v>0.8914116351745065</v>
      </c>
      <c r="N19" s="68">
        <v>0.9050704236784668</v>
      </c>
      <c r="O19" s="67">
        <v>0.9470601692103173</v>
      </c>
      <c r="P19" s="68">
        <v>0.9704785005587553</v>
      </c>
      <c r="Q19" s="68">
        <v>1.059347602960159</v>
      </c>
      <c r="R19" s="68">
        <v>1.049546124703511</v>
      </c>
      <c r="S19" s="68">
        <v>1.0980305595064124</v>
      </c>
      <c r="T19" s="69">
        <v>1.2342938167619053</v>
      </c>
      <c r="U19" s="68">
        <v>1.023000675058185</v>
      </c>
      <c r="V19" s="68">
        <v>0.9689889477801046</v>
      </c>
      <c r="W19" s="67">
        <v>1.3441201665614244</v>
      </c>
      <c r="X19" s="68">
        <v>0.8517352515669643</v>
      </c>
      <c r="Y19" s="68">
        <v>0.9125076024227781</v>
      </c>
      <c r="Z19" s="68">
        <v>0.7788871676289517</v>
      </c>
      <c r="AA19" s="70">
        <v>0.9220072837895259</v>
      </c>
    </row>
    <row r="20" spans="2:27" ht="15">
      <c r="B20" s="53"/>
      <c r="C20" s="49"/>
      <c r="D20" s="49"/>
      <c r="E20" s="49" t="s">
        <v>166</v>
      </c>
      <c r="F20" s="50"/>
      <c r="G20" s="54" t="s">
        <v>115</v>
      </c>
      <c r="H20" s="67">
        <v>3.5799113840440953</v>
      </c>
      <c r="I20" s="68">
        <v>3.0202310040914995</v>
      </c>
      <c r="J20" s="68">
        <v>4.323754598037894</v>
      </c>
      <c r="K20" s="67">
        <v>4.219976546246329</v>
      </c>
      <c r="L20" s="69">
        <v>0.9501082273376795</v>
      </c>
      <c r="M20" s="68">
        <v>1.0766630683266811</v>
      </c>
      <c r="N20" s="68">
        <v>0.7813843621235321</v>
      </c>
      <c r="O20" s="67">
        <v>0.6982341511817509</v>
      </c>
      <c r="P20" s="68">
        <v>0.6722219189004619</v>
      </c>
      <c r="Q20" s="68">
        <v>0.4786888180910722</v>
      </c>
      <c r="R20" s="68">
        <v>1.0450002520319117</v>
      </c>
      <c r="S20" s="68">
        <v>0.9993760905210962</v>
      </c>
      <c r="T20" s="69">
        <v>1.0665227565111621</v>
      </c>
      <c r="U20" s="68">
        <v>1.2007767816126602</v>
      </c>
      <c r="V20" s="68">
        <v>1.0473472076510006</v>
      </c>
      <c r="W20" s="67">
        <v>1.4759789858611754</v>
      </c>
      <c r="X20" s="68">
        <v>0.7021964526551869</v>
      </c>
      <c r="Y20" s="68">
        <v>0.9375809175992629</v>
      </c>
      <c r="Z20" s="68">
        <v>0.9275041598503435</v>
      </c>
      <c r="AA20" s="70">
        <v>1.4332751055773372</v>
      </c>
    </row>
    <row r="21" spans="2:27" ht="15">
      <c r="B21" s="53"/>
      <c r="C21" s="49"/>
      <c r="D21" s="49"/>
      <c r="E21" s="49" t="s">
        <v>30</v>
      </c>
      <c r="F21" s="50"/>
      <c r="G21" s="54" t="s">
        <v>115</v>
      </c>
      <c r="H21" s="67">
        <v>0.23594799445578474</v>
      </c>
      <c r="I21" s="68">
        <v>2.272892675950672</v>
      </c>
      <c r="J21" s="68">
        <v>1.2553643838410835</v>
      </c>
      <c r="K21" s="67">
        <v>2.2508892766161637</v>
      </c>
      <c r="L21" s="69">
        <v>0.10366929727918262</v>
      </c>
      <c r="M21" s="68">
        <v>0.4343081086444158</v>
      </c>
      <c r="N21" s="68">
        <v>0.4240566269667596</v>
      </c>
      <c r="O21" s="67">
        <v>1.0381304270865428</v>
      </c>
      <c r="P21" s="68">
        <v>0.5458128007806522</v>
      </c>
      <c r="Q21" s="68">
        <v>0.4425944101775059</v>
      </c>
      <c r="R21" s="68">
        <v>0.6092193589379917</v>
      </c>
      <c r="S21" s="68">
        <v>-0.09880593234680646</v>
      </c>
      <c r="T21" s="69">
        <v>0.0504659549631441</v>
      </c>
      <c r="U21" s="68">
        <v>0.7612927557492952</v>
      </c>
      <c r="V21" s="68">
        <v>0.31650839425067545</v>
      </c>
      <c r="W21" s="67">
        <v>0.5195738523591444</v>
      </c>
      <c r="X21" s="68">
        <v>0.5162241344931005</v>
      </c>
      <c r="Y21" s="68">
        <v>0.8475737978662892</v>
      </c>
      <c r="Z21" s="68">
        <v>0.342425266261273</v>
      </c>
      <c r="AA21" s="70">
        <v>0.68328657695929</v>
      </c>
    </row>
    <row r="22" spans="2:27" ht="15">
      <c r="B22" s="53"/>
      <c r="C22" s="49"/>
      <c r="D22" s="49"/>
      <c r="E22" s="49" t="s">
        <v>1</v>
      </c>
      <c r="F22" s="50"/>
      <c r="G22" s="54" t="s">
        <v>115</v>
      </c>
      <c r="H22" s="67">
        <v>3.1842761958972687</v>
      </c>
      <c r="I22" s="68">
        <v>12.38556951040215</v>
      </c>
      <c r="J22" s="68">
        <v>3.415430118516923</v>
      </c>
      <c r="K22" s="67">
        <v>4.532544508699246</v>
      </c>
      <c r="L22" s="69">
        <v>3.4152400543146655</v>
      </c>
      <c r="M22" s="68">
        <v>-2.569377887398133</v>
      </c>
      <c r="N22" s="68">
        <v>7.975751337996485</v>
      </c>
      <c r="O22" s="67">
        <v>-0.004828339191135456</v>
      </c>
      <c r="P22" s="68">
        <v>6.911371582731007</v>
      </c>
      <c r="Q22" s="68">
        <v>4.2747783362397485</v>
      </c>
      <c r="R22" s="68">
        <v>-3.2707516446723446</v>
      </c>
      <c r="S22" s="68">
        <v>1.5172820161196938</v>
      </c>
      <c r="T22" s="69">
        <v>1.5556451699064269</v>
      </c>
      <c r="U22" s="68">
        <v>0.8774412841891177</v>
      </c>
      <c r="V22" s="68">
        <v>0.7483415177962627</v>
      </c>
      <c r="W22" s="67">
        <v>1.131009921317542</v>
      </c>
      <c r="X22" s="68">
        <v>1.2716475345250444</v>
      </c>
      <c r="Y22" s="68">
        <v>1.297225971080863</v>
      </c>
      <c r="Z22" s="68">
        <v>1.0624729409060194</v>
      </c>
      <c r="AA22" s="70">
        <v>0.9524581520396822</v>
      </c>
    </row>
    <row r="23" spans="2:27" ht="15">
      <c r="B23" s="53"/>
      <c r="C23" s="49"/>
      <c r="D23" s="49"/>
      <c r="E23" s="49" t="s">
        <v>2</v>
      </c>
      <c r="F23" s="50"/>
      <c r="G23" s="54" t="s">
        <v>115</v>
      </c>
      <c r="H23" s="67">
        <v>2.812748962426184</v>
      </c>
      <c r="I23" s="68">
        <v>5.09257386299447</v>
      </c>
      <c r="J23" s="68">
        <v>3.5070250368429043</v>
      </c>
      <c r="K23" s="67">
        <v>3.930881586538291</v>
      </c>
      <c r="L23" s="69">
        <v>1.3501018648228893</v>
      </c>
      <c r="M23" s="68">
        <v>0.09049720650253334</v>
      </c>
      <c r="N23" s="68">
        <v>2.3609150881158882</v>
      </c>
      <c r="O23" s="67">
        <v>0.5942259074488447</v>
      </c>
      <c r="P23" s="68">
        <v>2.1482979156619564</v>
      </c>
      <c r="Q23" s="68">
        <v>1.4274422133868825</v>
      </c>
      <c r="R23" s="68">
        <v>-0.15502350344848992</v>
      </c>
      <c r="S23" s="68">
        <v>0.9184820818728383</v>
      </c>
      <c r="T23" s="69">
        <v>0.9968657799386733</v>
      </c>
      <c r="U23" s="68">
        <v>1.0360573911948308</v>
      </c>
      <c r="V23" s="68">
        <v>0.8344585604328216</v>
      </c>
      <c r="W23" s="67">
        <v>1.2101112374351288</v>
      </c>
      <c r="X23" s="68">
        <v>0.811676171718176</v>
      </c>
      <c r="Y23" s="68">
        <v>1.0122781519774406</v>
      </c>
      <c r="Z23" s="68">
        <v>0.8538703455954249</v>
      </c>
      <c r="AA23" s="70">
        <v>1.1728125826826528</v>
      </c>
    </row>
    <row r="24" spans="2:27" ht="15">
      <c r="B24" s="53"/>
      <c r="C24" s="49"/>
      <c r="D24" s="49" t="s">
        <v>31</v>
      </c>
      <c r="E24" s="49"/>
      <c r="F24" s="50"/>
      <c r="G24" s="54" t="s">
        <v>115</v>
      </c>
      <c r="H24" s="67">
        <v>4.255258496533571</v>
      </c>
      <c r="I24" s="68">
        <v>5.852673555643207</v>
      </c>
      <c r="J24" s="68">
        <v>8.75951383024001</v>
      </c>
      <c r="K24" s="67">
        <v>6.493409909334986</v>
      </c>
      <c r="L24" s="69">
        <v>1.6075474108915273</v>
      </c>
      <c r="M24" s="68">
        <v>-2.6988575938311072</v>
      </c>
      <c r="N24" s="68">
        <v>2.1917710359153517</v>
      </c>
      <c r="O24" s="67">
        <v>4.459405810823895</v>
      </c>
      <c r="P24" s="68">
        <v>-1.471438061421523</v>
      </c>
      <c r="Q24" s="68">
        <v>2.654088192153381</v>
      </c>
      <c r="R24" s="68">
        <v>1.9213568494648996</v>
      </c>
      <c r="S24" s="68">
        <v>2.339499578974795</v>
      </c>
      <c r="T24" s="69">
        <v>2.1912462624631814</v>
      </c>
      <c r="U24" s="68">
        <v>1.578176382325907</v>
      </c>
      <c r="V24" s="68">
        <v>2.1040983244309217</v>
      </c>
      <c r="W24" s="67">
        <v>2.740945401101186</v>
      </c>
      <c r="X24" s="68">
        <v>1.0936171780014092</v>
      </c>
      <c r="Y24" s="68">
        <v>1.1602681285175294</v>
      </c>
      <c r="Z24" s="68">
        <v>1.1866774017168353</v>
      </c>
      <c r="AA24" s="70">
        <v>1.2376907851497236</v>
      </c>
    </row>
    <row r="25" spans="2:27" ht="15">
      <c r="B25" s="53"/>
      <c r="C25" s="49"/>
      <c r="D25" s="49" t="s">
        <v>32</v>
      </c>
      <c r="E25" s="49"/>
      <c r="F25" s="50"/>
      <c r="G25" s="54" t="s">
        <v>115</v>
      </c>
      <c r="H25" s="67">
        <v>3.8833477486460453</v>
      </c>
      <c r="I25" s="68">
        <v>5.850786272750128</v>
      </c>
      <c r="J25" s="68">
        <v>8.140738620419626</v>
      </c>
      <c r="K25" s="67">
        <v>6.68496788072504</v>
      </c>
      <c r="L25" s="69">
        <v>1.2873253162627947</v>
      </c>
      <c r="M25" s="68">
        <v>-2.758931999718328</v>
      </c>
      <c r="N25" s="68">
        <v>3.4287244393905354</v>
      </c>
      <c r="O25" s="67">
        <v>1.266655094955226</v>
      </c>
      <c r="P25" s="68">
        <v>1.2408969340426381</v>
      </c>
      <c r="Q25" s="68">
        <v>1.6344451110145428</v>
      </c>
      <c r="R25" s="68">
        <v>1.50275939553282</v>
      </c>
      <c r="S25" s="68">
        <v>2.248068881394701</v>
      </c>
      <c r="T25" s="69">
        <v>2.099949828377106</v>
      </c>
      <c r="U25" s="68">
        <v>1.6381121540448618</v>
      </c>
      <c r="V25" s="68">
        <v>2.0750176711605377</v>
      </c>
      <c r="W25" s="67">
        <v>2.7366480734876575</v>
      </c>
      <c r="X25" s="68">
        <v>1.0775987602072519</v>
      </c>
      <c r="Y25" s="68">
        <v>1.272150237019119</v>
      </c>
      <c r="Z25" s="68">
        <v>1.289208207909894</v>
      </c>
      <c r="AA25" s="70">
        <v>1.4906273216833625</v>
      </c>
    </row>
    <row r="26" spans="2:27" ht="15.75" thickBot="1">
      <c r="B26" s="55"/>
      <c r="C26" s="56"/>
      <c r="D26" s="56" t="s">
        <v>33</v>
      </c>
      <c r="E26" s="56"/>
      <c r="F26" s="57"/>
      <c r="G26" s="95" t="s">
        <v>115</v>
      </c>
      <c r="H26" s="72">
        <v>9.140851035694794</v>
      </c>
      <c r="I26" s="71">
        <v>5.876271497064394</v>
      </c>
      <c r="J26" s="71">
        <v>16.49460560596647</v>
      </c>
      <c r="K26" s="72">
        <v>4.270528415919188</v>
      </c>
      <c r="L26" s="73">
        <v>5.931730233197683</v>
      </c>
      <c r="M26" s="71">
        <v>-1.923197810180639</v>
      </c>
      <c r="N26" s="71">
        <v>-13.643246660706254</v>
      </c>
      <c r="O26" s="72">
        <v>53.411929529196726</v>
      </c>
      <c r="P26" s="71">
        <v>-28.922600259914404</v>
      </c>
      <c r="Q26" s="71">
        <v>17.3531642738143</v>
      </c>
      <c r="R26" s="71">
        <v>7.147539209793379</v>
      </c>
      <c r="S26" s="71">
        <v>3.420872918429936</v>
      </c>
      <c r="T26" s="73">
        <v>3.258786750067074</v>
      </c>
      <c r="U26" s="71">
        <v>0.8852052352472697</v>
      </c>
      <c r="V26" s="71">
        <v>2.4428350750390138</v>
      </c>
      <c r="W26" s="72">
        <v>2.7908217320230904</v>
      </c>
      <c r="X26" s="71">
        <v>1.2794347173478826</v>
      </c>
      <c r="Y26" s="71">
        <v>-0.13500506522080968</v>
      </c>
      <c r="Z26" s="71">
        <v>-0.017060275819289927</v>
      </c>
      <c r="AA26" s="74">
        <v>-1.7706450979914763</v>
      </c>
    </row>
    <row r="27" ht="15.75" thickBot="1"/>
    <row r="28" spans="2:27" ht="30" customHeight="1">
      <c r="B28" s="199" t="str">
        <f>"Strednodobá predikcia "&amp;Súhrn!$H$3&amp;" - komponenty HDP [príspevky k rastu]"</f>
        <v>Strednodobá predikcia P3Q-2018 - komponenty HDP [príspevky k rastu]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1"/>
    </row>
    <row r="29" spans="2:27" ht="15">
      <c r="B29" s="287" t="s">
        <v>29</v>
      </c>
      <c r="C29" s="288"/>
      <c r="D29" s="288"/>
      <c r="E29" s="288"/>
      <c r="F29" s="289"/>
      <c r="G29" s="290" t="s">
        <v>69</v>
      </c>
      <c r="H29" s="34" t="str">
        <f>H$3</f>
        <v>Skutočnosť</v>
      </c>
      <c r="I29" s="276">
        <f>I$3</f>
        <v>2018</v>
      </c>
      <c r="J29" s="276">
        <f>J$3</f>
        <v>2019</v>
      </c>
      <c r="K29" s="274">
        <f>K$3</f>
        <v>2020</v>
      </c>
      <c r="L29" s="291">
        <f>L$3</f>
        <v>2017</v>
      </c>
      <c r="M29" s="292"/>
      <c r="N29" s="292"/>
      <c r="O29" s="293"/>
      <c r="P29" s="291">
        <f>P$3</f>
        <v>2018</v>
      </c>
      <c r="Q29" s="292"/>
      <c r="R29" s="292"/>
      <c r="S29" s="293"/>
      <c r="T29" s="291">
        <f>T$3</f>
        <v>2019</v>
      </c>
      <c r="U29" s="292"/>
      <c r="V29" s="292"/>
      <c r="W29" s="293"/>
      <c r="X29" s="292">
        <f>X$3</f>
        <v>2020</v>
      </c>
      <c r="Y29" s="292"/>
      <c r="Z29" s="292"/>
      <c r="AA29" s="294"/>
    </row>
    <row r="30" spans="2:27" ht="15">
      <c r="B30" s="282"/>
      <c r="C30" s="283"/>
      <c r="D30" s="283"/>
      <c r="E30" s="283"/>
      <c r="F30" s="284"/>
      <c r="G30" s="286"/>
      <c r="H30" s="35">
        <f>$H$4</f>
        <v>2017</v>
      </c>
      <c r="I30" s="273"/>
      <c r="J30" s="273"/>
      <c r="K30" s="275"/>
      <c r="L30" s="41" t="s">
        <v>3</v>
      </c>
      <c r="M30" s="39" t="s">
        <v>4</v>
      </c>
      <c r="N30" s="39" t="s">
        <v>5</v>
      </c>
      <c r="O30" s="147" t="s">
        <v>6</v>
      </c>
      <c r="P30" s="41" t="s">
        <v>3</v>
      </c>
      <c r="Q30" s="39" t="s">
        <v>4</v>
      </c>
      <c r="R30" s="39" t="s">
        <v>5</v>
      </c>
      <c r="S30" s="228" t="s">
        <v>6</v>
      </c>
      <c r="T30" s="41" t="s">
        <v>3</v>
      </c>
      <c r="U30" s="39" t="s">
        <v>4</v>
      </c>
      <c r="V30" s="39" t="s">
        <v>5</v>
      </c>
      <c r="W30" s="211" t="s">
        <v>6</v>
      </c>
      <c r="X30" s="39" t="s">
        <v>3</v>
      </c>
      <c r="Y30" s="39" t="s">
        <v>4</v>
      </c>
      <c r="Z30" s="39" t="s">
        <v>5</v>
      </c>
      <c r="AA30" s="42" t="s">
        <v>6</v>
      </c>
    </row>
    <row r="31" spans="2:27" ht="3.75" customHeight="1">
      <c r="B31" s="43"/>
      <c r="C31" s="44"/>
      <c r="D31" s="44"/>
      <c r="E31" s="44"/>
      <c r="F31" s="45"/>
      <c r="G31" s="33"/>
      <c r="H31" s="47"/>
      <c r="I31" s="48"/>
      <c r="J31" s="48"/>
      <c r="K31" s="47"/>
      <c r="L31" s="51"/>
      <c r="M31" s="49"/>
      <c r="N31" s="49"/>
      <c r="O31" s="50"/>
      <c r="P31" s="49"/>
      <c r="Q31" s="49"/>
      <c r="R31" s="49"/>
      <c r="S31" s="49"/>
      <c r="T31" s="51"/>
      <c r="U31" s="49"/>
      <c r="V31" s="49"/>
      <c r="W31" s="50"/>
      <c r="X31" s="49"/>
      <c r="Y31" s="49"/>
      <c r="Z31" s="49"/>
      <c r="AA31" s="52"/>
    </row>
    <row r="32" spans="2:27" ht="15">
      <c r="B32" s="53"/>
      <c r="C32" s="49" t="s">
        <v>0</v>
      </c>
      <c r="D32" s="49"/>
      <c r="E32" s="49"/>
      <c r="F32" s="50"/>
      <c r="G32" s="54" t="s">
        <v>115</v>
      </c>
      <c r="H32" s="67">
        <v>3.4001663110798432</v>
      </c>
      <c r="I32" s="68">
        <v>4.010711669795853</v>
      </c>
      <c r="J32" s="68">
        <v>4.509746865240089</v>
      </c>
      <c r="K32" s="67">
        <v>3.958216488654216</v>
      </c>
      <c r="L32" s="69">
        <v>0.8257738002968864</v>
      </c>
      <c r="M32" s="68">
        <v>0.8914116351745065</v>
      </c>
      <c r="N32" s="68">
        <v>0.9050704236784668</v>
      </c>
      <c r="O32" s="67">
        <v>0.9470601692103173</v>
      </c>
      <c r="P32" s="68">
        <v>0.9704785005587553</v>
      </c>
      <c r="Q32" s="68">
        <v>1.059347602960159</v>
      </c>
      <c r="R32" s="68">
        <v>1.049546124703511</v>
      </c>
      <c r="S32" s="68">
        <v>1.0980305595064124</v>
      </c>
      <c r="T32" s="69">
        <v>1.2342938167619053</v>
      </c>
      <c r="U32" s="68">
        <v>1.023000675058185</v>
      </c>
      <c r="V32" s="68">
        <v>0.9689889477801046</v>
      </c>
      <c r="W32" s="67">
        <v>1.3441201665614244</v>
      </c>
      <c r="X32" s="68">
        <v>0.8517352515669643</v>
      </c>
      <c r="Y32" s="68">
        <v>0.9125076024227781</v>
      </c>
      <c r="Z32" s="68">
        <v>0.7788871676289517</v>
      </c>
      <c r="AA32" s="70">
        <v>0.9220072837895259</v>
      </c>
    </row>
    <row r="33" spans="2:27" ht="15">
      <c r="B33" s="53"/>
      <c r="C33" s="49"/>
      <c r="D33" s="49"/>
      <c r="E33" s="49" t="s">
        <v>166</v>
      </c>
      <c r="F33" s="50"/>
      <c r="G33" s="54" t="s">
        <v>116</v>
      </c>
      <c r="H33" s="67">
        <v>1.851143233051547</v>
      </c>
      <c r="I33" s="68">
        <v>1.564451870019687</v>
      </c>
      <c r="J33" s="68">
        <v>2.21833705411092</v>
      </c>
      <c r="K33" s="67">
        <v>2.161239751834797</v>
      </c>
      <c r="L33" s="69">
        <v>0.4914730630343799</v>
      </c>
      <c r="M33" s="68">
        <v>0.5576242886117297</v>
      </c>
      <c r="N33" s="68">
        <v>0.4054369056804569</v>
      </c>
      <c r="O33" s="67">
        <v>0.36184866920114966</v>
      </c>
      <c r="P33" s="68">
        <v>0.3475095478670576</v>
      </c>
      <c r="Q33" s="68">
        <v>0.24673036113713703</v>
      </c>
      <c r="R33" s="68">
        <v>0.5355292244488988</v>
      </c>
      <c r="S33" s="68">
        <v>0.5121252603106876</v>
      </c>
      <c r="T33" s="69">
        <v>0.5460009078136342</v>
      </c>
      <c r="U33" s="68">
        <v>0.6137128069234381</v>
      </c>
      <c r="V33" s="68">
        <v>0.536237480020492</v>
      </c>
      <c r="W33" s="67">
        <v>0.7562816614458265</v>
      </c>
      <c r="X33" s="68">
        <v>0.3602688553443051</v>
      </c>
      <c r="Y33" s="68">
        <v>0.48032193077146446</v>
      </c>
      <c r="Z33" s="68">
        <v>0.4752776770409474</v>
      </c>
      <c r="AA33" s="70">
        <v>0.7355311730946649</v>
      </c>
    </row>
    <row r="34" spans="2:27" ht="15">
      <c r="B34" s="53"/>
      <c r="C34" s="49"/>
      <c r="D34" s="49"/>
      <c r="E34" s="49" t="s">
        <v>30</v>
      </c>
      <c r="F34" s="50"/>
      <c r="G34" s="54" t="s">
        <v>116</v>
      </c>
      <c r="H34" s="67">
        <v>0.04370840609845142</v>
      </c>
      <c r="I34" s="68">
        <v>0.40815946622106014</v>
      </c>
      <c r="J34" s="68">
        <v>0.22166811024894392</v>
      </c>
      <c r="K34" s="67">
        <v>0.3850780758250447</v>
      </c>
      <c r="L34" s="69">
        <v>0.018856159053562478</v>
      </c>
      <c r="M34" s="68">
        <v>0.07842950049604965</v>
      </c>
      <c r="N34" s="68">
        <v>0.07623128828986753</v>
      </c>
      <c r="O34" s="67">
        <v>0.1857317264936299</v>
      </c>
      <c r="P34" s="68">
        <v>0.09773936616178644</v>
      </c>
      <c r="Q34" s="68">
        <v>0.07892258489797921</v>
      </c>
      <c r="R34" s="68">
        <v>0.10797184020112276</v>
      </c>
      <c r="S34" s="68">
        <v>-0.01743505174465991</v>
      </c>
      <c r="T34" s="69">
        <v>0.008799676358147733</v>
      </c>
      <c r="U34" s="68">
        <v>0.1311932101485908</v>
      </c>
      <c r="V34" s="68">
        <v>0.054402437783345914</v>
      </c>
      <c r="W34" s="67">
        <v>0.08872884241567593</v>
      </c>
      <c r="X34" s="68">
        <v>0.08743955032764936</v>
      </c>
      <c r="Y34" s="68">
        <v>0.14308691625422543</v>
      </c>
      <c r="Z34" s="68">
        <v>0.057770837031303035</v>
      </c>
      <c r="AA34" s="70">
        <v>0.11477856276300022</v>
      </c>
    </row>
    <row r="35" spans="2:27" ht="15">
      <c r="B35" s="53"/>
      <c r="C35" s="49"/>
      <c r="D35" s="49"/>
      <c r="E35" s="49" t="s">
        <v>1</v>
      </c>
      <c r="F35" s="50"/>
      <c r="G35" s="54" t="s">
        <v>116</v>
      </c>
      <c r="H35" s="67">
        <v>0.6912193549617938</v>
      </c>
      <c r="I35" s="68">
        <v>2.682955231155652</v>
      </c>
      <c r="J35" s="68">
        <v>0.7994205931452374</v>
      </c>
      <c r="K35" s="67">
        <v>1.049785456592741</v>
      </c>
      <c r="L35" s="69">
        <v>0.7171024495862548</v>
      </c>
      <c r="M35" s="68">
        <v>-0.5533512987359556</v>
      </c>
      <c r="N35" s="68">
        <v>1.6587687075722137</v>
      </c>
      <c r="O35" s="67">
        <v>-0.0010745465770241468</v>
      </c>
      <c r="P35" s="68">
        <v>1.5236214245038027</v>
      </c>
      <c r="Q35" s="68">
        <v>0.9978285239368396</v>
      </c>
      <c r="R35" s="68">
        <v>-0.7877577204651058</v>
      </c>
      <c r="S35" s="68">
        <v>0.34981212277555523</v>
      </c>
      <c r="T35" s="69">
        <v>0.36014415996950655</v>
      </c>
      <c r="U35" s="68">
        <v>0.20377941355345297</v>
      </c>
      <c r="V35" s="68">
        <v>0.17354650738914454</v>
      </c>
      <c r="W35" s="67">
        <v>0.26171725122393263</v>
      </c>
      <c r="X35" s="68">
        <v>0.2936422052081052</v>
      </c>
      <c r="Y35" s="68">
        <v>0.3007958626983852</v>
      </c>
      <c r="Z35" s="68">
        <v>0.2473014461249793</v>
      </c>
      <c r="AA35" s="70">
        <v>0.22231821331079601</v>
      </c>
    </row>
    <row r="36" spans="2:27" ht="15">
      <c r="B36" s="53"/>
      <c r="C36" s="49"/>
      <c r="D36" s="49"/>
      <c r="E36" s="49" t="s">
        <v>2</v>
      </c>
      <c r="F36" s="50"/>
      <c r="G36" s="54" t="s">
        <v>116</v>
      </c>
      <c r="H36" s="67">
        <v>2.5860709941117896</v>
      </c>
      <c r="I36" s="68">
        <v>4.6555665673963835</v>
      </c>
      <c r="J36" s="68">
        <v>3.23942575750511</v>
      </c>
      <c r="K36" s="67">
        <v>3.596103284252582</v>
      </c>
      <c r="L36" s="69">
        <v>1.2274316716741698</v>
      </c>
      <c r="M36" s="68">
        <v>0.08270249037184867</v>
      </c>
      <c r="N36" s="68">
        <v>2.1404369015425404</v>
      </c>
      <c r="O36" s="67">
        <v>0.5465058491177532</v>
      </c>
      <c r="P36" s="68">
        <v>1.9688703385326491</v>
      </c>
      <c r="Q36" s="68">
        <v>1.323481469971932</v>
      </c>
      <c r="R36" s="68">
        <v>-0.1442566558150843</v>
      </c>
      <c r="S36" s="68">
        <v>0.8445023313416001</v>
      </c>
      <c r="T36" s="69">
        <v>0.9149447441412779</v>
      </c>
      <c r="U36" s="68">
        <v>0.9486854306254965</v>
      </c>
      <c r="V36" s="68">
        <v>0.7641864251929948</v>
      </c>
      <c r="W36" s="67">
        <v>1.1067277550854269</v>
      </c>
      <c r="X36" s="68">
        <v>0.7413506108800576</v>
      </c>
      <c r="Y36" s="68">
        <v>0.9242047097240651</v>
      </c>
      <c r="Z36" s="68">
        <v>0.7803499601972417</v>
      </c>
      <c r="AA36" s="70">
        <v>1.0726279491684494</v>
      </c>
    </row>
    <row r="37" spans="2:27" ht="15">
      <c r="B37" s="53"/>
      <c r="C37" s="49"/>
      <c r="D37" s="49" t="s">
        <v>31</v>
      </c>
      <c r="E37" s="49"/>
      <c r="F37" s="50"/>
      <c r="G37" s="54" t="s">
        <v>116</v>
      </c>
      <c r="H37" s="67">
        <v>4.258864547059894</v>
      </c>
      <c r="I37" s="68">
        <v>5.906074397086149</v>
      </c>
      <c r="J37" s="68">
        <v>8.995977872125573</v>
      </c>
      <c r="K37" s="67">
        <v>6.939875142843895</v>
      </c>
      <c r="L37" s="69">
        <v>1.629269795941396</v>
      </c>
      <c r="M37" s="68">
        <v>-2.756535503351931</v>
      </c>
      <c r="N37" s="68">
        <v>2.1589498048705917</v>
      </c>
      <c r="O37" s="67">
        <v>4.448640313261542</v>
      </c>
      <c r="P37" s="68">
        <v>-1.5189593751772694</v>
      </c>
      <c r="Q37" s="68">
        <v>2.6735434875268376</v>
      </c>
      <c r="R37" s="68">
        <v>1.9659827154005802</v>
      </c>
      <c r="S37" s="68">
        <v>2.414490289986942</v>
      </c>
      <c r="T37" s="69">
        <v>2.2892555396841168</v>
      </c>
      <c r="U37" s="68">
        <v>1.6643500107327625</v>
      </c>
      <c r="V37" s="68">
        <v>2.2311835608689337</v>
      </c>
      <c r="W37" s="67">
        <v>2.9391707872329915</v>
      </c>
      <c r="X37" s="68">
        <v>1.1888710786847971</v>
      </c>
      <c r="Y37" s="68">
        <v>1.2643524740026066</v>
      </c>
      <c r="Z37" s="68">
        <v>1.2963057444172716</v>
      </c>
      <c r="AA37" s="70">
        <v>1.3575027190691387</v>
      </c>
    </row>
    <row r="38" spans="2:27" ht="15">
      <c r="B38" s="53"/>
      <c r="C38" s="49"/>
      <c r="D38" s="49" t="s">
        <v>32</v>
      </c>
      <c r="E38" s="49"/>
      <c r="F38" s="50"/>
      <c r="G38" s="54" t="s">
        <v>116</v>
      </c>
      <c r="H38" s="67">
        <v>-3.6117015346196295</v>
      </c>
      <c r="I38" s="68">
        <v>-5.46694247568743</v>
      </c>
      <c r="J38" s="68">
        <v>-7.7412323287230675</v>
      </c>
      <c r="K38" s="67">
        <v>-6.5777619384422295</v>
      </c>
      <c r="L38" s="69">
        <v>-1.2147628373824868</v>
      </c>
      <c r="M38" s="68">
        <v>2.615337390614206</v>
      </c>
      <c r="N38" s="68">
        <v>-3.132671318872789</v>
      </c>
      <c r="O38" s="67">
        <v>-1.1862297209806</v>
      </c>
      <c r="P38" s="68">
        <v>-1.1657862474015468</v>
      </c>
      <c r="Q38" s="68">
        <v>-1.539625609253353</v>
      </c>
      <c r="R38" s="68">
        <v>-1.4236350372923618</v>
      </c>
      <c r="S38" s="68">
        <v>-2.1392537980782564</v>
      </c>
      <c r="T38" s="69">
        <v>-2.021035934805354</v>
      </c>
      <c r="U38" s="68">
        <v>-1.590034766300071</v>
      </c>
      <c r="V38" s="68">
        <v>-2.0263810382818104</v>
      </c>
      <c r="W38" s="67">
        <v>-2.7017783757570126</v>
      </c>
      <c r="X38" s="68">
        <v>-1.0784864379978858</v>
      </c>
      <c r="Y38" s="68">
        <v>-1.276049581303853</v>
      </c>
      <c r="Z38" s="68">
        <v>-1.2977685369855598</v>
      </c>
      <c r="AA38" s="70">
        <v>-1.5081233844480861</v>
      </c>
    </row>
    <row r="39" spans="2:27" ht="15">
      <c r="B39" s="53"/>
      <c r="C39" s="49"/>
      <c r="D39" s="49" t="s">
        <v>33</v>
      </c>
      <c r="E39" s="49"/>
      <c r="F39" s="50"/>
      <c r="G39" s="54" t="s">
        <v>116</v>
      </c>
      <c r="H39" s="85">
        <v>0.6471630124402552</v>
      </c>
      <c r="I39" s="68">
        <v>0.4391319213987316</v>
      </c>
      <c r="J39" s="68">
        <v>1.2547455434024977</v>
      </c>
      <c r="K39" s="67">
        <v>0.3621132044016736</v>
      </c>
      <c r="L39" s="69">
        <v>0.4145069585589091</v>
      </c>
      <c r="M39" s="68">
        <v>-0.14119811273772487</v>
      </c>
      <c r="N39" s="68">
        <v>-0.973721514002197</v>
      </c>
      <c r="O39" s="67">
        <v>3.262410592280942</v>
      </c>
      <c r="P39" s="68">
        <v>-2.684745622578816</v>
      </c>
      <c r="Q39" s="68">
        <v>1.133917878273485</v>
      </c>
      <c r="R39" s="68">
        <v>0.5423476781082183</v>
      </c>
      <c r="S39" s="68">
        <v>0.27523649190868527</v>
      </c>
      <c r="T39" s="69">
        <v>0.26821960487876295</v>
      </c>
      <c r="U39" s="68">
        <v>0.07431524443269179</v>
      </c>
      <c r="V39" s="68">
        <v>0.20480252258712311</v>
      </c>
      <c r="W39" s="67">
        <v>0.23739241147597914</v>
      </c>
      <c r="X39" s="68">
        <v>0.11038464068691146</v>
      </c>
      <c r="Y39" s="68">
        <v>-0.01169710730124651</v>
      </c>
      <c r="Z39" s="68">
        <v>-0.0014627925682882612</v>
      </c>
      <c r="AA39" s="70">
        <v>-0.15062066537894755</v>
      </c>
    </row>
    <row r="40" spans="2:27" ht="15.75" thickBot="1">
      <c r="B40" s="55"/>
      <c r="C40" s="56"/>
      <c r="D40" s="56" t="s">
        <v>43</v>
      </c>
      <c r="E40" s="56"/>
      <c r="F40" s="57"/>
      <c r="G40" s="95" t="s">
        <v>116</v>
      </c>
      <c r="H40" s="86">
        <v>0.1669323045278039</v>
      </c>
      <c r="I40" s="71">
        <v>-1.0839868189992803</v>
      </c>
      <c r="J40" s="71">
        <v>0.015575564332446414</v>
      </c>
      <c r="K40" s="72">
        <v>0</v>
      </c>
      <c r="L40" s="73">
        <v>-0.816164829936205</v>
      </c>
      <c r="M40" s="71">
        <v>0.9499072575404083</v>
      </c>
      <c r="N40" s="71">
        <v>-0.261644963861914</v>
      </c>
      <c r="O40" s="72">
        <v>-2.86185627218836</v>
      </c>
      <c r="P40" s="71">
        <v>1.6863537846049312</v>
      </c>
      <c r="Q40" s="71">
        <v>-1.3980517452852894</v>
      </c>
      <c r="R40" s="71">
        <v>0.6514551024104018</v>
      </c>
      <c r="S40" s="71">
        <v>-0.021708263743855285</v>
      </c>
      <c r="T40" s="73">
        <v>0.05112946774184407</v>
      </c>
      <c r="U40" s="71">
        <v>0</v>
      </c>
      <c r="V40" s="71">
        <v>0</v>
      </c>
      <c r="W40" s="72">
        <v>0</v>
      </c>
      <c r="X40" s="71">
        <v>0</v>
      </c>
      <c r="Y40" s="71">
        <v>0</v>
      </c>
      <c r="Z40" s="71">
        <v>0</v>
      </c>
      <c r="AA40" s="74">
        <v>0</v>
      </c>
    </row>
    <row r="41" spans="2:27" ht="15">
      <c r="B41" s="26" t="s">
        <v>99</v>
      </c>
      <c r="C41" s="49"/>
      <c r="D41" s="49"/>
      <c r="E41" s="49"/>
      <c r="F41" s="49"/>
      <c r="G41" s="6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2:27" ht="15">
      <c r="B42" s="49"/>
      <c r="C42" s="49"/>
      <c r="D42" s="49"/>
      <c r="E42" s="49"/>
      <c r="F42" s="49"/>
      <c r="G42" s="6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2:11" ht="15.75" thickBot="1">
      <c r="B43" s="62" t="s">
        <v>75</v>
      </c>
      <c r="I43" s="56"/>
      <c r="J43" s="56"/>
      <c r="K43" s="56"/>
    </row>
    <row r="44" spans="2:11" ht="15">
      <c r="B44" s="279" t="s">
        <v>29</v>
      </c>
      <c r="C44" s="280"/>
      <c r="D44" s="280"/>
      <c r="E44" s="280"/>
      <c r="F44" s="281"/>
      <c r="G44" s="285" t="s">
        <v>69</v>
      </c>
      <c r="H44" s="188" t="str">
        <f>H$3</f>
        <v>Skutočnosť</v>
      </c>
      <c r="I44" s="272">
        <f>I$3</f>
        <v>2018</v>
      </c>
      <c r="J44" s="272">
        <f>J$3</f>
        <v>2019</v>
      </c>
      <c r="K44" s="277">
        <f>K$3</f>
        <v>2020</v>
      </c>
    </row>
    <row r="45" spans="2:11" ht="15" customHeight="1">
      <c r="B45" s="282"/>
      <c r="C45" s="283"/>
      <c r="D45" s="283"/>
      <c r="E45" s="283"/>
      <c r="F45" s="284"/>
      <c r="G45" s="286"/>
      <c r="H45" s="35">
        <f>$H$4</f>
        <v>2017</v>
      </c>
      <c r="I45" s="273"/>
      <c r="J45" s="273"/>
      <c r="K45" s="278"/>
    </row>
    <row r="46" spans="2:11" ht="3.75" customHeight="1">
      <c r="B46" s="43"/>
      <c r="C46" s="44"/>
      <c r="D46" s="44"/>
      <c r="E46" s="44"/>
      <c r="F46" s="45"/>
      <c r="G46" s="187"/>
      <c r="H46" s="63"/>
      <c r="I46" s="48"/>
      <c r="J46" s="48"/>
      <c r="K46" s="64"/>
    </row>
    <row r="47" spans="2:11" ht="15">
      <c r="B47" s="53"/>
      <c r="C47" s="49" t="s">
        <v>1</v>
      </c>
      <c r="D47" s="49"/>
      <c r="E47" s="49"/>
      <c r="F47" s="50"/>
      <c r="G47" s="54" t="s">
        <v>115</v>
      </c>
      <c r="H47" s="85">
        <v>3.1842761958972687</v>
      </c>
      <c r="I47" s="68">
        <v>12.38556951040215</v>
      </c>
      <c r="J47" s="68">
        <v>3.415430118516923</v>
      </c>
      <c r="K47" s="70">
        <v>4.532544508699246</v>
      </c>
    </row>
    <row r="48" spans="2:11" ht="15">
      <c r="B48" s="53"/>
      <c r="C48" s="49"/>
      <c r="D48" s="65" t="s">
        <v>41</v>
      </c>
      <c r="E48" s="49"/>
      <c r="F48" s="50"/>
      <c r="G48" s="54" t="s">
        <v>115</v>
      </c>
      <c r="H48" s="85">
        <v>4.249279837135546</v>
      </c>
      <c r="I48" s="68">
        <v>10.524882289781232</v>
      </c>
      <c r="J48" s="68">
        <v>2.614747216275987</v>
      </c>
      <c r="K48" s="70">
        <v>3.8949049028196328</v>
      </c>
    </row>
    <row r="49" spans="2:11" ht="15.75" thickBot="1">
      <c r="B49" s="55"/>
      <c r="C49" s="56"/>
      <c r="D49" s="66" t="s">
        <v>74</v>
      </c>
      <c r="E49" s="56"/>
      <c r="F49" s="57"/>
      <c r="G49" s="58" t="s">
        <v>115</v>
      </c>
      <c r="H49" s="86">
        <v>-2.796354390408382</v>
      </c>
      <c r="I49" s="71">
        <v>23.591805655119003</v>
      </c>
      <c r="J49" s="71">
        <v>7.727813200482146</v>
      </c>
      <c r="K49" s="74">
        <v>7.803796493322281</v>
      </c>
    </row>
    <row r="50" spans="2:10" ht="15">
      <c r="B50" s="26" t="s">
        <v>99</v>
      </c>
      <c r="C50" s="49"/>
      <c r="D50" s="49"/>
      <c r="E50" s="49"/>
      <c r="F50" s="49"/>
      <c r="G50" s="60"/>
      <c r="H50" s="49"/>
      <c r="I50" s="49"/>
      <c r="J50" s="49"/>
    </row>
    <row r="57" spans="2:10" ht="15">
      <c r="B57" s="49"/>
      <c r="C57" s="49"/>
      <c r="D57" s="49"/>
      <c r="E57" s="49"/>
      <c r="F57" s="49"/>
      <c r="G57" s="60"/>
      <c r="H57" s="49"/>
      <c r="I57" s="49"/>
      <c r="J57" s="49"/>
    </row>
    <row r="58" spans="2:10" ht="15">
      <c r="B58" s="49"/>
      <c r="C58" s="49"/>
      <c r="D58" s="49"/>
      <c r="E58" s="49"/>
      <c r="F58" s="49"/>
      <c r="G58" s="60"/>
      <c r="H58" s="49"/>
      <c r="I58" s="49"/>
      <c r="J58" s="49"/>
    </row>
    <row r="59" spans="2:10" ht="15">
      <c r="B59" s="49"/>
      <c r="C59" s="49"/>
      <c r="D59" s="49"/>
      <c r="E59" s="49"/>
      <c r="F59" s="49"/>
      <c r="G59" s="60"/>
      <c r="H59" s="49"/>
      <c r="I59" s="49"/>
      <c r="J59" s="49"/>
    </row>
    <row r="60" spans="2:10" ht="15">
      <c r="B60" s="49"/>
      <c r="C60" s="49"/>
      <c r="D60" s="49"/>
      <c r="E60" s="49"/>
      <c r="F60" s="49"/>
      <c r="G60" s="60"/>
      <c r="H60" s="49"/>
      <c r="I60" s="49"/>
      <c r="J60" s="49"/>
    </row>
    <row r="61" spans="2:10" ht="15">
      <c r="B61" s="49"/>
      <c r="C61" s="49"/>
      <c r="D61" s="49"/>
      <c r="E61" s="49"/>
      <c r="F61" s="49"/>
      <c r="G61" s="60"/>
      <c r="H61" s="49"/>
      <c r="I61" s="49"/>
      <c r="J61" s="49"/>
    </row>
    <row r="62" spans="2:10" ht="15">
      <c r="B62" s="49"/>
      <c r="C62" s="49"/>
      <c r="D62" s="49"/>
      <c r="E62" s="49"/>
      <c r="F62" s="49"/>
      <c r="G62" s="60"/>
      <c r="H62" s="49"/>
      <c r="I62" s="49"/>
      <c r="J62" s="49"/>
    </row>
    <row r="63" spans="2:10" ht="15">
      <c r="B63" s="49"/>
      <c r="C63" s="49"/>
      <c r="D63" s="49"/>
      <c r="E63" s="49"/>
      <c r="F63" s="49"/>
      <c r="G63" s="60"/>
      <c r="H63" s="49"/>
      <c r="I63" s="49"/>
      <c r="J63" s="49"/>
    </row>
    <row r="64" spans="2:10" ht="15">
      <c r="B64" s="49"/>
      <c r="C64" s="49"/>
      <c r="D64" s="49"/>
      <c r="E64" s="49"/>
      <c r="F64" s="49"/>
      <c r="G64" s="60"/>
      <c r="H64" s="49"/>
      <c r="I64" s="49"/>
      <c r="J64" s="49"/>
    </row>
    <row r="65" spans="2:10" ht="15">
      <c r="B65" s="49"/>
      <c r="C65" s="49"/>
      <c r="D65" s="49"/>
      <c r="E65" s="49"/>
      <c r="F65" s="49"/>
      <c r="G65" s="60"/>
      <c r="H65" s="49"/>
      <c r="I65" s="49"/>
      <c r="J65" s="49"/>
    </row>
    <row r="66" spans="2:10" ht="15">
      <c r="B66" s="49"/>
      <c r="C66" s="49"/>
      <c r="D66" s="49"/>
      <c r="E66" s="49"/>
      <c r="F66" s="49"/>
      <c r="G66" s="60"/>
      <c r="H66" s="49"/>
      <c r="I66" s="49"/>
      <c r="J66" s="49"/>
    </row>
    <row r="67" spans="2:10" ht="15">
      <c r="B67" s="49"/>
      <c r="C67" s="49"/>
      <c r="D67" s="49"/>
      <c r="E67" s="49"/>
      <c r="F67" s="49"/>
      <c r="G67" s="60"/>
      <c r="H67" s="49"/>
      <c r="I67" s="49"/>
      <c r="J67" s="49"/>
    </row>
    <row r="68" spans="2:10" ht="15">
      <c r="B68" s="49"/>
      <c r="C68" s="49"/>
      <c r="D68" s="49"/>
      <c r="E68" s="49"/>
      <c r="F68" s="49"/>
      <c r="G68" s="60"/>
      <c r="H68" s="49"/>
      <c r="I68" s="49"/>
      <c r="J68" s="49"/>
    </row>
    <row r="69" spans="2:10" ht="15">
      <c r="B69" s="49"/>
      <c r="C69" s="49"/>
      <c r="D69" s="49"/>
      <c r="E69" s="49"/>
      <c r="F69" s="49"/>
      <c r="G69" s="60"/>
      <c r="H69" s="49"/>
      <c r="I69" s="49"/>
      <c r="J69" s="49"/>
    </row>
    <row r="70" spans="2:10" ht="15">
      <c r="B70" s="49"/>
      <c r="C70" s="49"/>
      <c r="D70" s="49"/>
      <c r="E70" s="49"/>
      <c r="F70" s="49"/>
      <c r="G70" s="49"/>
      <c r="H70" s="49"/>
      <c r="I70" s="49"/>
      <c r="J70" s="49"/>
    </row>
    <row r="71" spans="2:10" ht="15">
      <c r="B71" s="49"/>
      <c r="C71" s="49"/>
      <c r="D71" s="49"/>
      <c r="E71" s="49"/>
      <c r="F71" s="49"/>
      <c r="G71" s="49"/>
      <c r="H71" s="49"/>
      <c r="I71" s="49"/>
      <c r="J71" s="49"/>
    </row>
    <row r="72" spans="2:10" ht="15">
      <c r="B72" s="49"/>
      <c r="C72" s="49"/>
      <c r="D72" s="49"/>
      <c r="E72" s="49"/>
      <c r="F72" s="49"/>
      <c r="G72" s="49"/>
      <c r="H72" s="49"/>
      <c r="I72" s="49"/>
      <c r="J72" s="49"/>
    </row>
    <row r="73" spans="2:10" ht="15">
      <c r="B73" s="49"/>
      <c r="C73" s="49"/>
      <c r="D73" s="49"/>
      <c r="E73" s="49"/>
      <c r="F73" s="49"/>
      <c r="G73" s="49"/>
      <c r="H73" s="49"/>
      <c r="I73" s="49"/>
      <c r="J73" s="49"/>
    </row>
    <row r="74" spans="2:10" ht="15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5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5">
      <c r="B76" s="49"/>
      <c r="C76" s="49"/>
      <c r="D76" s="49"/>
      <c r="E76" s="49"/>
      <c r="F76" s="49"/>
      <c r="G76" s="49"/>
      <c r="H76" s="49"/>
      <c r="I76" s="49"/>
      <c r="J76" s="49"/>
    </row>
  </sheetData>
  <sheetProtection/>
  <mergeCells count="32">
    <mergeCell ref="T16:W16"/>
    <mergeCell ref="J29:J30"/>
    <mergeCell ref="J16:J17"/>
    <mergeCell ref="X3:AA3"/>
    <mergeCell ref="X16:AA16"/>
    <mergeCell ref="T3:W3"/>
    <mergeCell ref="X29:AA29"/>
    <mergeCell ref="L29:O29"/>
    <mergeCell ref="T29:W29"/>
    <mergeCell ref="L3:O3"/>
    <mergeCell ref="P16:S16"/>
    <mergeCell ref="P29:S29"/>
    <mergeCell ref="J3:J4"/>
    <mergeCell ref="P3:S3"/>
    <mergeCell ref="L16:O16"/>
    <mergeCell ref="B16:F17"/>
    <mergeCell ref="G16:G17"/>
    <mergeCell ref="K16:K17"/>
    <mergeCell ref="G3:G4"/>
    <mergeCell ref="B3:F4"/>
    <mergeCell ref="B44:F45"/>
    <mergeCell ref="G44:G45"/>
    <mergeCell ref="B29:F30"/>
    <mergeCell ref="I44:I45"/>
    <mergeCell ref="I29:I30"/>
    <mergeCell ref="G29:G30"/>
    <mergeCell ref="J44:J45"/>
    <mergeCell ref="K29:K30"/>
    <mergeCell ref="I3:I4"/>
    <mergeCell ref="I16:I17"/>
    <mergeCell ref="K3:K4"/>
    <mergeCell ref="K44:K4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O39" sqref="O39"/>
    </sheetView>
  </sheetViews>
  <sheetFormatPr defaultColWidth="9.140625" defaultRowHeight="15"/>
  <cols>
    <col min="1" max="5" width="3.140625" style="38" customWidth="1"/>
    <col min="6" max="6" width="39.28125" style="38" customWidth="1"/>
    <col min="7" max="7" width="20.421875" style="38" bestFit="1" customWidth="1"/>
    <col min="8" max="8" width="10.710937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101</v>
      </c>
    </row>
    <row r="2" spans="2:27" ht="30" customHeight="1">
      <c r="B2" s="199" t="str">
        <f>"Strednodobá predikcia "&amp;Súhrn!$H$3&amp;" - cenový vývoj [medziročný rast]"</f>
        <v>Strednodobá predikcia P3Q-2018 - cenový vývoj [medziročný rast]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1"/>
    </row>
    <row r="3" spans="2:27" ht="15">
      <c r="B3" s="287" t="s">
        <v>29</v>
      </c>
      <c r="C3" s="288"/>
      <c r="D3" s="288"/>
      <c r="E3" s="288"/>
      <c r="F3" s="289"/>
      <c r="G3" s="290" t="s">
        <v>69</v>
      </c>
      <c r="H3" s="34" t="s">
        <v>35</v>
      </c>
      <c r="I3" s="276">
        <v>2018</v>
      </c>
      <c r="J3" s="276">
        <v>2019</v>
      </c>
      <c r="K3" s="274">
        <v>2020</v>
      </c>
      <c r="L3" s="291">
        <v>2017</v>
      </c>
      <c r="M3" s="292"/>
      <c r="N3" s="292"/>
      <c r="O3" s="292"/>
      <c r="P3" s="291">
        <v>2018</v>
      </c>
      <c r="Q3" s="292"/>
      <c r="R3" s="292"/>
      <c r="S3" s="292"/>
      <c r="T3" s="291">
        <v>2019</v>
      </c>
      <c r="U3" s="292"/>
      <c r="V3" s="292"/>
      <c r="W3" s="292"/>
      <c r="X3" s="291">
        <v>2020</v>
      </c>
      <c r="Y3" s="292"/>
      <c r="Z3" s="292"/>
      <c r="AA3" s="294"/>
    </row>
    <row r="4" spans="2:27" ht="15">
      <c r="B4" s="282"/>
      <c r="C4" s="283"/>
      <c r="D4" s="283"/>
      <c r="E4" s="283"/>
      <c r="F4" s="284"/>
      <c r="G4" s="286"/>
      <c r="H4" s="35">
        <v>2017</v>
      </c>
      <c r="I4" s="273"/>
      <c r="J4" s="273"/>
      <c r="K4" s="275"/>
      <c r="L4" s="39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40" t="s">
        <v>6</v>
      </c>
      <c r="T4" s="41" t="s">
        <v>3</v>
      </c>
      <c r="U4" s="39" t="s">
        <v>4</v>
      </c>
      <c r="V4" s="39" t="s">
        <v>5</v>
      </c>
      <c r="W4" s="211" t="s">
        <v>6</v>
      </c>
      <c r="X4" s="39" t="s">
        <v>3</v>
      </c>
      <c r="Y4" s="39" t="s">
        <v>4</v>
      </c>
      <c r="Z4" s="39" t="s">
        <v>5</v>
      </c>
      <c r="AA4" s="210" t="s">
        <v>6</v>
      </c>
    </row>
    <row r="5" spans="2:27" ht="3.75" customHeight="1">
      <c r="B5" s="43"/>
      <c r="C5" s="44"/>
      <c r="D5" s="44"/>
      <c r="E5" s="44"/>
      <c r="F5" s="45"/>
      <c r="G5" s="33"/>
      <c r="H5" s="47"/>
      <c r="I5" s="87"/>
      <c r="J5" s="227"/>
      <c r="K5" s="88"/>
      <c r="L5" s="48"/>
      <c r="M5" s="48"/>
      <c r="N5" s="48"/>
      <c r="O5" s="47"/>
      <c r="P5" s="89"/>
      <c r="Q5" s="48"/>
      <c r="R5" s="48"/>
      <c r="S5" s="47"/>
      <c r="T5" s="89"/>
      <c r="U5" s="48"/>
      <c r="V5" s="48"/>
      <c r="W5" s="47"/>
      <c r="X5" s="48"/>
      <c r="Y5" s="48"/>
      <c r="Z5" s="48"/>
      <c r="AA5" s="64"/>
    </row>
    <row r="6" spans="2:27" ht="15">
      <c r="B6" s="43"/>
      <c r="C6" s="90" t="s">
        <v>70</v>
      </c>
      <c r="D6" s="44"/>
      <c r="E6" s="44"/>
      <c r="F6" s="91"/>
      <c r="G6" s="54" t="s">
        <v>76</v>
      </c>
      <c r="H6" s="105">
        <v>1.3908660045887586</v>
      </c>
      <c r="I6" s="104">
        <v>2.6059729719330846</v>
      </c>
      <c r="J6" s="104">
        <v>2.7353871240854772</v>
      </c>
      <c r="K6" s="105">
        <v>2.413670466158436</v>
      </c>
      <c r="L6" s="104">
        <v>1.006745192791712</v>
      </c>
      <c r="M6" s="104">
        <v>0.9857978279030846</v>
      </c>
      <c r="N6" s="104">
        <v>1.6175582253842578</v>
      </c>
      <c r="O6" s="105">
        <v>1.953177257525084</v>
      </c>
      <c r="P6" s="106">
        <v>2.425329745174267</v>
      </c>
      <c r="Q6" s="104">
        <v>2.8557246856386342</v>
      </c>
      <c r="R6" s="104">
        <v>2.7710974234316836</v>
      </c>
      <c r="S6" s="105">
        <v>2.372726524703353</v>
      </c>
      <c r="T6" s="106">
        <v>2.860286938536106</v>
      </c>
      <c r="U6" s="104">
        <v>2.700596846324359</v>
      </c>
      <c r="V6" s="104">
        <v>2.69791447886017</v>
      </c>
      <c r="W6" s="105">
        <v>2.6840197991297714</v>
      </c>
      <c r="X6" s="104">
        <v>2.268353650994115</v>
      </c>
      <c r="Y6" s="104">
        <v>2.3994357911247874</v>
      </c>
      <c r="Z6" s="104">
        <v>2.4882163939392115</v>
      </c>
      <c r="AA6" s="107">
        <v>2.497307142862553</v>
      </c>
    </row>
    <row r="7" spans="2:27" ht="15">
      <c r="B7" s="53"/>
      <c r="C7" s="49"/>
      <c r="D7" s="49" t="s">
        <v>51</v>
      </c>
      <c r="E7" s="49"/>
      <c r="F7" s="50"/>
      <c r="G7" s="54" t="s">
        <v>76</v>
      </c>
      <c r="H7" s="67">
        <v>-2.4890278881708525</v>
      </c>
      <c r="I7" s="68">
        <v>3.072356097874973</v>
      </c>
      <c r="J7" s="68">
        <v>4.3763451563066695</v>
      </c>
      <c r="K7" s="67">
        <v>-0.41884720779356144</v>
      </c>
      <c r="L7" s="68">
        <v>-1.9132122556495261</v>
      </c>
      <c r="M7" s="68">
        <v>-3.415637860082313</v>
      </c>
      <c r="N7" s="68">
        <v>-2.3762376237623783</v>
      </c>
      <c r="O7" s="67">
        <v>-2.2417187661911555</v>
      </c>
      <c r="P7" s="69">
        <v>1.3886925795053173</v>
      </c>
      <c r="Q7" s="68">
        <v>3.25237892344839</v>
      </c>
      <c r="R7" s="68">
        <v>4.000334310617177</v>
      </c>
      <c r="S7" s="67">
        <v>3.6553678622077967</v>
      </c>
      <c r="T7" s="69">
        <v>5.88405199297452</v>
      </c>
      <c r="U7" s="68">
        <v>4.414983336745948</v>
      </c>
      <c r="V7" s="68">
        <v>3.820512372955733</v>
      </c>
      <c r="W7" s="67">
        <v>3.4171338489977785</v>
      </c>
      <c r="X7" s="68">
        <v>-0.3906696823918878</v>
      </c>
      <c r="Y7" s="68">
        <v>-0.4290558737822323</v>
      </c>
      <c r="Z7" s="68">
        <v>-0.43154993162565347</v>
      </c>
      <c r="AA7" s="70">
        <v>-0.4241431435413858</v>
      </c>
    </row>
    <row r="8" spans="2:27" ht="15">
      <c r="B8" s="53"/>
      <c r="C8" s="49"/>
      <c r="D8" s="49" t="s">
        <v>44</v>
      </c>
      <c r="E8" s="49"/>
      <c r="F8" s="50"/>
      <c r="G8" s="54" t="s">
        <v>76</v>
      </c>
      <c r="H8" s="67">
        <v>3.553092380401864</v>
      </c>
      <c r="I8" s="68">
        <v>3.4489129382778003</v>
      </c>
      <c r="J8" s="68">
        <v>2.2157253187272516</v>
      </c>
      <c r="K8" s="67">
        <v>2.578482577371261</v>
      </c>
      <c r="L8" s="68">
        <v>2.021229694441601</v>
      </c>
      <c r="M8" s="68">
        <v>2.673163469021759</v>
      </c>
      <c r="N8" s="68">
        <v>4.04357774666164</v>
      </c>
      <c r="O8" s="67">
        <v>5.490570541895437</v>
      </c>
      <c r="P8" s="69">
        <v>4.693680816407948</v>
      </c>
      <c r="Q8" s="68">
        <v>4.3271924331806275</v>
      </c>
      <c r="R8" s="68">
        <v>3.1039893143723276</v>
      </c>
      <c r="S8" s="67">
        <v>1.7165271823101733</v>
      </c>
      <c r="T8" s="69">
        <v>2.1731114695025155</v>
      </c>
      <c r="U8" s="68">
        <v>2.1774347141020485</v>
      </c>
      <c r="V8" s="68">
        <v>2.282211309835077</v>
      </c>
      <c r="W8" s="67">
        <v>2.2305322112431583</v>
      </c>
      <c r="X8" s="68">
        <v>2.43467685477205</v>
      </c>
      <c r="Y8" s="68">
        <v>2.62454446674829</v>
      </c>
      <c r="Z8" s="68">
        <v>2.6703675605683515</v>
      </c>
      <c r="AA8" s="70">
        <v>2.584254741771602</v>
      </c>
    </row>
    <row r="9" spans="2:27" ht="15">
      <c r="B9" s="53"/>
      <c r="C9" s="49"/>
      <c r="D9" s="49" t="s">
        <v>45</v>
      </c>
      <c r="E9" s="49"/>
      <c r="F9" s="50"/>
      <c r="G9" s="54" t="s">
        <v>76</v>
      </c>
      <c r="H9" s="67">
        <v>1.9685459696957395</v>
      </c>
      <c r="I9" s="68">
        <v>2.9357722012397716</v>
      </c>
      <c r="J9" s="68">
        <v>3.479509358218394</v>
      </c>
      <c r="K9" s="67">
        <v>4.223493248605877</v>
      </c>
      <c r="L9" s="68">
        <v>1.8295904887714727</v>
      </c>
      <c r="M9" s="68">
        <v>1.8233880788599066</v>
      </c>
      <c r="N9" s="68">
        <v>2.1252172772293676</v>
      </c>
      <c r="O9" s="67">
        <v>2.0940184900852614</v>
      </c>
      <c r="P9" s="69">
        <v>2.51345916845041</v>
      </c>
      <c r="Q9" s="68">
        <v>2.883278921679519</v>
      </c>
      <c r="R9" s="68">
        <v>3.2763779846443697</v>
      </c>
      <c r="S9" s="67">
        <v>3.0650266858599053</v>
      </c>
      <c r="T9" s="69">
        <v>3.135690631087556</v>
      </c>
      <c r="U9" s="68">
        <v>3.4488357607981754</v>
      </c>
      <c r="V9" s="68">
        <v>3.5574809939483742</v>
      </c>
      <c r="W9" s="67">
        <v>3.7693759328979866</v>
      </c>
      <c r="X9" s="68">
        <v>4.001635075685826</v>
      </c>
      <c r="Y9" s="68">
        <v>4.211865498308853</v>
      </c>
      <c r="Z9" s="68">
        <v>4.326795412425753</v>
      </c>
      <c r="AA9" s="70">
        <v>4.3484087198241355</v>
      </c>
    </row>
    <row r="10" spans="2:27" ht="15">
      <c r="B10" s="53"/>
      <c r="C10" s="49"/>
      <c r="D10" s="49" t="s">
        <v>78</v>
      </c>
      <c r="E10" s="49"/>
      <c r="F10" s="50"/>
      <c r="G10" s="54" t="s">
        <v>76</v>
      </c>
      <c r="H10" s="67">
        <v>0.694173102662802</v>
      </c>
      <c r="I10" s="68">
        <v>1.1910140389325647</v>
      </c>
      <c r="J10" s="68">
        <v>1.5243541749119487</v>
      </c>
      <c r="K10" s="67">
        <v>1.7694688724120766</v>
      </c>
      <c r="L10" s="68">
        <v>0.5460114529231674</v>
      </c>
      <c r="M10" s="68">
        <v>0.7034308845975232</v>
      </c>
      <c r="N10" s="68">
        <v>0.8331389342486801</v>
      </c>
      <c r="O10" s="67">
        <v>0.6942137779844444</v>
      </c>
      <c r="P10" s="69">
        <v>0.7781456953642305</v>
      </c>
      <c r="Q10" s="68">
        <v>1.2487644151564865</v>
      </c>
      <c r="R10" s="68">
        <v>1.2279289415549073</v>
      </c>
      <c r="S10" s="67">
        <v>1.5076548388244646</v>
      </c>
      <c r="T10" s="69">
        <v>1.5957790372866327</v>
      </c>
      <c r="U10" s="68">
        <v>1.4462960607243076</v>
      </c>
      <c r="V10" s="68">
        <v>1.540343281508811</v>
      </c>
      <c r="W10" s="67">
        <v>1.5157460114626105</v>
      </c>
      <c r="X10" s="68">
        <v>1.6303273203288882</v>
      </c>
      <c r="Y10" s="68">
        <v>1.6980641136559882</v>
      </c>
      <c r="Z10" s="68">
        <v>1.838069980930527</v>
      </c>
      <c r="AA10" s="70">
        <v>1.9101532780605197</v>
      </c>
    </row>
    <row r="11" spans="2:27" ht="3.75" customHeight="1">
      <c r="B11" s="53"/>
      <c r="C11" s="49"/>
      <c r="E11" s="49"/>
      <c r="F11" s="50"/>
      <c r="G11" s="54"/>
      <c r="H11" s="67"/>
      <c r="I11" s="68"/>
      <c r="J11" s="68"/>
      <c r="K11" s="67"/>
      <c r="L11" s="68"/>
      <c r="M11" s="68"/>
      <c r="N11" s="68"/>
      <c r="O11" s="67"/>
      <c r="P11" s="69"/>
      <c r="Q11" s="68"/>
      <c r="R11" s="68"/>
      <c r="S11" s="67"/>
      <c r="T11" s="69"/>
      <c r="U11" s="68"/>
      <c r="V11" s="68"/>
      <c r="W11" s="67"/>
      <c r="X11" s="68"/>
      <c r="Y11" s="68"/>
      <c r="Z11" s="68"/>
      <c r="AA11" s="70"/>
    </row>
    <row r="12" spans="2:27" ht="15">
      <c r="B12" s="53"/>
      <c r="C12" s="49"/>
      <c r="D12" s="49" t="s">
        <v>79</v>
      </c>
      <c r="E12" s="49"/>
      <c r="F12" s="50"/>
      <c r="G12" s="54" t="s">
        <v>76</v>
      </c>
      <c r="H12" s="67">
        <v>2.038759754482669</v>
      </c>
      <c r="I12" s="68">
        <v>2.5163533035864987</v>
      </c>
      <c r="J12" s="68">
        <v>2.4440203152471582</v>
      </c>
      <c r="K12" s="67">
        <v>2.9111897295988314</v>
      </c>
      <c r="L12" s="68">
        <v>1.4882541377469352</v>
      </c>
      <c r="M12" s="68">
        <v>1.7332579260787213</v>
      </c>
      <c r="N12" s="68">
        <v>2.2817493411615715</v>
      </c>
      <c r="O12" s="67">
        <v>2.650570354850501</v>
      </c>
      <c r="P12" s="69">
        <v>2.590912079963175</v>
      </c>
      <c r="Q12" s="68">
        <v>2.7828646173969815</v>
      </c>
      <c r="R12" s="68">
        <v>2.5544406809926414</v>
      </c>
      <c r="S12" s="67">
        <v>2.141010088408109</v>
      </c>
      <c r="T12" s="69">
        <v>2.328138316946422</v>
      </c>
      <c r="U12" s="68">
        <v>2.391807940949306</v>
      </c>
      <c r="V12" s="68">
        <v>2.4986856619041617</v>
      </c>
      <c r="W12" s="67">
        <v>2.5562398638397923</v>
      </c>
      <c r="X12" s="68">
        <v>2.7403960602644446</v>
      </c>
      <c r="Y12" s="68">
        <v>2.896123785384617</v>
      </c>
      <c r="Z12" s="68">
        <v>2.9995075067804606</v>
      </c>
      <c r="AA12" s="70">
        <v>3.0068068125475236</v>
      </c>
    </row>
    <row r="13" spans="2:27" ht="15">
      <c r="B13" s="53"/>
      <c r="C13" s="49"/>
      <c r="D13" s="49" t="s">
        <v>80</v>
      </c>
      <c r="E13" s="49"/>
      <c r="F13" s="50"/>
      <c r="G13" s="54" t="s">
        <v>76</v>
      </c>
      <c r="H13" s="67">
        <v>1.3589201334963406</v>
      </c>
      <c r="I13" s="68">
        <v>2.1045357082086724</v>
      </c>
      <c r="J13" s="68">
        <v>2.5437100190465003</v>
      </c>
      <c r="K13" s="67">
        <v>3.0479304526593154</v>
      </c>
      <c r="L13" s="68">
        <v>1.2167628141369846</v>
      </c>
      <c r="M13" s="68">
        <v>1.2787047744919846</v>
      </c>
      <c r="N13" s="68">
        <v>1.5136993092507396</v>
      </c>
      <c r="O13" s="67">
        <v>1.4258429926238279</v>
      </c>
      <c r="P13" s="69">
        <v>1.6836450587965714</v>
      </c>
      <c r="Q13" s="68">
        <v>2.110792117969467</v>
      </c>
      <c r="R13" s="68">
        <v>2.2980788493909046</v>
      </c>
      <c r="S13" s="67">
        <v>2.3224806315067354</v>
      </c>
      <c r="T13" s="69">
        <v>2.4004781882804878</v>
      </c>
      <c r="U13" s="68">
        <v>2.4910528013553517</v>
      </c>
      <c r="V13" s="68">
        <v>2.5907562178218484</v>
      </c>
      <c r="W13" s="67">
        <v>2.6901810600847114</v>
      </c>
      <c r="X13" s="68">
        <v>2.8657519977902695</v>
      </c>
      <c r="Y13" s="68">
        <v>3.0073056325005325</v>
      </c>
      <c r="Z13" s="68">
        <v>3.1348277670881544</v>
      </c>
      <c r="AA13" s="70">
        <v>3.180582802076117</v>
      </c>
    </row>
    <row r="14" spans="2:27" ht="15">
      <c r="B14" s="53"/>
      <c r="C14" s="49"/>
      <c r="D14" s="49" t="s">
        <v>179</v>
      </c>
      <c r="E14" s="49"/>
      <c r="F14" s="50"/>
      <c r="G14" s="54" t="s">
        <v>76</v>
      </c>
      <c r="H14" s="67">
        <v>1.4153515657274767</v>
      </c>
      <c r="I14" s="68">
        <v>2.319289945540646</v>
      </c>
      <c r="J14" s="68">
        <v>2.7370905556085603</v>
      </c>
      <c r="K14" s="67">
        <v>3.245342530495819</v>
      </c>
      <c r="L14" s="68">
        <v>1.1339898537749917</v>
      </c>
      <c r="M14" s="68">
        <v>1.3512620589401365</v>
      </c>
      <c r="N14" s="68">
        <v>1.593230423429091</v>
      </c>
      <c r="O14" s="67">
        <v>1.5815485996704979</v>
      </c>
      <c r="P14" s="69">
        <v>1.9343628077767931</v>
      </c>
      <c r="Q14" s="68">
        <v>2.288359357173107</v>
      </c>
      <c r="R14" s="68">
        <v>2.523250297510259</v>
      </c>
      <c r="S14" s="67">
        <v>2.527554586166474</v>
      </c>
      <c r="T14" s="69">
        <v>2.5603493385815597</v>
      </c>
      <c r="U14" s="68">
        <v>2.684519256674591</v>
      </c>
      <c r="V14" s="68">
        <v>2.8081674618022845</v>
      </c>
      <c r="W14" s="67">
        <v>2.892267486024295</v>
      </c>
      <c r="X14" s="68">
        <v>3.0445745263417194</v>
      </c>
      <c r="Y14" s="68">
        <v>3.193784422522427</v>
      </c>
      <c r="Z14" s="68">
        <v>3.3376939988456087</v>
      </c>
      <c r="AA14" s="70">
        <v>3.40127326498569</v>
      </c>
    </row>
    <row r="15" spans="2:27" ht="3.75" customHeight="1">
      <c r="B15" s="53"/>
      <c r="C15" s="49"/>
      <c r="D15" s="49"/>
      <c r="E15" s="49"/>
      <c r="F15" s="50"/>
      <c r="G15" s="54"/>
      <c r="H15" s="67"/>
      <c r="I15" s="68"/>
      <c r="J15" s="68"/>
      <c r="K15" s="67"/>
      <c r="L15" s="68"/>
      <c r="M15" s="68"/>
      <c r="N15" s="68"/>
      <c r="O15" s="67"/>
      <c r="P15" s="69"/>
      <c r="Q15" s="68"/>
      <c r="R15" s="68"/>
      <c r="S15" s="67"/>
      <c r="T15" s="69"/>
      <c r="U15" s="68"/>
      <c r="V15" s="68"/>
      <c r="W15" s="67"/>
      <c r="X15" s="68"/>
      <c r="Y15" s="68"/>
      <c r="Z15" s="68"/>
      <c r="AA15" s="70"/>
    </row>
    <row r="16" spans="2:27" ht="15">
      <c r="B16" s="53"/>
      <c r="C16" s="49" t="s">
        <v>71</v>
      </c>
      <c r="D16" s="49"/>
      <c r="E16" s="49"/>
      <c r="F16" s="50"/>
      <c r="G16" s="54" t="s">
        <v>76</v>
      </c>
      <c r="H16" s="67">
        <v>1.31304227006423</v>
      </c>
      <c r="I16" s="68">
        <v>2.5512062896006853</v>
      </c>
      <c r="J16" s="68">
        <v>2.81021817309275</v>
      </c>
      <c r="K16" s="67">
        <v>2.4923315751320843</v>
      </c>
      <c r="L16" s="68">
        <v>0.919514162930767</v>
      </c>
      <c r="M16" s="68">
        <v>0.9567462905274198</v>
      </c>
      <c r="N16" s="68">
        <v>1.5263556220789951</v>
      </c>
      <c r="O16" s="67">
        <v>1.8492817583906316</v>
      </c>
      <c r="P16" s="69">
        <v>2.328260800994798</v>
      </c>
      <c r="Q16" s="68">
        <v>2.7768597564192845</v>
      </c>
      <c r="R16" s="68">
        <v>2.7427010107740557</v>
      </c>
      <c r="S16" s="67">
        <v>2.3574325179035043</v>
      </c>
      <c r="T16" s="69">
        <v>2.8813135813658306</v>
      </c>
      <c r="U16" s="68">
        <v>2.7789578228409226</v>
      </c>
      <c r="V16" s="68">
        <v>2.788099402725834</v>
      </c>
      <c r="W16" s="67">
        <v>2.7931818089247002</v>
      </c>
      <c r="X16" s="68">
        <v>2.3431967054054326</v>
      </c>
      <c r="Y16" s="68">
        <v>2.474516270401878</v>
      </c>
      <c r="Z16" s="68">
        <v>2.5686123039684077</v>
      </c>
      <c r="AA16" s="70">
        <v>2.5814286290696913</v>
      </c>
    </row>
    <row r="17" spans="2:27" ht="3.75" customHeight="1">
      <c r="B17" s="53"/>
      <c r="C17" s="49"/>
      <c r="D17" s="49"/>
      <c r="E17" s="49"/>
      <c r="F17" s="50"/>
      <c r="G17" s="54"/>
      <c r="H17" s="50"/>
      <c r="I17" s="49"/>
      <c r="J17" s="49"/>
      <c r="K17" s="50"/>
      <c r="L17" s="49"/>
      <c r="M17" s="49"/>
      <c r="N17" s="49"/>
      <c r="O17" s="50"/>
      <c r="P17" s="51"/>
      <c r="Q17" s="49"/>
      <c r="R17" s="49"/>
      <c r="S17" s="50"/>
      <c r="T17" s="51"/>
      <c r="U17" s="49"/>
      <c r="V17" s="49"/>
      <c r="W17" s="50"/>
      <c r="X17" s="49"/>
      <c r="Y17" s="49"/>
      <c r="Z17" s="49"/>
      <c r="AA17" s="52"/>
    </row>
    <row r="18" spans="2:27" ht="15">
      <c r="B18" s="53"/>
      <c r="C18" s="49" t="s">
        <v>18</v>
      </c>
      <c r="D18" s="49"/>
      <c r="E18" s="49"/>
      <c r="F18" s="50"/>
      <c r="G18" s="54" t="s">
        <v>77</v>
      </c>
      <c r="H18" s="67">
        <v>1.2773371211980162</v>
      </c>
      <c r="I18" s="68">
        <v>2.4397515736644095</v>
      </c>
      <c r="J18" s="68">
        <v>3.005722016341224</v>
      </c>
      <c r="K18" s="67">
        <v>3.0965432024787845</v>
      </c>
      <c r="L18" s="68">
        <v>0.6107093207177172</v>
      </c>
      <c r="M18" s="68">
        <v>0.9078191528330422</v>
      </c>
      <c r="N18" s="68">
        <v>1.6342998300549425</v>
      </c>
      <c r="O18" s="67">
        <v>1.9340941844025394</v>
      </c>
      <c r="P18" s="69">
        <v>2.1041699153873736</v>
      </c>
      <c r="Q18" s="68">
        <v>2.4361005734375</v>
      </c>
      <c r="R18" s="68">
        <v>2.5372789654115877</v>
      </c>
      <c r="S18" s="67">
        <v>2.663757544326401</v>
      </c>
      <c r="T18" s="69">
        <v>2.7693179157160586</v>
      </c>
      <c r="U18" s="68">
        <v>3.013682267739213</v>
      </c>
      <c r="V18" s="68">
        <v>3.0895870098438536</v>
      </c>
      <c r="W18" s="67">
        <v>3.1388797593231033</v>
      </c>
      <c r="X18" s="68">
        <v>3.172359073272574</v>
      </c>
      <c r="Y18" s="68">
        <v>3.067283032734494</v>
      </c>
      <c r="Z18" s="68">
        <v>3.0216262264341083</v>
      </c>
      <c r="AA18" s="70">
        <v>3.1357147031140045</v>
      </c>
    </row>
    <row r="19" spans="2:27" ht="15">
      <c r="B19" s="53"/>
      <c r="C19" s="49"/>
      <c r="D19" s="49" t="s">
        <v>19</v>
      </c>
      <c r="E19" s="49"/>
      <c r="F19" s="50"/>
      <c r="G19" s="54" t="s">
        <v>77</v>
      </c>
      <c r="H19" s="67">
        <v>1.4070588189472488</v>
      </c>
      <c r="I19" s="68">
        <v>2.5985728855108476</v>
      </c>
      <c r="J19" s="68">
        <v>2.722938388391597</v>
      </c>
      <c r="K19" s="67">
        <v>2.4334791397688065</v>
      </c>
      <c r="L19" s="68">
        <v>0.8601147807578258</v>
      </c>
      <c r="M19" s="68">
        <v>1.0913402356410415</v>
      </c>
      <c r="N19" s="68">
        <v>1.8647571467984534</v>
      </c>
      <c r="O19" s="67">
        <v>1.7946160219797633</v>
      </c>
      <c r="P19" s="69">
        <v>2.404703078165113</v>
      </c>
      <c r="Q19" s="68">
        <v>2.6520029247087535</v>
      </c>
      <c r="R19" s="68">
        <v>2.6176003169962456</v>
      </c>
      <c r="S19" s="67">
        <v>2.713406411373896</v>
      </c>
      <c r="T19" s="69">
        <v>2.715301242139418</v>
      </c>
      <c r="U19" s="68">
        <v>2.6812027319784875</v>
      </c>
      <c r="V19" s="68">
        <v>2.7039090461965714</v>
      </c>
      <c r="W19" s="67">
        <v>2.7781577293888944</v>
      </c>
      <c r="X19" s="68">
        <v>2.509470782494134</v>
      </c>
      <c r="Y19" s="68">
        <v>2.4879173040557134</v>
      </c>
      <c r="Z19" s="68">
        <v>2.3996501946604667</v>
      </c>
      <c r="AA19" s="70">
        <v>2.346274880078923</v>
      </c>
    </row>
    <row r="20" spans="2:27" ht="15">
      <c r="B20" s="53"/>
      <c r="C20" s="49"/>
      <c r="D20" s="49" t="s">
        <v>21</v>
      </c>
      <c r="E20" s="49"/>
      <c r="F20" s="50"/>
      <c r="G20" s="54" t="s">
        <v>77</v>
      </c>
      <c r="H20" s="67">
        <v>3.217544604389502</v>
      </c>
      <c r="I20" s="68">
        <v>3.7241082421314076</v>
      </c>
      <c r="J20" s="68">
        <v>4.979789561618887</v>
      </c>
      <c r="K20" s="67">
        <v>3.991393795600544</v>
      </c>
      <c r="L20" s="68">
        <v>2.5374370282243603</v>
      </c>
      <c r="M20" s="68">
        <v>3.0010095102656464</v>
      </c>
      <c r="N20" s="68">
        <v>3.565591089754804</v>
      </c>
      <c r="O20" s="67">
        <v>3.717330288440209</v>
      </c>
      <c r="P20" s="69">
        <v>3.870337598751732</v>
      </c>
      <c r="Q20" s="68">
        <v>4.061500055883528</v>
      </c>
      <c r="R20" s="68">
        <v>3.4095861249963946</v>
      </c>
      <c r="S20" s="67">
        <v>3.5785804880055707</v>
      </c>
      <c r="T20" s="69">
        <v>4.7769987176875475</v>
      </c>
      <c r="U20" s="68">
        <v>4.80774338272019</v>
      </c>
      <c r="V20" s="68">
        <v>5.3587231792838566</v>
      </c>
      <c r="W20" s="67">
        <v>4.9619560585194336</v>
      </c>
      <c r="X20" s="68">
        <v>4.268965036011551</v>
      </c>
      <c r="Y20" s="68">
        <v>4.120544910571994</v>
      </c>
      <c r="Z20" s="68">
        <v>3.874453585754509</v>
      </c>
      <c r="AA20" s="70">
        <v>3.7119099912037825</v>
      </c>
    </row>
    <row r="21" spans="2:27" ht="15">
      <c r="B21" s="53"/>
      <c r="C21" s="49"/>
      <c r="D21" s="49" t="s">
        <v>20</v>
      </c>
      <c r="E21" s="49"/>
      <c r="F21" s="50"/>
      <c r="G21" s="54" t="s">
        <v>77</v>
      </c>
      <c r="H21" s="67">
        <v>1.5454082497641934</v>
      </c>
      <c r="I21" s="68">
        <v>2.451098739628719</v>
      </c>
      <c r="J21" s="68">
        <v>2.78201086064405</v>
      </c>
      <c r="K21" s="67">
        <v>3.0484237865730677</v>
      </c>
      <c r="L21" s="68">
        <v>0.741080182320843</v>
      </c>
      <c r="M21" s="68">
        <v>1.0018896705513072</v>
      </c>
      <c r="N21" s="68">
        <v>2.0780816480940842</v>
      </c>
      <c r="O21" s="67">
        <v>2.2805547871964222</v>
      </c>
      <c r="P21" s="69">
        <v>2.9897316692995872</v>
      </c>
      <c r="Q21" s="68">
        <v>2.2479800252042708</v>
      </c>
      <c r="R21" s="68">
        <v>2.057181647308326</v>
      </c>
      <c r="S21" s="67">
        <v>2.5941861563550788</v>
      </c>
      <c r="T21" s="69">
        <v>2.132900553791785</v>
      </c>
      <c r="U21" s="68">
        <v>2.9546440784924357</v>
      </c>
      <c r="V21" s="68">
        <v>2.9845070998324275</v>
      </c>
      <c r="W21" s="67">
        <v>3.0162433100112054</v>
      </c>
      <c r="X21" s="68">
        <v>3.103716248196406</v>
      </c>
      <c r="Y21" s="68">
        <v>3.035998418278794</v>
      </c>
      <c r="Z21" s="68">
        <v>2.98903588792912</v>
      </c>
      <c r="AA21" s="70">
        <v>3.058991889902771</v>
      </c>
    </row>
    <row r="22" spans="2:27" ht="15">
      <c r="B22" s="53"/>
      <c r="C22" s="49"/>
      <c r="D22" s="49" t="s">
        <v>22</v>
      </c>
      <c r="E22" s="49"/>
      <c r="F22" s="50"/>
      <c r="G22" s="54" t="s">
        <v>77</v>
      </c>
      <c r="H22" s="67">
        <v>2.2288613053630826</v>
      </c>
      <c r="I22" s="68">
        <v>2.488439176079055</v>
      </c>
      <c r="J22" s="68">
        <v>2.2351143476615505</v>
      </c>
      <c r="K22" s="67">
        <v>2.385649240821806</v>
      </c>
      <c r="L22" s="68">
        <v>2.191785265344052</v>
      </c>
      <c r="M22" s="68">
        <v>2.4648263891933624</v>
      </c>
      <c r="N22" s="68">
        <v>3.0417752995314515</v>
      </c>
      <c r="O22" s="67">
        <v>1.2462339574707215</v>
      </c>
      <c r="P22" s="69">
        <v>1.9964463695310002</v>
      </c>
      <c r="Q22" s="68">
        <v>2.1571631398281426</v>
      </c>
      <c r="R22" s="68">
        <v>2.4486394200261117</v>
      </c>
      <c r="S22" s="67">
        <v>3.3088777033088803</v>
      </c>
      <c r="T22" s="69">
        <v>1.7351034366017473</v>
      </c>
      <c r="U22" s="68">
        <v>2.3727571982779665</v>
      </c>
      <c r="V22" s="68">
        <v>2.4796788028371424</v>
      </c>
      <c r="W22" s="67">
        <v>2.332501401311788</v>
      </c>
      <c r="X22" s="68">
        <v>2.367236976838228</v>
      </c>
      <c r="Y22" s="68">
        <v>2.3982792793345595</v>
      </c>
      <c r="Z22" s="68">
        <v>2.368952026375055</v>
      </c>
      <c r="AA22" s="70">
        <v>2.4340726807942588</v>
      </c>
    </row>
    <row r="23" spans="2:27" ht="15">
      <c r="B23" s="53"/>
      <c r="C23" s="49"/>
      <c r="D23" s="49" t="s">
        <v>23</v>
      </c>
      <c r="E23" s="49"/>
      <c r="F23" s="50"/>
      <c r="G23" s="54" t="s">
        <v>77</v>
      </c>
      <c r="H23" s="67">
        <v>2.7472622507350337</v>
      </c>
      <c r="I23" s="68">
        <v>2.9444607623594123</v>
      </c>
      <c r="J23" s="68">
        <v>2.029658876830638</v>
      </c>
      <c r="K23" s="67">
        <v>2.0773217289294905</v>
      </c>
      <c r="L23" s="68">
        <v>2.5769410968448057</v>
      </c>
      <c r="M23" s="68">
        <v>3.406079782786591</v>
      </c>
      <c r="N23" s="68">
        <v>3.2799726842475394</v>
      </c>
      <c r="O23" s="67">
        <v>1.769137244181195</v>
      </c>
      <c r="P23" s="69">
        <v>2.6435802880584873</v>
      </c>
      <c r="Q23" s="68">
        <v>2.38050888781045</v>
      </c>
      <c r="R23" s="68">
        <v>3.2295914929758993</v>
      </c>
      <c r="S23" s="67">
        <v>3.4863722485887223</v>
      </c>
      <c r="T23" s="69">
        <v>1.7247885180152593</v>
      </c>
      <c r="U23" s="68">
        <v>2.266652216895835</v>
      </c>
      <c r="V23" s="68">
        <v>2.068462821610467</v>
      </c>
      <c r="W23" s="67">
        <v>2.042722337964051</v>
      </c>
      <c r="X23" s="68">
        <v>2.104187482757311</v>
      </c>
      <c r="Y23" s="68">
        <v>2.1565486472798057</v>
      </c>
      <c r="Z23" s="68">
        <v>2.078526271613228</v>
      </c>
      <c r="AA23" s="70">
        <v>1.9942696481059414</v>
      </c>
    </row>
    <row r="24" spans="2:27" ht="18">
      <c r="B24" s="53"/>
      <c r="C24" s="49"/>
      <c r="D24" s="49" t="s">
        <v>117</v>
      </c>
      <c r="E24" s="49"/>
      <c r="F24" s="50"/>
      <c r="G24" s="54" t="s">
        <v>77</v>
      </c>
      <c r="H24" s="67">
        <v>-0.50453991086097</v>
      </c>
      <c r="I24" s="68">
        <v>-0.44297826507929017</v>
      </c>
      <c r="J24" s="68">
        <v>0.20136837963846688</v>
      </c>
      <c r="K24" s="67">
        <v>0.3020529013399056</v>
      </c>
      <c r="L24" s="68">
        <v>-0.3754799347517235</v>
      </c>
      <c r="M24" s="68">
        <v>-0.9102495671148176</v>
      </c>
      <c r="N24" s="68">
        <v>-0.2306326953090121</v>
      </c>
      <c r="O24" s="67">
        <v>-0.5138132255713401</v>
      </c>
      <c r="P24" s="69">
        <v>-0.6304670167499893</v>
      </c>
      <c r="Q24" s="68">
        <v>-0.21815260581195162</v>
      </c>
      <c r="R24" s="68">
        <v>-0.7565195809216334</v>
      </c>
      <c r="S24" s="67">
        <v>-0.17151489749150528</v>
      </c>
      <c r="T24" s="69">
        <v>0.010140024606357656</v>
      </c>
      <c r="U24" s="68">
        <v>0.10375325590700868</v>
      </c>
      <c r="V24" s="68">
        <v>0.4028825063677317</v>
      </c>
      <c r="W24" s="67">
        <v>0.2839781776773549</v>
      </c>
      <c r="X24" s="68">
        <v>0.25762850727872433</v>
      </c>
      <c r="Y24" s="68">
        <v>0.23662764184544471</v>
      </c>
      <c r="Z24" s="68">
        <v>0.2845120960984957</v>
      </c>
      <c r="AA24" s="70">
        <v>0.4312036687999239</v>
      </c>
    </row>
    <row r="25" spans="2:27" ht="3.75" customHeight="1">
      <c r="B25" s="53"/>
      <c r="C25" s="49"/>
      <c r="D25" s="49"/>
      <c r="E25" s="49"/>
      <c r="F25" s="50"/>
      <c r="G25" s="54"/>
      <c r="H25" s="50"/>
      <c r="I25" s="49"/>
      <c r="J25" s="49"/>
      <c r="K25" s="50"/>
      <c r="L25" s="49"/>
      <c r="M25" s="49"/>
      <c r="N25" s="49"/>
      <c r="O25" s="50"/>
      <c r="P25" s="51"/>
      <c r="Q25" s="49"/>
      <c r="R25" s="49"/>
      <c r="S25" s="50"/>
      <c r="T25" s="51"/>
      <c r="U25" s="49"/>
      <c r="V25" s="49"/>
      <c r="W25" s="50"/>
      <c r="X25" s="49"/>
      <c r="Y25" s="49"/>
      <c r="Z25" s="49"/>
      <c r="AA25" s="52"/>
    </row>
    <row r="26" spans="2:27" ht="18.75" thickBot="1">
      <c r="B26" s="55"/>
      <c r="C26" s="56" t="s">
        <v>118</v>
      </c>
      <c r="D26" s="56"/>
      <c r="E26" s="56"/>
      <c r="F26" s="57"/>
      <c r="G26" s="58" t="s">
        <v>42</v>
      </c>
      <c r="H26" s="72">
        <v>2.84914383224357</v>
      </c>
      <c r="I26" s="71">
        <v>4.252808755114685</v>
      </c>
      <c r="J26" s="71">
        <v>3.8843285103672827</v>
      </c>
      <c r="K26" s="72">
        <v>3.4591438892310578</v>
      </c>
      <c r="L26" s="71">
        <v>1.9920194374604847</v>
      </c>
      <c r="M26" s="71">
        <v>2.86542588231562</v>
      </c>
      <c r="N26" s="71">
        <v>3.739370954282009</v>
      </c>
      <c r="O26" s="72">
        <v>2.7720188223378415</v>
      </c>
      <c r="P26" s="73">
        <v>4.686471949984465</v>
      </c>
      <c r="Q26" s="71">
        <v>4.425313250333886</v>
      </c>
      <c r="R26" s="71">
        <v>3.8456000256622076</v>
      </c>
      <c r="S26" s="72">
        <v>4.077337855548151</v>
      </c>
      <c r="T26" s="73">
        <v>3.765874332868705</v>
      </c>
      <c r="U26" s="71">
        <v>4.002599228674271</v>
      </c>
      <c r="V26" s="71">
        <v>4.079194333132662</v>
      </c>
      <c r="W26" s="72">
        <v>3.6932191987086185</v>
      </c>
      <c r="X26" s="71">
        <v>3.4443417150621087</v>
      </c>
      <c r="Y26" s="71">
        <v>3.3229027694842586</v>
      </c>
      <c r="Z26" s="71">
        <v>3.3812694162535024</v>
      </c>
      <c r="AA26" s="74">
        <v>3.690725386488893</v>
      </c>
    </row>
    <row r="27" ht="3.75" customHeight="1"/>
    <row r="28" ht="15">
      <c r="B28" s="38" t="s">
        <v>99</v>
      </c>
    </row>
    <row r="29" spans="2:6" ht="15">
      <c r="B29" s="38" t="s">
        <v>103</v>
      </c>
      <c r="F29" s="60"/>
    </row>
    <row r="30" spans="2:6" ht="15">
      <c r="B30" s="38" t="s">
        <v>104</v>
      </c>
      <c r="F30" s="60"/>
    </row>
    <row r="31" ht="15">
      <c r="G31" s="60"/>
    </row>
    <row r="32" ht="15.75" thickBot="1">
      <c r="F32" s="62" t="s">
        <v>75</v>
      </c>
    </row>
    <row r="33" spans="6:23" ht="15">
      <c r="F33" s="92"/>
      <c r="G33" s="93"/>
      <c r="H33" s="169">
        <v>43252</v>
      </c>
      <c r="I33" s="169">
        <v>43282</v>
      </c>
      <c r="J33" s="169">
        <v>43313</v>
      </c>
      <c r="K33" s="169">
        <v>43344</v>
      </c>
      <c r="L33" s="169">
        <v>43374</v>
      </c>
      <c r="M33" s="169">
        <v>43405</v>
      </c>
      <c r="N33" s="169">
        <v>43435</v>
      </c>
      <c r="O33" s="169">
        <v>43466</v>
      </c>
      <c r="P33" s="169">
        <v>43497</v>
      </c>
      <c r="Q33" s="169">
        <v>43525</v>
      </c>
      <c r="R33" s="169">
        <v>43556</v>
      </c>
      <c r="S33" s="169">
        <v>43586</v>
      </c>
      <c r="T33" s="169">
        <v>43617</v>
      </c>
      <c r="U33" s="169">
        <v>43647</v>
      </c>
      <c r="V33" s="169">
        <v>43678</v>
      </c>
      <c r="W33" s="170">
        <v>43709</v>
      </c>
    </row>
    <row r="34" spans="6:23" ht="15.75" thickBot="1">
      <c r="F34" s="94" t="s">
        <v>70</v>
      </c>
      <c r="G34" s="95" t="s">
        <v>83</v>
      </c>
      <c r="H34" s="71">
        <v>2.8565760761753722</v>
      </c>
      <c r="I34" s="71">
        <v>2.6370575988896547</v>
      </c>
      <c r="J34" s="71">
        <v>2.8647898493259163</v>
      </c>
      <c r="K34" s="71">
        <v>2.8113636795162904</v>
      </c>
      <c r="L34" s="71">
        <v>2.5553461862861298</v>
      </c>
      <c r="M34" s="71">
        <v>2.281344821296045</v>
      </c>
      <c r="N34" s="71">
        <v>2.282063138636417</v>
      </c>
      <c r="O34" s="71">
        <v>2.794183907806442</v>
      </c>
      <c r="P34" s="71">
        <v>2.8923822321277157</v>
      </c>
      <c r="Q34" s="71">
        <v>2.8941258749714365</v>
      </c>
      <c r="R34" s="71">
        <v>2.5990214974788444</v>
      </c>
      <c r="S34" s="71">
        <v>2.731558060457857</v>
      </c>
      <c r="T34" s="71">
        <v>2.771112662897494</v>
      </c>
      <c r="U34" s="71">
        <v>2.8479010388981862</v>
      </c>
      <c r="V34" s="71">
        <v>2.638484755799837</v>
      </c>
      <c r="W34" s="74">
        <v>2.6078094963187084</v>
      </c>
    </row>
    <row r="35" spans="6:8" ht="15">
      <c r="F35" s="38" t="s">
        <v>99</v>
      </c>
      <c r="G35" s="96"/>
      <c r="H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9">
    <mergeCell ref="X3:AA3"/>
    <mergeCell ref="P3:S3"/>
    <mergeCell ref="T3:W3"/>
    <mergeCell ref="B3:F4"/>
    <mergeCell ref="G3:G4"/>
    <mergeCell ref="K3:K4"/>
    <mergeCell ref="J3:J4"/>
    <mergeCell ref="L3:O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N70" sqref="N70"/>
    </sheetView>
  </sheetViews>
  <sheetFormatPr defaultColWidth="9.140625" defaultRowHeight="15"/>
  <cols>
    <col min="1" max="5" width="3.140625" style="38" customWidth="1"/>
    <col min="6" max="6" width="35.00390625" style="38" customWidth="1"/>
    <col min="7" max="7" width="21.28125" style="38" customWidth="1"/>
    <col min="8" max="8" width="10.14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105</v>
      </c>
    </row>
    <row r="2" spans="2:27" ht="30" customHeight="1">
      <c r="B2" s="199" t="str">
        <f>"Strednodobá predikcia "&amp;Súhrn!$H$3&amp;" - trh práce [objem]"</f>
        <v>Strednodobá predikcia P3Q-2018 - trh práce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1"/>
    </row>
    <row r="3" spans="2:27" ht="15">
      <c r="B3" s="287" t="s">
        <v>29</v>
      </c>
      <c r="C3" s="288"/>
      <c r="D3" s="288"/>
      <c r="E3" s="288"/>
      <c r="F3" s="289"/>
      <c r="G3" s="290" t="s">
        <v>69</v>
      </c>
      <c r="H3" s="34" t="s">
        <v>35</v>
      </c>
      <c r="I3" s="276">
        <v>2018</v>
      </c>
      <c r="J3" s="276">
        <v>2019</v>
      </c>
      <c r="K3" s="274">
        <v>2020</v>
      </c>
      <c r="L3" s="291">
        <v>2017</v>
      </c>
      <c r="M3" s="292"/>
      <c r="N3" s="292"/>
      <c r="O3" s="292"/>
      <c r="P3" s="291">
        <v>2018</v>
      </c>
      <c r="Q3" s="292"/>
      <c r="R3" s="292"/>
      <c r="S3" s="292"/>
      <c r="T3" s="291">
        <v>2019</v>
      </c>
      <c r="U3" s="292"/>
      <c r="V3" s="292"/>
      <c r="W3" s="292"/>
      <c r="X3" s="291">
        <v>2020</v>
      </c>
      <c r="Y3" s="292"/>
      <c r="Z3" s="292"/>
      <c r="AA3" s="294"/>
    </row>
    <row r="4" spans="2:27" ht="15">
      <c r="B4" s="282"/>
      <c r="C4" s="283"/>
      <c r="D4" s="283"/>
      <c r="E4" s="283"/>
      <c r="F4" s="284"/>
      <c r="G4" s="286"/>
      <c r="H4" s="36">
        <v>2017</v>
      </c>
      <c r="I4" s="273"/>
      <c r="J4" s="273"/>
      <c r="K4" s="275"/>
      <c r="L4" s="39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40" t="s">
        <v>6</v>
      </c>
      <c r="T4" s="41" t="s">
        <v>3</v>
      </c>
      <c r="U4" s="39" t="s">
        <v>4</v>
      </c>
      <c r="V4" s="39" t="s">
        <v>5</v>
      </c>
      <c r="W4" s="211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98"/>
      <c r="I5" s="227"/>
      <c r="J5" s="87"/>
      <c r="K5" s="88"/>
      <c r="L5" s="48"/>
      <c r="M5" s="48"/>
      <c r="N5" s="48"/>
      <c r="O5" s="47"/>
      <c r="P5" s="89"/>
      <c r="Q5" s="48"/>
      <c r="R5" s="48"/>
      <c r="S5" s="47"/>
      <c r="T5" s="89"/>
      <c r="U5" s="48"/>
      <c r="V5" s="48"/>
      <c r="W5" s="47"/>
      <c r="X5" s="48"/>
      <c r="Y5" s="48"/>
      <c r="Z5" s="48"/>
      <c r="AA5" s="64"/>
    </row>
    <row r="6" spans="2:27" ht="15">
      <c r="B6" s="43" t="s">
        <v>25</v>
      </c>
      <c r="C6" s="44"/>
      <c r="D6" s="44"/>
      <c r="E6" s="44"/>
      <c r="F6" s="91"/>
      <c r="G6" s="46"/>
      <c r="H6" s="98"/>
      <c r="I6" s="227"/>
      <c r="J6" s="87"/>
      <c r="K6" s="88"/>
      <c r="L6" s="48"/>
      <c r="M6" s="48"/>
      <c r="N6" s="48"/>
      <c r="O6" s="47"/>
      <c r="P6" s="89"/>
      <c r="Q6" s="48"/>
      <c r="R6" s="48"/>
      <c r="S6" s="47"/>
      <c r="T6" s="89"/>
      <c r="U6" s="48"/>
      <c r="V6" s="48"/>
      <c r="W6" s="47"/>
      <c r="X6" s="48"/>
      <c r="Y6" s="48"/>
      <c r="Z6" s="48"/>
      <c r="AA6" s="64"/>
    </row>
    <row r="7" spans="2:27" ht="15">
      <c r="B7" s="43"/>
      <c r="C7" s="90" t="s">
        <v>10</v>
      </c>
      <c r="D7" s="44"/>
      <c r="E7" s="44"/>
      <c r="F7" s="91"/>
      <c r="G7" s="54" t="s">
        <v>112</v>
      </c>
      <c r="H7" s="108">
        <v>2372.2555</v>
      </c>
      <c r="I7" s="109">
        <v>2421.3264062053368</v>
      </c>
      <c r="J7" s="109">
        <v>2456.6710722222506</v>
      </c>
      <c r="K7" s="110">
        <v>2482.1020967831278</v>
      </c>
      <c r="L7" s="111">
        <v>2351.3350000000005</v>
      </c>
      <c r="M7" s="111">
        <v>2365.698</v>
      </c>
      <c r="N7" s="111">
        <v>2379.3289999999997</v>
      </c>
      <c r="O7" s="112">
        <v>2392.66</v>
      </c>
      <c r="P7" s="113">
        <v>2403.673</v>
      </c>
      <c r="Q7" s="111">
        <v>2416.558</v>
      </c>
      <c r="R7" s="111">
        <v>2427.432511000001</v>
      </c>
      <c r="S7" s="112">
        <v>2437.6421138213464</v>
      </c>
      <c r="T7" s="113">
        <v>2445.748918455413</v>
      </c>
      <c r="U7" s="111">
        <v>2452.8980788554027</v>
      </c>
      <c r="V7" s="111">
        <v>2460.349719693295</v>
      </c>
      <c r="W7" s="112">
        <v>2467.6875718848905</v>
      </c>
      <c r="X7" s="111">
        <v>2473.606637488891</v>
      </c>
      <c r="Y7" s="111">
        <v>2479.685012903268</v>
      </c>
      <c r="Z7" s="111">
        <v>2485.026655345779</v>
      </c>
      <c r="AA7" s="114">
        <v>2490.0900813945705</v>
      </c>
    </row>
    <row r="8" spans="2:27" ht="3.75" customHeight="1">
      <c r="B8" s="53"/>
      <c r="C8" s="49"/>
      <c r="D8" s="65"/>
      <c r="E8" s="49"/>
      <c r="F8" s="50"/>
      <c r="G8" s="54"/>
      <c r="H8" s="115"/>
      <c r="I8" s="111"/>
      <c r="J8" s="111"/>
      <c r="K8" s="112"/>
      <c r="L8" s="111"/>
      <c r="M8" s="111"/>
      <c r="N8" s="111"/>
      <c r="O8" s="112"/>
      <c r="P8" s="113"/>
      <c r="Q8" s="111"/>
      <c r="R8" s="111"/>
      <c r="S8" s="112"/>
      <c r="T8" s="113"/>
      <c r="U8" s="111"/>
      <c r="V8" s="111"/>
      <c r="W8" s="112"/>
      <c r="X8" s="111"/>
      <c r="Y8" s="111"/>
      <c r="Z8" s="111"/>
      <c r="AA8" s="114"/>
    </row>
    <row r="9" spans="2:27" ht="15">
      <c r="B9" s="53"/>
      <c r="C9" s="49"/>
      <c r="D9" s="65" t="s">
        <v>46</v>
      </c>
      <c r="E9" s="49"/>
      <c r="F9" s="50"/>
      <c r="G9" s="54" t="s">
        <v>112</v>
      </c>
      <c r="H9" s="115">
        <v>2049.756</v>
      </c>
      <c r="I9" s="111">
        <v>2099.3887603617195</v>
      </c>
      <c r="J9" s="111">
        <v>2131.15707963934</v>
      </c>
      <c r="K9" s="112">
        <v>2153.2184409050824</v>
      </c>
      <c r="L9" s="116"/>
      <c r="M9" s="116"/>
      <c r="N9" s="116"/>
      <c r="O9" s="117"/>
      <c r="P9" s="118"/>
      <c r="Q9" s="116"/>
      <c r="R9" s="116"/>
      <c r="S9" s="117"/>
      <c r="T9" s="118"/>
      <c r="U9" s="116"/>
      <c r="V9" s="116"/>
      <c r="W9" s="117"/>
      <c r="X9" s="116"/>
      <c r="Y9" s="116"/>
      <c r="Z9" s="116"/>
      <c r="AA9" s="119"/>
    </row>
    <row r="10" spans="2:27" ht="15">
      <c r="B10" s="53"/>
      <c r="C10" s="49"/>
      <c r="D10" s="65" t="s">
        <v>47</v>
      </c>
      <c r="E10" s="49"/>
      <c r="F10" s="50"/>
      <c r="G10" s="54" t="s">
        <v>112</v>
      </c>
      <c r="H10" s="115">
        <v>322.49950000000007</v>
      </c>
      <c r="I10" s="111">
        <v>321.9376458436171</v>
      </c>
      <c r="J10" s="111">
        <v>325.5139925829105</v>
      </c>
      <c r="K10" s="112">
        <v>328.8836558780446</v>
      </c>
      <c r="L10" s="116"/>
      <c r="M10" s="116"/>
      <c r="N10" s="116"/>
      <c r="O10" s="117"/>
      <c r="P10" s="118"/>
      <c r="Q10" s="116"/>
      <c r="R10" s="116"/>
      <c r="S10" s="117"/>
      <c r="T10" s="118"/>
      <c r="U10" s="116"/>
      <c r="V10" s="116"/>
      <c r="W10" s="117"/>
      <c r="X10" s="116"/>
      <c r="Y10" s="116"/>
      <c r="Z10" s="116"/>
      <c r="AA10" s="119"/>
    </row>
    <row r="11" spans="2:27" ht="3.75" customHeight="1">
      <c r="B11" s="53"/>
      <c r="C11" s="49"/>
      <c r="D11" s="49"/>
      <c r="E11" s="49"/>
      <c r="F11" s="50"/>
      <c r="G11" s="54"/>
      <c r="H11" s="61"/>
      <c r="I11" s="49"/>
      <c r="J11" s="49"/>
      <c r="K11" s="50"/>
      <c r="L11" s="49"/>
      <c r="M11" s="49"/>
      <c r="N11" s="49"/>
      <c r="O11" s="50"/>
      <c r="P11" s="51"/>
      <c r="Q11" s="49"/>
      <c r="R11" s="49"/>
      <c r="S11" s="50"/>
      <c r="T11" s="51"/>
      <c r="U11" s="49"/>
      <c r="V11" s="49"/>
      <c r="W11" s="50"/>
      <c r="X11" s="49"/>
      <c r="Y11" s="49"/>
      <c r="Z11" s="49"/>
      <c r="AA11" s="52"/>
    </row>
    <row r="12" spans="2:27" ht="15">
      <c r="B12" s="53"/>
      <c r="C12" s="49" t="s">
        <v>48</v>
      </c>
      <c r="D12" s="49"/>
      <c r="E12" s="49"/>
      <c r="F12" s="50"/>
      <c r="G12" s="54" t="s">
        <v>113</v>
      </c>
      <c r="H12" s="85">
        <v>223.98249999999976</v>
      </c>
      <c r="I12" s="68">
        <v>186.8543567189537</v>
      </c>
      <c r="J12" s="68">
        <v>171.57404892903554</v>
      </c>
      <c r="K12" s="67">
        <v>159.58176026046556</v>
      </c>
      <c r="L12" s="104">
        <v>238.276245754034</v>
      </c>
      <c r="M12" s="104">
        <v>231.06528357844</v>
      </c>
      <c r="N12" s="104">
        <v>218.565507101009</v>
      </c>
      <c r="O12" s="105">
        <v>208.022963566516</v>
      </c>
      <c r="P12" s="106">
        <v>193.69201985548003</v>
      </c>
      <c r="Q12" s="104">
        <v>189.271332261601</v>
      </c>
      <c r="R12" s="104">
        <v>184.30624252625418</v>
      </c>
      <c r="S12" s="105">
        <v>180.1478322324797</v>
      </c>
      <c r="T12" s="106">
        <v>176.7902102011808</v>
      </c>
      <c r="U12" s="104">
        <v>173.2529774481389</v>
      </c>
      <c r="V12" s="104">
        <v>169.77409738598485</v>
      </c>
      <c r="W12" s="105">
        <v>166.4789106808376</v>
      </c>
      <c r="X12" s="104">
        <v>163.81463808894222</v>
      </c>
      <c r="Y12" s="104">
        <v>160.55893821224743</v>
      </c>
      <c r="Z12" s="104">
        <v>158.06805067947266</v>
      </c>
      <c r="AA12" s="107">
        <v>155.8854140611998</v>
      </c>
    </row>
    <row r="13" spans="2:27" ht="15">
      <c r="B13" s="53"/>
      <c r="C13" s="49" t="s">
        <v>8</v>
      </c>
      <c r="D13" s="49"/>
      <c r="E13" s="49"/>
      <c r="F13" s="50"/>
      <c r="G13" s="54" t="s">
        <v>11</v>
      </c>
      <c r="H13" s="85">
        <v>8.13050473989233</v>
      </c>
      <c r="I13" s="68">
        <v>6.809237823309863</v>
      </c>
      <c r="J13" s="68">
        <v>6.257999396411683</v>
      </c>
      <c r="K13" s="67">
        <v>5.8295727406650855</v>
      </c>
      <c r="L13" s="68">
        <v>8.638321317053087</v>
      </c>
      <c r="M13" s="68">
        <v>8.38152127648069</v>
      </c>
      <c r="N13" s="68">
        <v>7.932016383333604</v>
      </c>
      <c r="O13" s="67">
        <v>7.570159982701941</v>
      </c>
      <c r="P13" s="69">
        <v>7.060621160862492</v>
      </c>
      <c r="Q13" s="68">
        <v>6.896452744663771</v>
      </c>
      <c r="R13" s="68">
        <v>6.715762120041522</v>
      </c>
      <c r="S13" s="67">
        <v>6.564115267671669</v>
      </c>
      <c r="T13" s="69">
        <v>6.444709586934456</v>
      </c>
      <c r="U13" s="68">
        <v>6.318595558743178</v>
      </c>
      <c r="V13" s="68">
        <v>6.193618152170686</v>
      </c>
      <c r="W13" s="67">
        <v>6.075074287798414</v>
      </c>
      <c r="X13" s="68">
        <v>5.980610307407986</v>
      </c>
      <c r="Y13" s="68">
        <v>5.864185358420087</v>
      </c>
      <c r="Z13" s="68">
        <v>5.775522497524584</v>
      </c>
      <c r="AA13" s="70">
        <v>5.697972799307684</v>
      </c>
    </row>
    <row r="14" spans="2:27" ht="3.75" customHeight="1">
      <c r="B14" s="53"/>
      <c r="C14" s="49"/>
      <c r="D14" s="49"/>
      <c r="E14" s="49"/>
      <c r="F14" s="50"/>
      <c r="G14" s="54"/>
      <c r="H14" s="61"/>
      <c r="I14" s="49"/>
      <c r="J14" s="49"/>
      <c r="K14" s="50"/>
      <c r="L14" s="49"/>
      <c r="M14" s="49"/>
      <c r="N14" s="49"/>
      <c r="O14" s="50"/>
      <c r="P14" s="51"/>
      <c r="Q14" s="49"/>
      <c r="R14" s="49"/>
      <c r="S14" s="50"/>
      <c r="T14" s="51"/>
      <c r="U14" s="49"/>
      <c r="V14" s="49"/>
      <c r="W14" s="50"/>
      <c r="X14" s="49"/>
      <c r="Y14" s="49"/>
      <c r="Z14" s="49"/>
      <c r="AA14" s="52"/>
    </row>
    <row r="15" spans="2:27" ht="15">
      <c r="B15" s="43" t="s">
        <v>24</v>
      </c>
      <c r="C15" s="49"/>
      <c r="D15" s="49"/>
      <c r="E15" s="49"/>
      <c r="F15" s="50"/>
      <c r="G15" s="54"/>
      <c r="H15" s="61"/>
      <c r="I15" s="49"/>
      <c r="J15" s="49"/>
      <c r="K15" s="50"/>
      <c r="L15" s="49"/>
      <c r="M15" s="49"/>
      <c r="N15" s="49"/>
      <c r="O15" s="50"/>
      <c r="P15" s="51"/>
      <c r="Q15" s="49"/>
      <c r="R15" s="49"/>
      <c r="S15" s="50"/>
      <c r="T15" s="51"/>
      <c r="U15" s="49"/>
      <c r="V15" s="49"/>
      <c r="W15" s="50"/>
      <c r="X15" s="49"/>
      <c r="Y15" s="49"/>
      <c r="Z15" s="49"/>
      <c r="AA15" s="52"/>
    </row>
    <row r="16" spans="2:27" ht="15">
      <c r="B16" s="53"/>
      <c r="C16" s="49" t="s">
        <v>85</v>
      </c>
      <c r="D16" s="49"/>
      <c r="E16" s="49"/>
      <c r="F16" s="50"/>
      <c r="G16" s="54" t="s">
        <v>88</v>
      </c>
      <c r="H16" s="174">
        <v>16621.28955836695</v>
      </c>
      <c r="I16" s="77">
        <v>17657.884495534</v>
      </c>
      <c r="J16" s="77">
        <v>18895.214689779437</v>
      </c>
      <c r="K16" s="78">
        <v>20114.391636075434</v>
      </c>
      <c r="L16" s="77">
        <v>4072.0184285265505</v>
      </c>
      <c r="M16" s="77">
        <v>4124.379401952796</v>
      </c>
      <c r="N16" s="77">
        <v>4191.14385208918</v>
      </c>
      <c r="O16" s="78">
        <v>4231.822007222478</v>
      </c>
      <c r="P16" s="79">
        <v>4327.077766799829</v>
      </c>
      <c r="Q16" s="77">
        <v>4382.319585336286</v>
      </c>
      <c r="R16" s="77">
        <v>4440.44963661062</v>
      </c>
      <c r="S16" s="78">
        <v>4506.533252286235</v>
      </c>
      <c r="T16" s="79">
        <v>4612.049669730761</v>
      </c>
      <c r="U16" s="77">
        <v>4691.275559132228</v>
      </c>
      <c r="V16" s="77">
        <v>4760.14099048939</v>
      </c>
      <c r="W16" s="78">
        <v>4830.6680383652665</v>
      </c>
      <c r="X16" s="77">
        <v>4917.814600239391</v>
      </c>
      <c r="Y16" s="77">
        <v>4993.274776821252</v>
      </c>
      <c r="Z16" s="77">
        <v>5064.352839901408</v>
      </c>
      <c r="AA16" s="80">
        <v>5138.14118023382</v>
      </c>
    </row>
    <row r="17" spans="1:113" s="162" customFormat="1" ht="18">
      <c r="A17" s="154"/>
      <c r="B17" s="160"/>
      <c r="C17" s="152" t="s">
        <v>119</v>
      </c>
      <c r="D17" s="152"/>
      <c r="E17" s="152"/>
      <c r="F17" s="153"/>
      <c r="G17" s="24" t="s">
        <v>88</v>
      </c>
      <c r="H17" s="155">
        <v>953.9999999999998</v>
      </c>
      <c r="I17" s="212">
        <v>1012.6944805349821</v>
      </c>
      <c r="J17" s="212">
        <v>1082.7342025667406</v>
      </c>
      <c r="K17" s="157">
        <v>1152.6432469187146</v>
      </c>
      <c r="L17" s="77">
        <v>932.069447556529</v>
      </c>
      <c r="M17" s="77">
        <v>946.8369112472059</v>
      </c>
      <c r="N17" s="77">
        <v>960.395176587632</v>
      </c>
      <c r="O17" s="78">
        <v>976.698464608632</v>
      </c>
      <c r="P17" s="77">
        <v>990.665053855691</v>
      </c>
      <c r="Q17" s="77">
        <v>1006.41886807287</v>
      </c>
      <c r="R17" s="77">
        <v>1019.7686887021756</v>
      </c>
      <c r="S17" s="78">
        <v>1033.9253115091915</v>
      </c>
      <c r="T17" s="77">
        <v>1057.099816196578</v>
      </c>
      <c r="U17" s="77">
        <v>1075.3662310461186</v>
      </c>
      <c r="V17" s="77">
        <v>1091.1520356603362</v>
      </c>
      <c r="W17" s="78">
        <v>1107.3187273639296</v>
      </c>
      <c r="X17" s="77">
        <v>1127.2950575986308</v>
      </c>
      <c r="Y17" s="77">
        <v>1144.5925547637557</v>
      </c>
      <c r="Z17" s="77">
        <v>1160.8855539366073</v>
      </c>
      <c r="AA17" s="80">
        <v>1177.799821375864</v>
      </c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</row>
    <row r="18" spans="2:27" ht="15">
      <c r="B18" s="53"/>
      <c r="C18" s="49"/>
      <c r="D18" s="65" t="s">
        <v>50</v>
      </c>
      <c r="E18" s="49"/>
      <c r="F18" s="50"/>
      <c r="G18" s="54" t="s">
        <v>88</v>
      </c>
      <c r="H18" s="155">
        <v>941.31258075969</v>
      </c>
      <c r="I18" s="213">
        <v>998.2175176170006</v>
      </c>
      <c r="J18" s="213">
        <v>1063.749186467758</v>
      </c>
      <c r="K18" s="158">
        <v>1128.1195430625132</v>
      </c>
      <c r="L18" s="99"/>
      <c r="M18" s="99"/>
      <c r="N18" s="99"/>
      <c r="O18" s="100"/>
      <c r="P18" s="101"/>
      <c r="Q18" s="99"/>
      <c r="R18" s="99"/>
      <c r="S18" s="100"/>
      <c r="T18" s="101"/>
      <c r="U18" s="99"/>
      <c r="V18" s="99"/>
      <c r="W18" s="100"/>
      <c r="X18" s="99"/>
      <c r="Y18" s="99"/>
      <c r="Z18" s="99"/>
      <c r="AA18" s="102"/>
    </row>
    <row r="19" spans="2:27" ht="18">
      <c r="B19" s="53"/>
      <c r="C19" s="49"/>
      <c r="D19" s="65" t="s">
        <v>120</v>
      </c>
      <c r="E19" s="49"/>
      <c r="F19" s="50"/>
      <c r="G19" s="54" t="s">
        <v>88</v>
      </c>
      <c r="H19" s="155">
        <v>1005.3452565179</v>
      </c>
      <c r="I19" s="213">
        <v>1070.9114156429725</v>
      </c>
      <c r="J19" s="213">
        <v>1159.0181487544376</v>
      </c>
      <c r="K19" s="158">
        <v>1251.2859852084575</v>
      </c>
      <c r="L19" s="99"/>
      <c r="M19" s="99"/>
      <c r="N19" s="99"/>
      <c r="O19" s="100"/>
      <c r="P19" s="101"/>
      <c r="Q19" s="99"/>
      <c r="R19" s="99"/>
      <c r="S19" s="100"/>
      <c r="T19" s="101"/>
      <c r="U19" s="99"/>
      <c r="V19" s="99"/>
      <c r="W19" s="100"/>
      <c r="X19" s="99"/>
      <c r="Y19" s="99"/>
      <c r="Z19" s="99"/>
      <c r="AA19" s="102"/>
    </row>
    <row r="20" spans="2:27" ht="15">
      <c r="B20" s="53"/>
      <c r="C20" s="49" t="s">
        <v>49</v>
      </c>
      <c r="D20" s="49"/>
      <c r="E20" s="49"/>
      <c r="F20" s="50"/>
      <c r="G20" s="54" t="s">
        <v>88</v>
      </c>
      <c r="H20" s="156">
        <v>867.0546738609444</v>
      </c>
      <c r="I20" s="214">
        <v>897.480367697974</v>
      </c>
      <c r="J20" s="214">
        <v>933.323733284297</v>
      </c>
      <c r="K20" s="159">
        <v>969.41946562785</v>
      </c>
      <c r="L20" s="99"/>
      <c r="M20" s="99"/>
      <c r="N20" s="99"/>
      <c r="O20" s="100"/>
      <c r="P20" s="101"/>
      <c r="Q20" s="99"/>
      <c r="R20" s="99"/>
      <c r="S20" s="100"/>
      <c r="T20" s="101"/>
      <c r="U20" s="99"/>
      <c r="V20" s="99"/>
      <c r="W20" s="100"/>
      <c r="X20" s="99"/>
      <c r="Y20" s="99"/>
      <c r="Z20" s="99"/>
      <c r="AA20" s="102"/>
    </row>
    <row r="21" spans="2:27" ht="18">
      <c r="B21" s="53"/>
      <c r="C21" s="49" t="s">
        <v>121</v>
      </c>
      <c r="D21" s="49"/>
      <c r="E21" s="49"/>
      <c r="F21" s="50"/>
      <c r="G21" s="54" t="s">
        <v>124</v>
      </c>
      <c r="H21" s="120">
        <v>34450.26558058358</v>
      </c>
      <c r="I21" s="77">
        <v>35105.79125404237</v>
      </c>
      <c r="J21" s="77">
        <v>36161.12125767199</v>
      </c>
      <c r="K21" s="78">
        <v>37207.293399350354</v>
      </c>
      <c r="L21" s="77">
        <v>8572.085982417475</v>
      </c>
      <c r="M21" s="77">
        <v>8595.990421447877</v>
      </c>
      <c r="N21" s="77">
        <v>8624.098685409836</v>
      </c>
      <c r="O21" s="78">
        <v>8657.268795999682</v>
      </c>
      <c r="P21" s="79">
        <v>8701.235447132201</v>
      </c>
      <c r="Q21" s="77">
        <v>8746.525622186844</v>
      </c>
      <c r="R21" s="77">
        <v>8798.730157193335</v>
      </c>
      <c r="S21" s="78">
        <v>8858.086442309159</v>
      </c>
      <c r="T21" s="79">
        <v>8937.697381753494</v>
      </c>
      <c r="U21" s="77">
        <v>9002.813991144138</v>
      </c>
      <c r="V21" s="77">
        <v>9062.519303689376</v>
      </c>
      <c r="W21" s="78">
        <v>9157.020164818216</v>
      </c>
      <c r="X21" s="77">
        <v>9212.915372678155</v>
      </c>
      <c r="Y21" s="77">
        <v>9274.19451582116</v>
      </c>
      <c r="Z21" s="77">
        <v>9326.33958403576</v>
      </c>
      <c r="AA21" s="80">
        <v>9393.18979301532</v>
      </c>
    </row>
    <row r="22" spans="2:27" ht="15">
      <c r="B22" s="53"/>
      <c r="C22" s="49" t="s">
        <v>81</v>
      </c>
      <c r="D22" s="49"/>
      <c r="E22" s="49"/>
      <c r="F22" s="50"/>
      <c r="G22" s="54" t="s">
        <v>125</v>
      </c>
      <c r="H22" s="85">
        <v>40.08464056235182</v>
      </c>
      <c r="I22" s="68">
        <v>40.9384018814955</v>
      </c>
      <c r="J22" s="68">
        <v>41.31094965056676</v>
      </c>
      <c r="K22" s="67">
        <v>41.455374250045566</v>
      </c>
      <c r="L22" s="68">
        <v>39.653930879909915</v>
      </c>
      <c r="M22" s="68">
        <v>40.00777561016431</v>
      </c>
      <c r="N22" s="68">
        <v>40.32562462712314</v>
      </c>
      <c r="O22" s="67">
        <v>40.35123113220993</v>
      </c>
      <c r="P22" s="69">
        <v>40.85584149728833</v>
      </c>
      <c r="Q22" s="68">
        <v>40.9385960545697</v>
      </c>
      <c r="R22" s="68">
        <v>40.951129573549544</v>
      </c>
      <c r="S22" s="67">
        <v>41.00804040057445</v>
      </c>
      <c r="T22" s="69">
        <v>41.308647315207935</v>
      </c>
      <c r="U22" s="68">
        <v>41.349354215364116</v>
      </c>
      <c r="V22" s="68">
        <v>41.35331361061701</v>
      </c>
      <c r="W22" s="67">
        <v>41.232483461078</v>
      </c>
      <c r="X22" s="68">
        <v>41.41754503865307</v>
      </c>
      <c r="Y22" s="68">
        <v>41.45190577904459</v>
      </c>
      <c r="Z22" s="68">
        <v>41.49767581595888</v>
      </c>
      <c r="AA22" s="70">
        <v>41.45437036652575</v>
      </c>
    </row>
    <row r="23" spans="2:27" ht="3.75" customHeight="1">
      <c r="B23" s="53"/>
      <c r="C23" s="49"/>
      <c r="D23" s="49"/>
      <c r="E23" s="49"/>
      <c r="F23" s="50"/>
      <c r="G23" s="54"/>
      <c r="H23" s="61"/>
      <c r="I23" s="49"/>
      <c r="J23" s="49"/>
      <c r="K23" s="50"/>
      <c r="L23" s="49"/>
      <c r="M23" s="49"/>
      <c r="N23" s="49"/>
      <c r="O23" s="50"/>
      <c r="P23" s="51"/>
      <c r="Q23" s="49"/>
      <c r="R23" s="49"/>
      <c r="S23" s="50"/>
      <c r="T23" s="51"/>
      <c r="U23" s="49"/>
      <c r="V23" s="49"/>
      <c r="W23" s="50"/>
      <c r="X23" s="49"/>
      <c r="Y23" s="49"/>
      <c r="Z23" s="49"/>
      <c r="AA23" s="52"/>
    </row>
    <row r="24" spans="2:27" ht="15">
      <c r="B24" s="43" t="s">
        <v>26</v>
      </c>
      <c r="C24" s="49"/>
      <c r="D24" s="49"/>
      <c r="E24" s="49"/>
      <c r="F24" s="50"/>
      <c r="G24" s="54"/>
      <c r="H24" s="61"/>
      <c r="I24" s="49"/>
      <c r="J24" s="49"/>
      <c r="K24" s="50"/>
      <c r="L24" s="49"/>
      <c r="M24" s="49"/>
      <c r="N24" s="49"/>
      <c r="O24" s="50"/>
      <c r="P24" s="51"/>
      <c r="Q24" s="49"/>
      <c r="R24" s="49"/>
      <c r="S24" s="50"/>
      <c r="T24" s="51"/>
      <c r="U24" s="49"/>
      <c r="V24" s="49"/>
      <c r="W24" s="50"/>
      <c r="X24" s="49"/>
      <c r="Y24" s="49"/>
      <c r="Z24" s="49"/>
      <c r="AA24" s="52"/>
    </row>
    <row r="25" spans="2:27" ht="15">
      <c r="B25" s="53"/>
      <c r="C25" s="49" t="s">
        <v>86</v>
      </c>
      <c r="D25" s="49"/>
      <c r="E25" s="49"/>
      <c r="F25" s="50"/>
      <c r="G25" s="54" t="s">
        <v>113</v>
      </c>
      <c r="H25" s="115">
        <v>3780.482152782385</v>
      </c>
      <c r="I25" s="111">
        <v>3748.589116205176</v>
      </c>
      <c r="J25" s="111">
        <v>3721.0341285142395</v>
      </c>
      <c r="K25" s="112">
        <v>3696.111587171911</v>
      </c>
      <c r="L25" s="111">
        <v>3792.38316874027</v>
      </c>
      <c r="M25" s="111">
        <v>3784.5341029616625</v>
      </c>
      <c r="N25" s="111">
        <v>3776.557613160558</v>
      </c>
      <c r="O25" s="112">
        <v>3768.453726267052</v>
      </c>
      <c r="P25" s="113">
        <v>3759.676156250306</v>
      </c>
      <c r="Q25" s="111">
        <v>3752.1146186035494</v>
      </c>
      <c r="R25" s="111">
        <v>3744.808339699758</v>
      </c>
      <c r="S25" s="112">
        <v>3737.757350267093</v>
      </c>
      <c r="T25" s="113">
        <v>3731.00530768492</v>
      </c>
      <c r="U25" s="111">
        <v>3724.238764205931</v>
      </c>
      <c r="V25" s="111">
        <v>3717.6508567747455</v>
      </c>
      <c r="W25" s="112">
        <v>3711.2415853913612</v>
      </c>
      <c r="X25" s="111">
        <v>3705.010950055779</v>
      </c>
      <c r="Y25" s="111">
        <v>3698.9589507679984</v>
      </c>
      <c r="Z25" s="111">
        <v>3693.085587528021</v>
      </c>
      <c r="AA25" s="114">
        <v>3687.390860335845</v>
      </c>
    </row>
    <row r="26" spans="2:27" ht="15">
      <c r="B26" s="53"/>
      <c r="C26" s="49" t="s">
        <v>27</v>
      </c>
      <c r="D26" s="49"/>
      <c r="E26" s="49"/>
      <c r="F26" s="50"/>
      <c r="G26" s="54" t="s">
        <v>113</v>
      </c>
      <c r="H26" s="115">
        <v>2754.655749999997</v>
      </c>
      <c r="I26" s="111">
        <v>2744.140705548105</v>
      </c>
      <c r="J26" s="111">
        <v>2741.6527225068494</v>
      </c>
      <c r="K26" s="112">
        <v>2737.43001771727</v>
      </c>
      <c r="L26" s="111">
        <v>2758.362846304964</v>
      </c>
      <c r="M26" s="111">
        <v>2756.84181852321</v>
      </c>
      <c r="N26" s="111">
        <v>2755.484816701199</v>
      </c>
      <c r="O26" s="112">
        <v>2747.933518470616</v>
      </c>
      <c r="P26" s="113">
        <v>2743.27166750042</v>
      </c>
      <c r="Q26" s="111">
        <v>2744.473706545041</v>
      </c>
      <c r="R26" s="111">
        <v>2744.3831278096945</v>
      </c>
      <c r="S26" s="112">
        <v>2744.434320337266</v>
      </c>
      <c r="T26" s="113">
        <v>2743.1835029400336</v>
      </c>
      <c r="U26" s="111">
        <v>2741.953901581895</v>
      </c>
      <c r="V26" s="111">
        <v>2741.113404391646</v>
      </c>
      <c r="W26" s="112">
        <v>2740.360081113822</v>
      </c>
      <c r="X26" s="111">
        <v>2739.0956719923784</v>
      </c>
      <c r="Y26" s="111">
        <v>2737.958103280432</v>
      </c>
      <c r="Z26" s="111">
        <v>2736.861483047142</v>
      </c>
      <c r="AA26" s="114">
        <v>2735.804812549127</v>
      </c>
    </row>
    <row r="27" spans="2:27" ht="18">
      <c r="B27" s="53"/>
      <c r="C27" s="49" t="s">
        <v>122</v>
      </c>
      <c r="D27" s="49"/>
      <c r="E27" s="49"/>
      <c r="F27" s="50"/>
      <c r="G27" s="54" t="s">
        <v>11</v>
      </c>
      <c r="H27" s="85">
        <v>72.8653734289204</v>
      </c>
      <c r="I27" s="68">
        <v>73.2049976643884</v>
      </c>
      <c r="J27" s="68">
        <v>73.68009289951283</v>
      </c>
      <c r="K27" s="67">
        <v>74.06260378078801</v>
      </c>
      <c r="L27" s="68">
        <v>72.73428668921183</v>
      </c>
      <c r="M27" s="68">
        <v>72.84494586442723</v>
      </c>
      <c r="N27" s="68">
        <v>72.96286986590323</v>
      </c>
      <c r="O27" s="67">
        <v>72.91939129613935</v>
      </c>
      <c r="P27" s="69">
        <v>72.96563729138862</v>
      </c>
      <c r="Q27" s="68">
        <v>73.14471932540457</v>
      </c>
      <c r="R27" s="68">
        <v>73.28500897404342</v>
      </c>
      <c r="S27" s="67">
        <v>73.42462506671693</v>
      </c>
      <c r="T27" s="69">
        <v>73.5239774998383</v>
      </c>
      <c r="U27" s="68">
        <v>73.62454652304024</v>
      </c>
      <c r="V27" s="68">
        <v>73.73240548924768</v>
      </c>
      <c r="W27" s="67">
        <v>73.83944208592509</v>
      </c>
      <c r="X27" s="68">
        <v>73.92948924890874</v>
      </c>
      <c r="Y27" s="68">
        <v>74.01969418211472</v>
      </c>
      <c r="Z27" s="68">
        <v>74.1077188216228</v>
      </c>
      <c r="AA27" s="70">
        <v>74.19351287050574</v>
      </c>
    </row>
    <row r="28" spans="2:27" ht="18.75" thickBot="1">
      <c r="B28" s="55"/>
      <c r="C28" s="56" t="s">
        <v>123</v>
      </c>
      <c r="D28" s="56"/>
      <c r="E28" s="56"/>
      <c r="F28" s="57"/>
      <c r="G28" s="58" t="s">
        <v>11</v>
      </c>
      <c r="H28" s="86">
        <v>8.027877250000001</v>
      </c>
      <c r="I28" s="71">
        <v>7.5378514999999995</v>
      </c>
      <c r="J28" s="71">
        <v>7.364301749999999</v>
      </c>
      <c r="K28" s="72">
        <v>7.2837925</v>
      </c>
      <c r="L28" s="71">
        <v>8.297272999999999</v>
      </c>
      <c r="M28" s="71">
        <v>8.101641</v>
      </c>
      <c r="N28" s="71">
        <v>7.9328899999999996</v>
      </c>
      <c r="O28" s="72">
        <v>7.779705000000001</v>
      </c>
      <c r="P28" s="73">
        <v>7.659672</v>
      </c>
      <c r="Q28" s="71">
        <v>7.562695</v>
      </c>
      <c r="R28" s="71">
        <v>7.490999999999999</v>
      </c>
      <c r="S28" s="72">
        <v>7.438039000000001</v>
      </c>
      <c r="T28" s="73">
        <v>7.403137</v>
      </c>
      <c r="U28" s="71">
        <v>7.374785</v>
      </c>
      <c r="V28" s="71">
        <v>7.351185</v>
      </c>
      <c r="W28" s="72">
        <v>7.3281</v>
      </c>
      <c r="X28" s="71">
        <v>7.306546999999999</v>
      </c>
      <c r="Y28" s="71">
        <v>7.290006</v>
      </c>
      <c r="Z28" s="71">
        <v>7.275818000000001</v>
      </c>
      <c r="AA28" s="74">
        <v>7.262799</v>
      </c>
    </row>
    <row r="29" ht="15.75" thickBot="1"/>
    <row r="30" spans="2:27" ht="30" customHeight="1">
      <c r="B30" s="199" t="str">
        <f>"Strednodobá predikcia "&amp;Súhrn!$H$3&amp;" - trh práce [zmena oproti predchádzajúcemu obdobiu]"</f>
        <v>Strednodobá predikcia P3Q-2018 - trh práce [zmena oproti predchádzajúcemu obdobiu]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1"/>
    </row>
    <row r="31" spans="2:27" ht="15">
      <c r="B31" s="287" t="s">
        <v>29</v>
      </c>
      <c r="C31" s="288"/>
      <c r="D31" s="288"/>
      <c r="E31" s="288"/>
      <c r="F31" s="289"/>
      <c r="G31" s="290" t="s">
        <v>69</v>
      </c>
      <c r="H31" s="34" t="str">
        <f>H$3</f>
        <v>Skutočnosť</v>
      </c>
      <c r="I31" s="276">
        <f>I$3</f>
        <v>2018</v>
      </c>
      <c r="J31" s="276">
        <f>J$3</f>
        <v>2019</v>
      </c>
      <c r="K31" s="274">
        <f>K$3</f>
        <v>2020</v>
      </c>
      <c r="L31" s="291">
        <f>L$3</f>
        <v>2017</v>
      </c>
      <c r="M31" s="292"/>
      <c r="N31" s="292"/>
      <c r="O31" s="292"/>
      <c r="P31" s="291">
        <f>P$3</f>
        <v>2018</v>
      </c>
      <c r="Q31" s="292"/>
      <c r="R31" s="292"/>
      <c r="S31" s="292"/>
      <c r="T31" s="291">
        <f>T$3</f>
        <v>2019</v>
      </c>
      <c r="U31" s="292"/>
      <c r="V31" s="292"/>
      <c r="W31" s="292"/>
      <c r="X31" s="291">
        <f>X$3</f>
        <v>2020</v>
      </c>
      <c r="Y31" s="292"/>
      <c r="Z31" s="292"/>
      <c r="AA31" s="294"/>
    </row>
    <row r="32" spans="2:27" ht="15">
      <c r="B32" s="282"/>
      <c r="C32" s="283"/>
      <c r="D32" s="283"/>
      <c r="E32" s="283"/>
      <c r="F32" s="284"/>
      <c r="G32" s="286"/>
      <c r="H32" s="36">
        <f>$H$4</f>
        <v>2017</v>
      </c>
      <c r="I32" s="273"/>
      <c r="J32" s="273"/>
      <c r="K32" s="275"/>
      <c r="L32" s="39" t="s">
        <v>3</v>
      </c>
      <c r="M32" s="39" t="s">
        <v>4</v>
      </c>
      <c r="N32" s="39" t="s">
        <v>5</v>
      </c>
      <c r="O32" s="147" t="s">
        <v>6</v>
      </c>
      <c r="P32" s="41" t="s">
        <v>3</v>
      </c>
      <c r="Q32" s="39" t="s">
        <v>4</v>
      </c>
      <c r="R32" s="39" t="s">
        <v>5</v>
      </c>
      <c r="S32" s="147" t="s">
        <v>6</v>
      </c>
      <c r="T32" s="41" t="s">
        <v>3</v>
      </c>
      <c r="U32" s="39" t="s">
        <v>4</v>
      </c>
      <c r="V32" s="39" t="s">
        <v>5</v>
      </c>
      <c r="W32" s="211" t="s">
        <v>6</v>
      </c>
      <c r="X32" s="39" t="s">
        <v>3</v>
      </c>
      <c r="Y32" s="39" t="s">
        <v>4</v>
      </c>
      <c r="Z32" s="39" t="s">
        <v>5</v>
      </c>
      <c r="AA32" s="210" t="s">
        <v>6</v>
      </c>
    </row>
    <row r="33" spans="2:27" ht="3.75" customHeight="1">
      <c r="B33" s="43"/>
      <c r="C33" s="44"/>
      <c r="D33" s="44"/>
      <c r="E33" s="44"/>
      <c r="F33" s="45"/>
      <c r="G33" s="33"/>
      <c r="H33" s="98"/>
      <c r="I33" s="227"/>
      <c r="J33" s="87"/>
      <c r="K33" s="88"/>
      <c r="L33" s="48"/>
      <c r="M33" s="48"/>
      <c r="N33" s="48"/>
      <c r="O33" s="47"/>
      <c r="P33" s="89"/>
      <c r="Q33" s="48"/>
      <c r="R33" s="48"/>
      <c r="S33" s="47"/>
      <c r="T33" s="89"/>
      <c r="U33" s="48"/>
      <c r="V33" s="48"/>
      <c r="W33" s="47"/>
      <c r="X33" s="48"/>
      <c r="Y33" s="48"/>
      <c r="Z33" s="48"/>
      <c r="AA33" s="64"/>
    </row>
    <row r="34" spans="2:27" ht="15">
      <c r="B34" s="43" t="s">
        <v>25</v>
      </c>
      <c r="C34" s="44"/>
      <c r="D34" s="44"/>
      <c r="E34" s="44"/>
      <c r="F34" s="91"/>
      <c r="G34" s="46"/>
      <c r="H34" s="98"/>
      <c r="I34" s="227"/>
      <c r="J34" s="87"/>
      <c r="K34" s="88"/>
      <c r="L34" s="48"/>
      <c r="M34" s="48"/>
      <c r="N34" s="48"/>
      <c r="O34" s="47"/>
      <c r="P34" s="89"/>
      <c r="Q34" s="48"/>
      <c r="R34" s="48"/>
      <c r="S34" s="47"/>
      <c r="T34" s="89"/>
      <c r="U34" s="48"/>
      <c r="V34" s="48"/>
      <c r="W34" s="47"/>
      <c r="X34" s="48"/>
      <c r="Y34" s="48"/>
      <c r="Z34" s="48"/>
      <c r="AA34" s="64"/>
    </row>
    <row r="35" spans="2:27" ht="15">
      <c r="B35" s="43"/>
      <c r="C35" s="90" t="s">
        <v>10</v>
      </c>
      <c r="D35" s="44"/>
      <c r="E35" s="44"/>
      <c r="F35" s="91"/>
      <c r="G35" s="54" t="s">
        <v>42</v>
      </c>
      <c r="H35" s="103">
        <v>2.2061791888064306</v>
      </c>
      <c r="I35" s="104">
        <v>2.068533773252355</v>
      </c>
      <c r="J35" s="104">
        <v>1.4597233122445914</v>
      </c>
      <c r="K35" s="105">
        <v>1.035182318399393</v>
      </c>
      <c r="L35" s="68">
        <v>0.4122250587398639</v>
      </c>
      <c r="M35" s="68">
        <v>0.6108444777115807</v>
      </c>
      <c r="N35" s="68">
        <v>0.5761935800765627</v>
      </c>
      <c r="O35" s="67">
        <v>0.5602840128456421</v>
      </c>
      <c r="P35" s="69">
        <v>0.46028269791780474</v>
      </c>
      <c r="Q35" s="68">
        <v>0.536054613085895</v>
      </c>
      <c r="R35" s="68">
        <v>0.4500000000000455</v>
      </c>
      <c r="S35" s="67">
        <v>0.42059265396999024</v>
      </c>
      <c r="T35" s="69">
        <v>0.33256746706587137</v>
      </c>
      <c r="U35" s="68">
        <v>0.29230966212607257</v>
      </c>
      <c r="V35" s="68">
        <v>0.30378925655850253</v>
      </c>
      <c r="W35" s="67">
        <v>0.29824427531019637</v>
      </c>
      <c r="X35" s="68">
        <v>0.23986284452854534</v>
      </c>
      <c r="Y35" s="68">
        <v>0.24572926520554006</v>
      </c>
      <c r="Z35" s="68">
        <v>0.21541616837279776</v>
      </c>
      <c r="AA35" s="70">
        <v>0.20375741394560976</v>
      </c>
    </row>
    <row r="36" spans="2:27" ht="3.75" customHeight="1">
      <c r="B36" s="53"/>
      <c r="C36" s="49"/>
      <c r="D36" s="65"/>
      <c r="E36" s="49"/>
      <c r="F36" s="50"/>
      <c r="G36" s="54"/>
      <c r="H36" s="61"/>
      <c r="I36" s="49"/>
      <c r="J36" s="49"/>
      <c r="K36" s="50"/>
      <c r="L36" s="49"/>
      <c r="M36" s="49"/>
      <c r="N36" s="49"/>
      <c r="O36" s="50"/>
      <c r="P36" s="51"/>
      <c r="Q36" s="49"/>
      <c r="R36" s="49"/>
      <c r="S36" s="50"/>
      <c r="T36" s="51"/>
      <c r="U36" s="49"/>
      <c r="V36" s="49"/>
      <c r="W36" s="50"/>
      <c r="X36" s="49"/>
      <c r="Y36" s="49"/>
      <c r="Z36" s="49"/>
      <c r="AA36" s="52"/>
    </row>
    <row r="37" spans="2:27" ht="15">
      <c r="B37" s="53"/>
      <c r="C37" s="49"/>
      <c r="D37" s="65" t="s">
        <v>46</v>
      </c>
      <c r="E37" s="49"/>
      <c r="F37" s="50"/>
      <c r="G37" s="54" t="s">
        <v>42</v>
      </c>
      <c r="H37" s="85">
        <v>2.600724922868224</v>
      </c>
      <c r="I37" s="68">
        <v>2.42139846702338</v>
      </c>
      <c r="J37" s="68">
        <v>1.513217555387243</v>
      </c>
      <c r="K37" s="67">
        <v>1.0351823183993645</v>
      </c>
      <c r="L37" s="99"/>
      <c r="M37" s="99"/>
      <c r="N37" s="99"/>
      <c r="O37" s="100"/>
      <c r="P37" s="101"/>
      <c r="Q37" s="99"/>
      <c r="R37" s="99"/>
      <c r="S37" s="100"/>
      <c r="T37" s="101"/>
      <c r="U37" s="99"/>
      <c r="V37" s="99"/>
      <c r="W37" s="100"/>
      <c r="X37" s="99"/>
      <c r="Y37" s="99"/>
      <c r="Z37" s="99"/>
      <c r="AA37" s="102"/>
    </row>
    <row r="38" spans="2:27" ht="15">
      <c r="B38" s="53"/>
      <c r="C38" s="49"/>
      <c r="D38" s="65" t="s">
        <v>47</v>
      </c>
      <c r="E38" s="49"/>
      <c r="F38" s="50"/>
      <c r="G38" s="54" t="s">
        <v>42</v>
      </c>
      <c r="H38" s="85">
        <v>-0.23225040042505896</v>
      </c>
      <c r="I38" s="68">
        <v>-0.17421861317087917</v>
      </c>
      <c r="J38" s="68">
        <v>1.1108818075381777</v>
      </c>
      <c r="K38" s="67">
        <v>1.0351823183993645</v>
      </c>
      <c r="L38" s="99"/>
      <c r="M38" s="99"/>
      <c r="N38" s="99"/>
      <c r="O38" s="100"/>
      <c r="P38" s="101"/>
      <c r="Q38" s="99"/>
      <c r="R38" s="99"/>
      <c r="S38" s="100"/>
      <c r="T38" s="101"/>
      <c r="U38" s="99"/>
      <c r="V38" s="99"/>
      <c r="W38" s="100"/>
      <c r="X38" s="99"/>
      <c r="Y38" s="99"/>
      <c r="Z38" s="99"/>
      <c r="AA38" s="102"/>
    </row>
    <row r="39" spans="2:27" ht="3.75" customHeight="1">
      <c r="B39" s="53"/>
      <c r="C39" s="49"/>
      <c r="D39" s="49"/>
      <c r="E39" s="49"/>
      <c r="F39" s="50"/>
      <c r="G39" s="54"/>
      <c r="H39" s="61"/>
      <c r="I39" s="49"/>
      <c r="J39" s="49"/>
      <c r="K39" s="50"/>
      <c r="L39" s="49"/>
      <c r="M39" s="49"/>
      <c r="N39" s="49"/>
      <c r="O39" s="50"/>
      <c r="P39" s="51"/>
      <c r="Q39" s="49"/>
      <c r="R39" s="49"/>
      <c r="S39" s="50"/>
      <c r="T39" s="51"/>
      <c r="U39" s="49"/>
      <c r="V39" s="49"/>
      <c r="W39" s="50"/>
      <c r="X39" s="49"/>
      <c r="Y39" s="49"/>
      <c r="Z39" s="49"/>
      <c r="AA39" s="52"/>
    </row>
    <row r="40" spans="2:27" ht="15">
      <c r="B40" s="53"/>
      <c r="C40" s="49" t="s">
        <v>48</v>
      </c>
      <c r="D40" s="49"/>
      <c r="E40" s="49"/>
      <c r="F40" s="50"/>
      <c r="G40" s="54" t="s">
        <v>42</v>
      </c>
      <c r="H40" s="85">
        <v>-15.79399496604249</v>
      </c>
      <c r="I40" s="68">
        <v>-16.57635899279903</v>
      </c>
      <c r="J40" s="68">
        <v>-8.177656683114506</v>
      </c>
      <c r="K40" s="67">
        <v>-6.989570242950961</v>
      </c>
      <c r="L40" s="68">
        <v>-3.852178142802117</v>
      </c>
      <c r="M40" s="68">
        <v>-3.0263034205422485</v>
      </c>
      <c r="N40" s="68">
        <v>-5.409629817102186</v>
      </c>
      <c r="O40" s="67">
        <v>-4.823516608053254</v>
      </c>
      <c r="P40" s="69">
        <v>-6.889116213582653</v>
      </c>
      <c r="Q40" s="68">
        <v>-2.2823282018419917</v>
      </c>
      <c r="R40" s="68">
        <v>-2.62326559232136</v>
      </c>
      <c r="S40" s="67">
        <v>-2.2562503780533376</v>
      </c>
      <c r="T40" s="69">
        <v>-1.8638148401174703</v>
      </c>
      <c r="U40" s="68">
        <v>-2.0008080475817422</v>
      </c>
      <c r="V40" s="68">
        <v>-2.0079770710984803</v>
      </c>
      <c r="W40" s="67">
        <v>-1.9409242963934474</v>
      </c>
      <c r="X40" s="68">
        <v>-1.6003664253925365</v>
      </c>
      <c r="Y40" s="68">
        <v>-1.9874291544856533</v>
      </c>
      <c r="Z40" s="68">
        <v>-1.5513851552019986</v>
      </c>
      <c r="AA40" s="70">
        <v>-1.3808208609459882</v>
      </c>
    </row>
    <row r="41" spans="2:27" ht="15">
      <c r="B41" s="53"/>
      <c r="C41" s="49" t="s">
        <v>8</v>
      </c>
      <c r="D41" s="49"/>
      <c r="E41" s="49"/>
      <c r="F41" s="50"/>
      <c r="G41" s="54" t="s">
        <v>127</v>
      </c>
      <c r="H41" s="85">
        <v>-1.5139783034968226</v>
      </c>
      <c r="I41" s="68">
        <v>-1.3212669165824669</v>
      </c>
      <c r="J41" s="68">
        <v>-0.5512384268981805</v>
      </c>
      <c r="K41" s="67">
        <v>-0.4284266557465978</v>
      </c>
      <c r="L41" s="68">
        <v>-0.34066971788924844</v>
      </c>
      <c r="M41" s="68">
        <v>-0.2568000405723983</v>
      </c>
      <c r="N41" s="68">
        <v>-0.449504893147086</v>
      </c>
      <c r="O41" s="67">
        <v>-0.36185640063166324</v>
      </c>
      <c r="P41" s="69">
        <v>-0.509538821839449</v>
      </c>
      <c r="Q41" s="68">
        <v>-0.16416841619872058</v>
      </c>
      <c r="R41" s="68">
        <v>-0.18069062462224839</v>
      </c>
      <c r="S41" s="67">
        <v>-0.1516468523698536</v>
      </c>
      <c r="T41" s="69">
        <v>-0.11940568073721264</v>
      </c>
      <c r="U41" s="68">
        <v>-0.12611402819127787</v>
      </c>
      <c r="V41" s="68">
        <v>-0.12497740657249276</v>
      </c>
      <c r="W41" s="67">
        <v>-0.1185438643722718</v>
      </c>
      <c r="X41" s="68">
        <v>-0.09446398039042875</v>
      </c>
      <c r="Y41" s="68">
        <v>-0.11642494898789768</v>
      </c>
      <c r="Z41" s="68">
        <v>-0.08866286089550396</v>
      </c>
      <c r="AA41" s="70">
        <v>-0.07754969821689925</v>
      </c>
    </row>
    <row r="42" spans="2:27" ht="3.75" customHeight="1">
      <c r="B42" s="53"/>
      <c r="C42" s="49"/>
      <c r="D42" s="49"/>
      <c r="E42" s="49"/>
      <c r="F42" s="50"/>
      <c r="G42" s="54"/>
      <c r="H42" s="61"/>
      <c r="I42" s="49"/>
      <c r="J42" s="49"/>
      <c r="K42" s="50"/>
      <c r="L42" s="49"/>
      <c r="M42" s="49"/>
      <c r="N42" s="49"/>
      <c r="O42" s="50"/>
      <c r="P42" s="51"/>
      <c r="Q42" s="49"/>
      <c r="R42" s="49"/>
      <c r="S42" s="50"/>
      <c r="T42" s="51"/>
      <c r="U42" s="49"/>
      <c r="V42" s="49"/>
      <c r="W42" s="50"/>
      <c r="X42" s="49"/>
      <c r="Y42" s="49"/>
      <c r="Z42" s="49"/>
      <c r="AA42" s="52"/>
    </row>
    <row r="43" spans="2:27" ht="15">
      <c r="B43" s="43" t="s">
        <v>24</v>
      </c>
      <c r="C43" s="49"/>
      <c r="D43" s="49"/>
      <c r="E43" s="49"/>
      <c r="F43" s="50"/>
      <c r="G43" s="54"/>
      <c r="H43" s="61"/>
      <c r="I43" s="49"/>
      <c r="J43" s="49"/>
      <c r="K43" s="50"/>
      <c r="L43" s="49"/>
      <c r="M43" s="49"/>
      <c r="N43" s="49"/>
      <c r="O43" s="50"/>
      <c r="P43" s="51"/>
      <c r="Q43" s="49"/>
      <c r="R43" s="49"/>
      <c r="S43" s="50"/>
      <c r="T43" s="51"/>
      <c r="U43" s="49"/>
      <c r="V43" s="49"/>
      <c r="W43" s="50"/>
      <c r="X43" s="49"/>
      <c r="Y43" s="49"/>
      <c r="Z43" s="49"/>
      <c r="AA43" s="52"/>
    </row>
    <row r="44" spans="2:27" ht="15">
      <c r="B44" s="53"/>
      <c r="C44" s="49" t="s">
        <v>85</v>
      </c>
      <c r="D44" s="49"/>
      <c r="E44" s="49"/>
      <c r="F44" s="50"/>
      <c r="G44" s="54" t="s">
        <v>42</v>
      </c>
      <c r="H44" s="85">
        <v>4.05064215893178</v>
      </c>
      <c r="I44" s="68">
        <v>6.236549417702932</v>
      </c>
      <c r="J44" s="68">
        <v>7.007239143275527</v>
      </c>
      <c r="K44" s="67">
        <v>6.452305339274389</v>
      </c>
      <c r="L44" s="68">
        <v>0.2851402266285987</v>
      </c>
      <c r="M44" s="68">
        <v>1.2858727028205408</v>
      </c>
      <c r="N44" s="68">
        <v>1.618775666098344</v>
      </c>
      <c r="O44" s="67">
        <v>0.9705740620909751</v>
      </c>
      <c r="P44" s="69">
        <v>2.250939652347796</v>
      </c>
      <c r="Q44" s="68">
        <v>1.2766541650882175</v>
      </c>
      <c r="R44" s="68">
        <v>1.3264676421327977</v>
      </c>
      <c r="S44" s="67">
        <v>1.4882190112183622</v>
      </c>
      <c r="T44" s="69">
        <v>2.341409938359945</v>
      </c>
      <c r="U44" s="68">
        <v>1.7178021720241503</v>
      </c>
      <c r="V44" s="68">
        <v>1.4679468406648084</v>
      </c>
      <c r="W44" s="67">
        <v>1.4816167843933101</v>
      </c>
      <c r="X44" s="68">
        <v>1.8040271279666769</v>
      </c>
      <c r="Y44" s="68">
        <v>1.5344249980100386</v>
      </c>
      <c r="Z44" s="68">
        <v>1.4234759002268191</v>
      </c>
      <c r="AA44" s="70">
        <v>1.4570142062583642</v>
      </c>
    </row>
    <row r="45" spans="2:27" ht="18">
      <c r="B45" s="53"/>
      <c r="C45" s="152" t="s">
        <v>119</v>
      </c>
      <c r="D45" s="152"/>
      <c r="E45" s="152"/>
      <c r="F45" s="153"/>
      <c r="G45" s="24" t="s">
        <v>42</v>
      </c>
      <c r="H45" s="163">
        <v>4.605263157894711</v>
      </c>
      <c r="I45" s="215">
        <v>6.152461272010726</v>
      </c>
      <c r="J45" s="215">
        <v>6.9161749548351565</v>
      </c>
      <c r="K45" s="164">
        <v>6.456713400781737</v>
      </c>
      <c r="L45" s="68">
        <v>0.5269730292090742</v>
      </c>
      <c r="M45" s="68">
        <v>1.5843737534140416</v>
      </c>
      <c r="N45" s="68">
        <v>1.431953610951524</v>
      </c>
      <c r="O45" s="67">
        <v>1.6975603812304598</v>
      </c>
      <c r="P45" s="69">
        <v>1.4299796460369691</v>
      </c>
      <c r="Q45" s="68">
        <v>1.5902260966877577</v>
      </c>
      <c r="R45" s="68">
        <v>1.3264676421327835</v>
      </c>
      <c r="S45" s="67">
        <v>1.3882190112183679</v>
      </c>
      <c r="T45" s="69">
        <v>2.2414099383599932</v>
      </c>
      <c r="U45" s="68">
        <v>1.7279744608472924</v>
      </c>
      <c r="V45" s="68">
        <v>1.4679468406648084</v>
      </c>
      <c r="W45" s="67">
        <v>1.4816167843933528</v>
      </c>
      <c r="X45" s="68">
        <v>1.8040271279667195</v>
      </c>
      <c r="Y45" s="68">
        <v>1.5344249980100244</v>
      </c>
      <c r="Z45" s="68">
        <v>1.4234759002267339</v>
      </c>
      <c r="AA45" s="70">
        <v>1.4570142062582931</v>
      </c>
    </row>
    <row r="46" spans="2:27" ht="15">
      <c r="B46" s="53"/>
      <c r="C46" s="49"/>
      <c r="D46" s="65" t="s">
        <v>50</v>
      </c>
      <c r="E46" s="49"/>
      <c r="F46" s="50"/>
      <c r="G46" s="54" t="s">
        <v>42</v>
      </c>
      <c r="H46" s="165">
        <v>4.574691675761784</v>
      </c>
      <c r="I46" s="216">
        <v>6.0452752911668455</v>
      </c>
      <c r="J46" s="216">
        <v>6.564868647787108</v>
      </c>
      <c r="K46" s="166">
        <v>6.05127199283703</v>
      </c>
      <c r="L46" s="99"/>
      <c r="M46" s="99"/>
      <c r="N46" s="99"/>
      <c r="O46" s="100"/>
      <c r="P46" s="101"/>
      <c r="Q46" s="99"/>
      <c r="R46" s="99"/>
      <c r="S46" s="100"/>
      <c r="T46" s="101"/>
      <c r="U46" s="99"/>
      <c r="V46" s="99"/>
      <c r="W46" s="100"/>
      <c r="X46" s="99"/>
      <c r="Y46" s="99"/>
      <c r="Z46" s="99"/>
      <c r="AA46" s="102"/>
    </row>
    <row r="47" spans="2:27" ht="18">
      <c r="B47" s="53"/>
      <c r="C47" s="49"/>
      <c r="D47" s="65" t="s">
        <v>126</v>
      </c>
      <c r="E47" s="49"/>
      <c r="F47" s="50"/>
      <c r="G47" s="54" t="s">
        <v>42</v>
      </c>
      <c r="H47" s="165">
        <v>5.048645849432788</v>
      </c>
      <c r="I47" s="216">
        <v>6.521755456644485</v>
      </c>
      <c r="J47" s="216">
        <v>8.227266216838842</v>
      </c>
      <c r="K47" s="166">
        <v>7.960862092899703</v>
      </c>
      <c r="L47" s="99"/>
      <c r="M47" s="99"/>
      <c r="N47" s="99"/>
      <c r="O47" s="100"/>
      <c r="P47" s="101"/>
      <c r="Q47" s="99"/>
      <c r="R47" s="99"/>
      <c r="S47" s="100"/>
      <c r="T47" s="101"/>
      <c r="U47" s="99"/>
      <c r="V47" s="99"/>
      <c r="W47" s="100"/>
      <c r="X47" s="99"/>
      <c r="Y47" s="99"/>
      <c r="Z47" s="99"/>
      <c r="AA47" s="102"/>
    </row>
    <row r="48" spans="2:27" ht="15">
      <c r="B48" s="53"/>
      <c r="C48" s="49" t="s">
        <v>49</v>
      </c>
      <c r="D48" s="49"/>
      <c r="E48" s="49"/>
      <c r="F48" s="50"/>
      <c r="G48" s="54" t="s">
        <v>42</v>
      </c>
      <c r="H48" s="167">
        <v>3.2694029731938627</v>
      </c>
      <c r="I48" s="217">
        <v>3.509085961274593</v>
      </c>
      <c r="J48" s="217">
        <v>3.993777120524726</v>
      </c>
      <c r="K48" s="168">
        <v>3.867439673534804</v>
      </c>
      <c r="L48" s="99"/>
      <c r="M48" s="99"/>
      <c r="N48" s="99"/>
      <c r="O48" s="100"/>
      <c r="P48" s="101"/>
      <c r="Q48" s="99"/>
      <c r="R48" s="99"/>
      <c r="S48" s="100"/>
      <c r="T48" s="101"/>
      <c r="U48" s="99"/>
      <c r="V48" s="99"/>
      <c r="W48" s="100"/>
      <c r="X48" s="99"/>
      <c r="Y48" s="99"/>
      <c r="Z48" s="99"/>
      <c r="AA48" s="102"/>
    </row>
    <row r="49" spans="2:27" ht="18">
      <c r="B49" s="53"/>
      <c r="C49" s="49" t="s">
        <v>121</v>
      </c>
      <c r="D49" s="49"/>
      <c r="E49" s="49"/>
      <c r="F49" s="50"/>
      <c r="G49" s="54" t="s">
        <v>42</v>
      </c>
      <c r="H49" s="85">
        <v>1.1682142232005077</v>
      </c>
      <c r="I49" s="68">
        <v>1.9028174744413207</v>
      </c>
      <c r="J49" s="68">
        <v>3.006142194581926</v>
      </c>
      <c r="K49" s="67">
        <v>2.8930854611053007</v>
      </c>
      <c r="L49" s="68">
        <v>0.4118509885774557</v>
      </c>
      <c r="M49" s="68">
        <v>0.2788637337450126</v>
      </c>
      <c r="N49" s="68">
        <v>0.32699273247007454</v>
      </c>
      <c r="O49" s="67">
        <v>0.3846211853531116</v>
      </c>
      <c r="P49" s="69">
        <v>0.5078582191283516</v>
      </c>
      <c r="Q49" s="68">
        <v>0.5205028105471001</v>
      </c>
      <c r="R49" s="68">
        <v>0.5968602535624683</v>
      </c>
      <c r="S49" s="67">
        <v>0.674600585032124</v>
      </c>
      <c r="T49" s="69">
        <v>0.8987374413517557</v>
      </c>
      <c r="U49" s="68">
        <v>0.7285613576890597</v>
      </c>
      <c r="V49" s="68">
        <v>0.6631850064209743</v>
      </c>
      <c r="W49" s="67">
        <v>1.042765901644671</v>
      </c>
      <c r="X49" s="68">
        <v>0.6104082644121718</v>
      </c>
      <c r="Y49" s="68">
        <v>0.6651438840384287</v>
      </c>
      <c r="Z49" s="68">
        <v>0.56225980731422</v>
      </c>
      <c r="AA49" s="70">
        <v>0.7167893510331851</v>
      </c>
    </row>
    <row r="50" spans="2:27" ht="3.75" customHeight="1">
      <c r="B50" s="53"/>
      <c r="C50" s="49"/>
      <c r="D50" s="49"/>
      <c r="E50" s="49"/>
      <c r="F50" s="50"/>
      <c r="G50" s="54"/>
      <c r="H50" s="61"/>
      <c r="I50" s="49"/>
      <c r="J50" s="49"/>
      <c r="K50" s="50"/>
      <c r="L50" s="49"/>
      <c r="M50" s="49"/>
      <c r="N50" s="49"/>
      <c r="O50" s="50"/>
      <c r="P50" s="51"/>
      <c r="Q50" s="49"/>
      <c r="R50" s="49"/>
      <c r="S50" s="50"/>
      <c r="T50" s="51"/>
      <c r="U50" s="49"/>
      <c r="V50" s="49"/>
      <c r="W50" s="50"/>
      <c r="X50" s="49"/>
      <c r="Y50" s="49"/>
      <c r="Z50" s="49"/>
      <c r="AA50" s="52"/>
    </row>
    <row r="51" spans="2:27" ht="15">
      <c r="B51" s="43" t="s">
        <v>26</v>
      </c>
      <c r="C51" s="49"/>
      <c r="D51" s="49"/>
      <c r="E51" s="49"/>
      <c r="F51" s="50"/>
      <c r="G51" s="54"/>
      <c r="H51" s="61"/>
      <c r="I51" s="49"/>
      <c r="J51" s="49"/>
      <c r="K51" s="50"/>
      <c r="L51" s="49"/>
      <c r="M51" s="49"/>
      <c r="N51" s="49"/>
      <c r="O51" s="50"/>
      <c r="P51" s="51"/>
      <c r="Q51" s="49"/>
      <c r="R51" s="49"/>
      <c r="S51" s="50"/>
      <c r="T51" s="51"/>
      <c r="U51" s="49"/>
      <c r="V51" s="49"/>
      <c r="W51" s="50"/>
      <c r="X51" s="49"/>
      <c r="Y51" s="49"/>
      <c r="Z51" s="49"/>
      <c r="AA51" s="52"/>
    </row>
    <row r="52" spans="2:27" ht="15">
      <c r="B52" s="53"/>
      <c r="C52" s="49" t="s">
        <v>86</v>
      </c>
      <c r="D52" s="49"/>
      <c r="E52" s="49"/>
      <c r="F52" s="50"/>
      <c r="G52" s="54" t="s">
        <v>42</v>
      </c>
      <c r="H52" s="85">
        <v>-0.7818521173230693</v>
      </c>
      <c r="I52" s="68">
        <v>-0.8436235191253587</v>
      </c>
      <c r="J52" s="68">
        <v>-0.7350762336639178</v>
      </c>
      <c r="K52" s="67">
        <v>-0.669774597103185</v>
      </c>
      <c r="L52" s="68">
        <v>-0.2185634319777563</v>
      </c>
      <c r="M52" s="68">
        <v>-0.2069692177548177</v>
      </c>
      <c r="N52" s="68">
        <v>-0.2107654359584643</v>
      </c>
      <c r="O52" s="67">
        <v>-0.2145839604105646</v>
      </c>
      <c r="P52" s="69">
        <v>-0.23292232449514927</v>
      </c>
      <c r="Q52" s="68">
        <v>-0.2011220470195525</v>
      </c>
      <c r="R52" s="68">
        <v>-0.1947242994008178</v>
      </c>
      <c r="S52" s="67">
        <v>-0.18828705752216024</v>
      </c>
      <c r="T52" s="69">
        <v>-0.180644219231894</v>
      </c>
      <c r="U52" s="68">
        <v>-0.18135979236082278</v>
      </c>
      <c r="V52" s="68">
        <v>-0.17689272488387076</v>
      </c>
      <c r="W52" s="67">
        <v>-0.17240111108617384</v>
      </c>
      <c r="X52" s="68">
        <v>-0.16788546884438915</v>
      </c>
      <c r="Y52" s="68">
        <v>-0.16334632661988735</v>
      </c>
      <c r="Z52" s="68">
        <v>-0.15878422329500097</v>
      </c>
      <c r="AA52" s="70">
        <v>-0.15419970800047622</v>
      </c>
    </row>
    <row r="53" spans="2:27" ht="15.75" thickBot="1">
      <c r="B53" s="55"/>
      <c r="C53" s="56" t="s">
        <v>27</v>
      </c>
      <c r="D53" s="56"/>
      <c r="E53" s="56"/>
      <c r="F53" s="57"/>
      <c r="G53" s="58" t="s">
        <v>42</v>
      </c>
      <c r="H53" s="86">
        <v>-0.12529406443513835</v>
      </c>
      <c r="I53" s="71">
        <v>-0.38171900252480384</v>
      </c>
      <c r="J53" s="71">
        <v>-0.09066528681367458</v>
      </c>
      <c r="K53" s="72">
        <v>-0.15402041093366847</v>
      </c>
      <c r="L53" s="71">
        <v>-0.06039381971891089</v>
      </c>
      <c r="M53" s="71">
        <v>-0.05514241115129437</v>
      </c>
      <c r="N53" s="71">
        <v>-0.04922305708267061</v>
      </c>
      <c r="O53" s="72">
        <v>-0.2740460838257661</v>
      </c>
      <c r="P53" s="73">
        <v>-0.1696493360869482</v>
      </c>
      <c r="Q53" s="71">
        <v>0.04381771805037715</v>
      </c>
      <c r="R53" s="71">
        <v>-0.0033004045595532716</v>
      </c>
      <c r="S53" s="72">
        <v>0.0018653564457906668</v>
      </c>
      <c r="T53" s="73">
        <v>-0.045576510538552384</v>
      </c>
      <c r="U53" s="71">
        <v>-0.04482388279242855</v>
      </c>
      <c r="V53" s="71">
        <v>-0.030653221039358414</v>
      </c>
      <c r="W53" s="72">
        <v>-0.027482382765214197</v>
      </c>
      <c r="X53" s="71">
        <v>-0.0461402547117018</v>
      </c>
      <c r="Y53" s="71">
        <v>-0.04153081338407105</v>
      </c>
      <c r="Z53" s="71">
        <v>-0.040052484074763584</v>
      </c>
      <c r="AA53" s="74">
        <v>-0.038608840986668724</v>
      </c>
    </row>
    <row r="54" ht="15.75" thickBot="1"/>
    <row r="55" spans="2:27" ht="30" customHeight="1">
      <c r="B55" s="199" t="str">
        <f>"Strednodobá predikcia "&amp;Súhrn!$H$3&amp;" - trh práce [zmena oproti rovnakému obdobiu predchádzajúceho roka]"</f>
        <v>Strednodobá predikcia P3Q-2018 - trh práce [zmena oproti rovnakému obdobiu predchádzajúceho roka]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172"/>
      <c r="Y55" s="172"/>
      <c r="Z55" s="172"/>
      <c r="AA55" s="173"/>
    </row>
    <row r="56" spans="2:27" ht="15">
      <c r="B56" s="287" t="s">
        <v>29</v>
      </c>
      <c r="C56" s="288"/>
      <c r="D56" s="288"/>
      <c r="E56" s="288"/>
      <c r="F56" s="289"/>
      <c r="G56" s="290" t="s">
        <v>69</v>
      </c>
      <c r="H56" s="34" t="str">
        <f>H$3</f>
        <v>Skutočnosť</v>
      </c>
      <c r="I56" s="276">
        <f>I$3</f>
        <v>2018</v>
      </c>
      <c r="J56" s="276">
        <f>J$3</f>
        <v>2019</v>
      </c>
      <c r="K56" s="274">
        <f>K$3</f>
        <v>2020</v>
      </c>
      <c r="L56" s="291">
        <f>L$3</f>
        <v>2017</v>
      </c>
      <c r="M56" s="292"/>
      <c r="N56" s="292"/>
      <c r="O56" s="292"/>
      <c r="P56" s="291">
        <f>P$3</f>
        <v>2018</v>
      </c>
      <c r="Q56" s="292"/>
      <c r="R56" s="292"/>
      <c r="S56" s="292"/>
      <c r="T56" s="291">
        <f>T$3</f>
        <v>2019</v>
      </c>
      <c r="U56" s="292"/>
      <c r="V56" s="292"/>
      <c r="W56" s="292"/>
      <c r="X56" s="291">
        <f>X$3</f>
        <v>2020</v>
      </c>
      <c r="Y56" s="292"/>
      <c r="Z56" s="292"/>
      <c r="AA56" s="294"/>
    </row>
    <row r="57" spans="2:27" ht="15">
      <c r="B57" s="282"/>
      <c r="C57" s="283"/>
      <c r="D57" s="283"/>
      <c r="E57" s="283"/>
      <c r="F57" s="284"/>
      <c r="G57" s="286"/>
      <c r="H57" s="36">
        <f>$H$4</f>
        <v>2017</v>
      </c>
      <c r="I57" s="273"/>
      <c r="J57" s="273"/>
      <c r="K57" s="275"/>
      <c r="L57" s="39" t="s">
        <v>3</v>
      </c>
      <c r="M57" s="39" t="s">
        <v>4</v>
      </c>
      <c r="N57" s="39" t="s">
        <v>5</v>
      </c>
      <c r="O57" s="147" t="s">
        <v>6</v>
      </c>
      <c r="P57" s="41" t="s">
        <v>3</v>
      </c>
      <c r="Q57" s="39" t="s">
        <v>4</v>
      </c>
      <c r="R57" s="39" t="s">
        <v>5</v>
      </c>
      <c r="S57" s="147" t="s">
        <v>6</v>
      </c>
      <c r="T57" s="41" t="s">
        <v>3</v>
      </c>
      <c r="U57" s="39" t="s">
        <v>4</v>
      </c>
      <c r="V57" s="39" t="s">
        <v>5</v>
      </c>
      <c r="W57" s="211" t="s">
        <v>6</v>
      </c>
      <c r="X57" s="39" t="s">
        <v>3</v>
      </c>
      <c r="Y57" s="39" t="s">
        <v>4</v>
      </c>
      <c r="Z57" s="39" t="s">
        <v>5</v>
      </c>
      <c r="AA57" s="42" t="s">
        <v>6</v>
      </c>
    </row>
    <row r="58" spans="2:27" ht="3.75" customHeight="1">
      <c r="B58" s="53"/>
      <c r="C58" s="49"/>
      <c r="D58" s="49"/>
      <c r="E58" s="49"/>
      <c r="F58" s="50"/>
      <c r="G58" s="54"/>
      <c r="H58" s="61"/>
      <c r="I58" s="49"/>
      <c r="J58" s="49"/>
      <c r="K58" s="50"/>
      <c r="L58" s="49"/>
      <c r="M58" s="49"/>
      <c r="N58" s="49"/>
      <c r="O58" s="50"/>
      <c r="P58" s="51"/>
      <c r="Q58" s="49"/>
      <c r="R58" s="49"/>
      <c r="S58" s="50"/>
      <c r="T58" s="51"/>
      <c r="U58" s="49"/>
      <c r="V58" s="49"/>
      <c r="W58" s="50"/>
      <c r="X58" s="49"/>
      <c r="Y58" s="49"/>
      <c r="Z58" s="49"/>
      <c r="AA58" s="52"/>
    </row>
    <row r="59" spans="2:27" ht="15">
      <c r="B59" s="43" t="s">
        <v>24</v>
      </c>
      <c r="C59" s="49"/>
      <c r="D59" s="49"/>
      <c r="E59" s="49"/>
      <c r="F59" s="50"/>
      <c r="G59" s="54"/>
      <c r="H59" s="61"/>
      <c r="I59" s="49"/>
      <c r="J59" s="49"/>
      <c r="K59" s="50"/>
      <c r="L59" s="49"/>
      <c r="M59" s="49"/>
      <c r="N59" s="49"/>
      <c r="O59" s="50"/>
      <c r="P59" s="51"/>
      <c r="Q59" s="49"/>
      <c r="R59" s="49"/>
      <c r="S59" s="50"/>
      <c r="T59" s="51"/>
      <c r="U59" s="49"/>
      <c r="V59" s="49"/>
      <c r="W59" s="50"/>
      <c r="X59" s="49"/>
      <c r="Y59" s="49"/>
      <c r="Z59" s="49"/>
      <c r="AA59" s="52"/>
    </row>
    <row r="60" spans="2:27" ht="15">
      <c r="B60" s="53"/>
      <c r="C60" s="49" t="s">
        <v>85</v>
      </c>
      <c r="D60" s="49"/>
      <c r="E60" s="49"/>
      <c r="F60" s="50"/>
      <c r="G60" s="54" t="s">
        <v>42</v>
      </c>
      <c r="H60" s="85">
        <v>4.05064215893178</v>
      </c>
      <c r="I60" s="68">
        <v>6.236549417702932</v>
      </c>
      <c r="J60" s="68">
        <v>7.007239143275527</v>
      </c>
      <c r="K60" s="67">
        <v>6.452305339274389</v>
      </c>
      <c r="L60" s="68">
        <v>2.931680545233746</v>
      </c>
      <c r="M60" s="68">
        <v>3.963511722823327</v>
      </c>
      <c r="N60" s="68">
        <v>5.05501641253106</v>
      </c>
      <c r="O60" s="67">
        <v>4.220761977740636</v>
      </c>
      <c r="P60" s="69">
        <v>6.2637078576673275</v>
      </c>
      <c r="Q60" s="68">
        <v>6.2540362620704</v>
      </c>
      <c r="R60" s="68">
        <v>5.948394837298835</v>
      </c>
      <c r="S60" s="67">
        <v>6.491559536173924</v>
      </c>
      <c r="T60" s="69">
        <v>6.585781866862277</v>
      </c>
      <c r="U60" s="68">
        <v>7.050055747411548</v>
      </c>
      <c r="V60" s="68">
        <v>7.199526625479066</v>
      </c>
      <c r="W60" s="67">
        <v>7.192552854560489</v>
      </c>
      <c r="X60" s="68">
        <v>6.629697258366264</v>
      </c>
      <c r="Y60" s="68">
        <v>6.437464904425411</v>
      </c>
      <c r="Z60" s="68">
        <v>6.390815944734058</v>
      </c>
      <c r="AA60" s="70">
        <v>6.365023210591076</v>
      </c>
    </row>
    <row r="61" spans="2:27" ht="18">
      <c r="B61" s="53"/>
      <c r="C61" s="49" t="s">
        <v>119</v>
      </c>
      <c r="D61" s="49"/>
      <c r="E61" s="49"/>
      <c r="F61" s="50"/>
      <c r="G61" s="54" t="s">
        <v>42</v>
      </c>
      <c r="H61" s="85">
        <v>4.605263157894711</v>
      </c>
      <c r="I61" s="68">
        <v>6.152461272010726</v>
      </c>
      <c r="J61" s="68">
        <v>6.9161749548351565</v>
      </c>
      <c r="K61" s="67">
        <v>6.456713400781737</v>
      </c>
      <c r="L61" s="68">
        <v>3.444817888843545</v>
      </c>
      <c r="M61" s="68">
        <v>4.640520894254394</v>
      </c>
      <c r="N61" s="68">
        <v>4.968254891839791</v>
      </c>
      <c r="O61" s="67">
        <v>5.3403697189925055</v>
      </c>
      <c r="P61" s="69">
        <v>6.286613776771006</v>
      </c>
      <c r="Q61" s="68">
        <v>6.292737019217043</v>
      </c>
      <c r="R61" s="68">
        <v>6.182195992018919</v>
      </c>
      <c r="S61" s="67">
        <v>5.859213357470637</v>
      </c>
      <c r="T61" s="69">
        <v>6.7060771026818315</v>
      </c>
      <c r="U61" s="68">
        <v>6.850762158828715</v>
      </c>
      <c r="V61" s="68">
        <v>6.999954769057254</v>
      </c>
      <c r="W61" s="67">
        <v>7.09852201486467</v>
      </c>
      <c r="X61" s="68">
        <v>6.640360761258449</v>
      </c>
      <c r="Y61" s="68">
        <v>6.437464904425497</v>
      </c>
      <c r="Z61" s="68">
        <v>6.390815944734058</v>
      </c>
      <c r="AA61" s="70">
        <v>6.365023210590934</v>
      </c>
    </row>
    <row r="62" spans="2:27" ht="18.75" thickBot="1">
      <c r="B62" s="55"/>
      <c r="C62" s="56" t="s">
        <v>121</v>
      </c>
      <c r="D62" s="56"/>
      <c r="E62" s="56"/>
      <c r="F62" s="57"/>
      <c r="G62" s="58" t="s">
        <v>42</v>
      </c>
      <c r="H62" s="86">
        <v>1.1682142232005077</v>
      </c>
      <c r="I62" s="71">
        <v>1.9028174744413207</v>
      </c>
      <c r="J62" s="71">
        <v>3.006142194581926</v>
      </c>
      <c r="K62" s="72">
        <v>2.8930854611053007</v>
      </c>
      <c r="L62" s="71">
        <v>0.9213084640896199</v>
      </c>
      <c r="M62" s="71">
        <v>1.0674974911044899</v>
      </c>
      <c r="N62" s="71">
        <v>1.2682219355550757</v>
      </c>
      <c r="O62" s="72">
        <v>1.4096669229659398</v>
      </c>
      <c r="P62" s="73">
        <v>1.5066281997127646</v>
      </c>
      <c r="Q62" s="71">
        <v>1.7512257850283959</v>
      </c>
      <c r="R62" s="71">
        <v>2.024924321412726</v>
      </c>
      <c r="S62" s="72">
        <v>2.3196420377090448</v>
      </c>
      <c r="T62" s="73">
        <v>2.7175673622212884</v>
      </c>
      <c r="U62" s="71">
        <v>2.93017342002841</v>
      </c>
      <c r="V62" s="71">
        <v>2.9980365550861023</v>
      </c>
      <c r="W62" s="72">
        <v>3.374698637859865</v>
      </c>
      <c r="X62" s="71">
        <v>3.079294131019978</v>
      </c>
      <c r="Y62" s="71">
        <v>3.014396664686984</v>
      </c>
      <c r="Z62" s="71">
        <v>2.9111141340022755</v>
      </c>
      <c r="AA62" s="74">
        <v>2.5791100592361005</v>
      </c>
    </row>
    <row r="63" ht="3.75" customHeight="1"/>
    <row r="64" ht="15">
      <c r="B64" s="38" t="s">
        <v>99</v>
      </c>
    </row>
    <row r="65" ht="15">
      <c r="B65" s="38" t="s">
        <v>151</v>
      </c>
    </row>
    <row r="66" ht="15">
      <c r="B66" s="38" t="s">
        <v>106</v>
      </c>
    </row>
    <row r="67" ht="15">
      <c r="B67" s="38" t="s">
        <v>107</v>
      </c>
    </row>
    <row r="68" ht="15">
      <c r="B68" s="38" t="s">
        <v>108</v>
      </c>
    </row>
    <row r="69" ht="15">
      <c r="B69" s="38" t="s">
        <v>109</v>
      </c>
    </row>
  </sheetData>
  <sheetProtection/>
  <mergeCells count="27">
    <mergeCell ref="L3:O3"/>
    <mergeCell ref="P3:S3"/>
    <mergeCell ref="T3:W3"/>
    <mergeCell ref="L56:O56"/>
    <mergeCell ref="X3:AA3"/>
    <mergeCell ref="X31:AA31"/>
    <mergeCell ref="X56:AA56"/>
    <mergeCell ref="P31:S31"/>
    <mergeCell ref="T56:W56"/>
    <mergeCell ref="T31:W31"/>
    <mergeCell ref="B3:F4"/>
    <mergeCell ref="G3:G4"/>
    <mergeCell ref="K3:K4"/>
    <mergeCell ref="J3:J4"/>
    <mergeCell ref="I3:I4"/>
    <mergeCell ref="B56:F57"/>
    <mergeCell ref="B31:F32"/>
    <mergeCell ref="G31:G32"/>
    <mergeCell ref="K31:K32"/>
    <mergeCell ref="P56:S56"/>
    <mergeCell ref="G56:G57"/>
    <mergeCell ref="L31:O31"/>
    <mergeCell ref="J31:J32"/>
    <mergeCell ref="J56:J57"/>
    <mergeCell ref="I31:I32"/>
    <mergeCell ref="I56:I57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O49" sqref="O49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2.00390625" style="38" customWidth="1"/>
    <col min="8" max="8" width="10.14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137</v>
      </c>
    </row>
    <row r="2" spans="2:27" ht="30" customHeight="1">
      <c r="B2" s="199" t="str">
        <f>"Strednodobá predikcia "&amp;Súhrn!$H$3&amp;" - obchodná a platobná bilancia [objem]"</f>
        <v>Strednodobá predikcia P3Q-2018 - obchodná a platobná bilancia [objem]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1"/>
    </row>
    <row r="3" spans="2:27" ht="15">
      <c r="B3" s="287" t="s">
        <v>29</v>
      </c>
      <c r="C3" s="288"/>
      <c r="D3" s="288"/>
      <c r="E3" s="288"/>
      <c r="F3" s="289"/>
      <c r="G3" s="290" t="s">
        <v>69</v>
      </c>
      <c r="H3" s="34" t="s">
        <v>35</v>
      </c>
      <c r="I3" s="276">
        <v>2018</v>
      </c>
      <c r="J3" s="276">
        <v>2019</v>
      </c>
      <c r="K3" s="274">
        <v>2020</v>
      </c>
      <c r="L3" s="291">
        <v>2017</v>
      </c>
      <c r="M3" s="292"/>
      <c r="N3" s="292"/>
      <c r="O3" s="292"/>
      <c r="P3" s="291">
        <v>2018</v>
      </c>
      <c r="Q3" s="292"/>
      <c r="R3" s="292"/>
      <c r="S3" s="292"/>
      <c r="T3" s="291">
        <v>2019</v>
      </c>
      <c r="U3" s="292"/>
      <c r="V3" s="292"/>
      <c r="W3" s="292"/>
      <c r="X3" s="291">
        <v>2020</v>
      </c>
      <c r="Y3" s="292"/>
      <c r="Z3" s="292"/>
      <c r="AA3" s="294"/>
    </row>
    <row r="4" spans="2:27" ht="15">
      <c r="B4" s="282"/>
      <c r="C4" s="283"/>
      <c r="D4" s="283"/>
      <c r="E4" s="283"/>
      <c r="F4" s="284"/>
      <c r="G4" s="286"/>
      <c r="H4" s="36">
        <v>2017</v>
      </c>
      <c r="I4" s="273"/>
      <c r="J4" s="273"/>
      <c r="K4" s="275"/>
      <c r="L4" s="39" t="s">
        <v>3</v>
      </c>
      <c r="M4" s="39" t="s">
        <v>4</v>
      </c>
      <c r="N4" s="39" t="s">
        <v>5</v>
      </c>
      <c r="O4" s="147" t="s">
        <v>6</v>
      </c>
      <c r="P4" s="41" t="s">
        <v>3</v>
      </c>
      <c r="Q4" s="39" t="s">
        <v>4</v>
      </c>
      <c r="R4" s="39" t="s">
        <v>5</v>
      </c>
      <c r="S4" s="147" t="s">
        <v>6</v>
      </c>
      <c r="T4" s="41" t="s">
        <v>3</v>
      </c>
      <c r="U4" s="39" t="s">
        <v>4</v>
      </c>
      <c r="V4" s="39" t="s">
        <v>5</v>
      </c>
      <c r="W4" s="211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98"/>
      <c r="I5" s="227"/>
      <c r="J5" s="87"/>
      <c r="K5" s="88"/>
      <c r="L5" s="48"/>
      <c r="M5" s="48"/>
      <c r="N5" s="48"/>
      <c r="O5" s="47"/>
      <c r="P5" s="48"/>
      <c r="Q5" s="48"/>
      <c r="R5" s="48"/>
      <c r="S5" s="47"/>
      <c r="T5" s="48"/>
      <c r="U5" s="48"/>
      <c r="V5" s="48"/>
      <c r="W5" s="47"/>
      <c r="X5" s="48"/>
      <c r="Y5" s="48"/>
      <c r="Z5" s="48"/>
      <c r="AA5" s="64"/>
    </row>
    <row r="6" spans="2:27" ht="15">
      <c r="B6" s="43" t="s">
        <v>52</v>
      </c>
      <c r="C6" s="44"/>
      <c r="D6" s="44"/>
      <c r="E6" s="44"/>
      <c r="F6" s="91"/>
      <c r="G6" s="46"/>
      <c r="H6" s="125"/>
      <c r="I6" s="126"/>
      <c r="J6" s="126"/>
      <c r="K6" s="127"/>
      <c r="L6" s="128"/>
      <c r="M6" s="128"/>
      <c r="N6" s="128"/>
      <c r="O6" s="129"/>
      <c r="P6" s="128"/>
      <c r="Q6" s="128"/>
      <c r="R6" s="128"/>
      <c r="S6" s="129"/>
      <c r="T6" s="128"/>
      <c r="U6" s="128"/>
      <c r="V6" s="128"/>
      <c r="W6" s="129"/>
      <c r="X6" s="128"/>
      <c r="Y6" s="128"/>
      <c r="Z6" s="128"/>
      <c r="AA6" s="130"/>
    </row>
    <row r="7" spans="2:27" ht="15">
      <c r="B7" s="43"/>
      <c r="C7" s="90" t="s">
        <v>31</v>
      </c>
      <c r="D7" s="44"/>
      <c r="E7" s="44"/>
      <c r="F7" s="91"/>
      <c r="G7" s="54" t="s">
        <v>128</v>
      </c>
      <c r="H7" s="131">
        <v>82470.504</v>
      </c>
      <c r="I7" s="76">
        <v>87297.23337881367</v>
      </c>
      <c r="J7" s="76">
        <v>94944.04661004775</v>
      </c>
      <c r="K7" s="75">
        <v>101109.15274094822</v>
      </c>
      <c r="L7" s="77">
        <v>20586.6010332582</v>
      </c>
      <c r="M7" s="77">
        <v>20030.9979879604</v>
      </c>
      <c r="N7" s="77">
        <v>20470.0316000653</v>
      </c>
      <c r="O7" s="78">
        <v>21382.8733787161</v>
      </c>
      <c r="P7" s="77">
        <v>21068.2376411961</v>
      </c>
      <c r="Q7" s="77">
        <v>21627.4072487259</v>
      </c>
      <c r="R7" s="77">
        <v>22042.946919260965</v>
      </c>
      <c r="S7" s="78">
        <v>22558.641569630712</v>
      </c>
      <c r="T7" s="77">
        <v>23052.956959887713</v>
      </c>
      <c r="U7" s="77">
        <v>23416.77328205642</v>
      </c>
      <c r="V7" s="77">
        <v>23909.485216319958</v>
      </c>
      <c r="W7" s="78">
        <v>24564.83115178365</v>
      </c>
      <c r="X7" s="77">
        <v>24833.476365006594</v>
      </c>
      <c r="Y7" s="77">
        <v>25121.611276472697</v>
      </c>
      <c r="Z7" s="77">
        <v>25419.723760437744</v>
      </c>
      <c r="AA7" s="80">
        <v>25734.341339031198</v>
      </c>
    </row>
    <row r="8" spans="2:27" ht="15">
      <c r="B8" s="53"/>
      <c r="C8" s="49"/>
      <c r="D8" s="65" t="s">
        <v>53</v>
      </c>
      <c r="E8" s="49"/>
      <c r="F8" s="50"/>
      <c r="G8" s="54" t="s">
        <v>128</v>
      </c>
      <c r="H8" s="131">
        <v>38345.10899999999</v>
      </c>
      <c r="I8" s="76">
        <v>39749.73574863805</v>
      </c>
      <c r="J8" s="76">
        <v>43507.53525336707</v>
      </c>
      <c r="K8" s="75">
        <v>46252.82328010777</v>
      </c>
      <c r="L8" s="76">
        <v>9871.8347189404</v>
      </c>
      <c r="M8" s="76">
        <v>9498.88340140253</v>
      </c>
      <c r="N8" s="76">
        <v>9473.61970816641</v>
      </c>
      <c r="O8" s="75">
        <v>9500.77117149065</v>
      </c>
      <c r="P8" s="76">
        <v>9525.947106845</v>
      </c>
      <c r="Q8" s="76">
        <v>9950.76832054269</v>
      </c>
      <c r="R8" s="76">
        <v>9923.0391690445</v>
      </c>
      <c r="S8" s="75">
        <v>10349.981152205864</v>
      </c>
      <c r="T8" s="76">
        <v>10568.754523771882</v>
      </c>
      <c r="U8" s="76">
        <v>10734.23310509307</v>
      </c>
      <c r="V8" s="76">
        <v>10956.64894716199</v>
      </c>
      <c r="W8" s="75">
        <v>11247.898677340127</v>
      </c>
      <c r="X8" s="76">
        <v>11366.726128020448</v>
      </c>
      <c r="Y8" s="76">
        <v>11495.205659816173</v>
      </c>
      <c r="Z8" s="76">
        <v>11628.16735112229</v>
      </c>
      <c r="AA8" s="146">
        <v>11762.724141148861</v>
      </c>
    </row>
    <row r="9" spans="2:27" ht="15" customHeight="1">
      <c r="B9" s="53"/>
      <c r="C9" s="49"/>
      <c r="D9" s="65" t="s">
        <v>54</v>
      </c>
      <c r="E9" s="49"/>
      <c r="F9" s="50"/>
      <c r="G9" s="54" t="s">
        <v>128</v>
      </c>
      <c r="H9" s="131">
        <v>44090.09800000001</v>
      </c>
      <c r="I9" s="76">
        <v>47547.48442150641</v>
      </c>
      <c r="J9" s="76">
        <v>51436.51135668067</v>
      </c>
      <c r="K9" s="75">
        <v>54856.329460840454</v>
      </c>
      <c r="L9" s="76">
        <v>10637.40040457979</v>
      </c>
      <c r="M9" s="76">
        <v>10567.45105284968</v>
      </c>
      <c r="N9" s="76">
        <v>10563.56937432882</v>
      </c>
      <c r="O9" s="75">
        <v>12321.67716824172</v>
      </c>
      <c r="P9" s="76">
        <v>11882.29321257756</v>
      </c>
      <c r="Q9" s="76">
        <v>11729.7230412875</v>
      </c>
      <c r="R9" s="76">
        <v>11726.8077502165</v>
      </c>
      <c r="S9" s="75">
        <v>12208.66041742485</v>
      </c>
      <c r="T9" s="76">
        <v>12484.202436115831</v>
      </c>
      <c r="U9" s="76">
        <v>12682.540176963348</v>
      </c>
      <c r="V9" s="76">
        <v>12952.83626915797</v>
      </c>
      <c r="W9" s="75">
        <v>13316.932474443523</v>
      </c>
      <c r="X9" s="76">
        <v>13466.750236986145</v>
      </c>
      <c r="Y9" s="76">
        <v>13626.405616656524</v>
      </c>
      <c r="Z9" s="76">
        <v>13791.556409315452</v>
      </c>
      <c r="AA9" s="146">
        <v>13971.617197882335</v>
      </c>
    </row>
    <row r="10" spans="2:27" ht="3.75" customHeight="1">
      <c r="B10" s="53"/>
      <c r="C10" s="49"/>
      <c r="D10" s="49"/>
      <c r="E10" s="49"/>
      <c r="F10" s="50"/>
      <c r="G10" s="54"/>
      <c r="H10" s="131"/>
      <c r="I10" s="76"/>
      <c r="J10" s="76"/>
      <c r="K10" s="75"/>
      <c r="L10" s="76"/>
      <c r="M10" s="76"/>
      <c r="N10" s="76"/>
      <c r="O10" s="75"/>
      <c r="P10" s="76"/>
      <c r="Q10" s="76"/>
      <c r="R10" s="76"/>
      <c r="S10" s="75"/>
      <c r="T10" s="76"/>
      <c r="U10" s="76"/>
      <c r="V10" s="76"/>
      <c r="W10" s="75"/>
      <c r="X10" s="76"/>
      <c r="Y10" s="76"/>
      <c r="Z10" s="76"/>
      <c r="AA10" s="146"/>
    </row>
    <row r="11" spans="2:27" ht="15" customHeight="1">
      <c r="B11" s="53"/>
      <c r="C11" s="49" t="s">
        <v>32</v>
      </c>
      <c r="D11" s="49"/>
      <c r="E11" s="49"/>
      <c r="F11" s="50"/>
      <c r="G11" s="54" t="s">
        <v>128</v>
      </c>
      <c r="H11" s="120">
        <v>76363.23299999989</v>
      </c>
      <c r="I11" s="77">
        <v>80831.08255379209</v>
      </c>
      <c r="J11" s="77">
        <v>87411.3297085519</v>
      </c>
      <c r="K11" s="78">
        <v>93254.74902368325</v>
      </c>
      <c r="L11" s="77">
        <v>19106.7910149622</v>
      </c>
      <c r="M11" s="77">
        <v>18579.6476435311</v>
      </c>
      <c r="N11" s="77">
        <v>19216.6925630375</v>
      </c>
      <c r="O11" s="78">
        <v>19460.1017784691</v>
      </c>
      <c r="P11" s="77">
        <v>19701.5815847997</v>
      </c>
      <c r="Q11" s="77">
        <v>20023.593121805</v>
      </c>
      <c r="R11" s="77">
        <v>20324.499548766187</v>
      </c>
      <c r="S11" s="78">
        <v>20781.408298421207</v>
      </c>
      <c r="T11" s="77">
        <v>21217.80744631825</v>
      </c>
      <c r="U11" s="77">
        <v>21565.378928918224</v>
      </c>
      <c r="V11" s="77">
        <v>22012.86435254601</v>
      </c>
      <c r="W11" s="78">
        <v>22615.278980769413</v>
      </c>
      <c r="X11" s="77">
        <v>22858.980946683594</v>
      </c>
      <c r="Y11" s="77">
        <v>23149.781526976985</v>
      </c>
      <c r="Z11" s="77">
        <v>23448.230410535984</v>
      </c>
      <c r="AA11" s="80">
        <v>23797.7561394867</v>
      </c>
    </row>
    <row r="12" spans="2:27" ht="15" customHeight="1">
      <c r="B12" s="53"/>
      <c r="C12" s="49"/>
      <c r="D12" s="65" t="s">
        <v>55</v>
      </c>
      <c r="E12" s="49"/>
      <c r="F12" s="50"/>
      <c r="G12" s="54" t="s">
        <v>128</v>
      </c>
      <c r="H12" s="131">
        <v>23507.829000000012</v>
      </c>
      <c r="I12" s="76">
        <v>24273.64563656638</v>
      </c>
      <c r="J12" s="76">
        <v>26300.074788933543</v>
      </c>
      <c r="K12" s="75">
        <v>28058.22634118041</v>
      </c>
      <c r="L12" s="76">
        <v>5852.67156940214</v>
      </c>
      <c r="M12" s="76">
        <v>5715.60300075172</v>
      </c>
      <c r="N12" s="76">
        <v>5969.8801792739</v>
      </c>
      <c r="O12" s="75">
        <v>5969.67425057225</v>
      </c>
      <c r="P12" s="76">
        <v>5990.13544550509</v>
      </c>
      <c r="Q12" s="76">
        <v>6056.63036565285</v>
      </c>
      <c r="R12" s="76">
        <v>5974.2282035859</v>
      </c>
      <c r="S12" s="75">
        <v>6252.65162182254</v>
      </c>
      <c r="T12" s="76">
        <v>6383.954168824022</v>
      </c>
      <c r="U12" s="76">
        <v>6488.530497972182</v>
      </c>
      <c r="V12" s="76">
        <v>6623.168652403746</v>
      </c>
      <c r="W12" s="75">
        <v>6804.421469733591</v>
      </c>
      <c r="X12" s="76">
        <v>6877.745831130716</v>
      </c>
      <c r="Y12" s="76">
        <v>6965.241091023018</v>
      </c>
      <c r="Z12" s="76">
        <v>7055.0375508692</v>
      </c>
      <c r="AA12" s="146">
        <v>7160.201868157477</v>
      </c>
    </row>
    <row r="13" spans="2:27" ht="15" customHeight="1">
      <c r="B13" s="53"/>
      <c r="C13" s="49"/>
      <c r="D13" s="65" t="s">
        <v>56</v>
      </c>
      <c r="E13" s="49"/>
      <c r="F13" s="50"/>
      <c r="G13" s="54" t="s">
        <v>128</v>
      </c>
      <c r="H13" s="131">
        <v>52850.94000000002</v>
      </c>
      <c r="I13" s="76">
        <v>56557.4709490811</v>
      </c>
      <c r="J13" s="76">
        <v>61111.25491961835</v>
      </c>
      <c r="K13" s="75">
        <v>65196.52268250285</v>
      </c>
      <c r="L13" s="76">
        <v>13179.043929657691</v>
      </c>
      <c r="M13" s="76">
        <v>12795.05472259369</v>
      </c>
      <c r="N13" s="76">
        <v>13223.652802632649</v>
      </c>
      <c r="O13" s="75">
        <v>13653.18854511599</v>
      </c>
      <c r="P13" s="76">
        <v>13889.48940211229</v>
      </c>
      <c r="Q13" s="76">
        <v>14070.85352518981</v>
      </c>
      <c r="R13" s="76">
        <v>14068.3713451803</v>
      </c>
      <c r="S13" s="75">
        <v>14528.7566765987</v>
      </c>
      <c r="T13" s="76">
        <v>14833.853277494227</v>
      </c>
      <c r="U13" s="76">
        <v>15076.848430946042</v>
      </c>
      <c r="V13" s="76">
        <v>15389.695700142263</v>
      </c>
      <c r="W13" s="75">
        <v>15810.85751103582</v>
      </c>
      <c r="X13" s="76">
        <v>15981.235115552878</v>
      </c>
      <c r="Y13" s="76">
        <v>16184.540435953966</v>
      </c>
      <c r="Z13" s="76">
        <v>16393.192859666782</v>
      </c>
      <c r="AA13" s="146">
        <v>16637.554271329223</v>
      </c>
    </row>
    <row r="14" spans="2:27" ht="3.75" customHeight="1">
      <c r="B14" s="53"/>
      <c r="C14" s="49"/>
      <c r="D14" s="49"/>
      <c r="E14" s="49"/>
      <c r="F14" s="50"/>
      <c r="G14" s="54"/>
      <c r="H14" s="131"/>
      <c r="I14" s="76"/>
      <c r="J14" s="76"/>
      <c r="K14" s="75"/>
      <c r="L14" s="76"/>
      <c r="M14" s="76"/>
      <c r="N14" s="76"/>
      <c r="O14" s="75"/>
      <c r="P14" s="76"/>
      <c r="Q14" s="76"/>
      <c r="R14" s="76"/>
      <c r="S14" s="75"/>
      <c r="T14" s="76"/>
      <c r="U14" s="76"/>
      <c r="V14" s="76"/>
      <c r="W14" s="75"/>
      <c r="X14" s="76"/>
      <c r="Y14" s="76"/>
      <c r="Z14" s="76"/>
      <c r="AA14" s="146"/>
    </row>
    <row r="15" spans="2:27" ht="15" customHeight="1">
      <c r="B15" s="53"/>
      <c r="C15" s="49" t="s">
        <v>33</v>
      </c>
      <c r="D15" s="49"/>
      <c r="E15" s="49"/>
      <c r="F15" s="50"/>
      <c r="G15" s="54" t="s">
        <v>128</v>
      </c>
      <c r="H15" s="120">
        <v>6107.271000000099</v>
      </c>
      <c r="I15" s="77">
        <v>6466.150825021585</v>
      </c>
      <c r="J15" s="77">
        <v>7532.716901495842</v>
      </c>
      <c r="K15" s="78">
        <v>7854.40371726497</v>
      </c>
      <c r="L15" s="77">
        <v>1479.8100182960006</v>
      </c>
      <c r="M15" s="77">
        <v>1451.3503444292983</v>
      </c>
      <c r="N15" s="77">
        <v>1253.3390370277993</v>
      </c>
      <c r="O15" s="78">
        <v>1922.7716002470006</v>
      </c>
      <c r="P15" s="77">
        <v>1366.6560563964013</v>
      </c>
      <c r="Q15" s="77">
        <v>1603.814126920901</v>
      </c>
      <c r="R15" s="77">
        <v>1718.4473704947777</v>
      </c>
      <c r="S15" s="78">
        <v>1777.233271209505</v>
      </c>
      <c r="T15" s="77">
        <v>1835.149513569464</v>
      </c>
      <c r="U15" s="77">
        <v>1851.3943531381956</v>
      </c>
      <c r="V15" s="77">
        <v>1896.6208637739473</v>
      </c>
      <c r="W15" s="78">
        <v>1949.5521710142348</v>
      </c>
      <c r="X15" s="77">
        <v>1974.4954183230002</v>
      </c>
      <c r="Y15" s="77">
        <v>1971.8297494957114</v>
      </c>
      <c r="Z15" s="77">
        <v>1971.4933499017607</v>
      </c>
      <c r="AA15" s="80">
        <v>1936.5851995444973</v>
      </c>
    </row>
    <row r="16" spans="2:27" ht="3.75" customHeight="1">
      <c r="B16" s="43"/>
      <c r="C16" s="49"/>
      <c r="D16" s="49"/>
      <c r="E16" s="49"/>
      <c r="F16" s="50"/>
      <c r="G16" s="54"/>
      <c r="H16" s="120"/>
      <c r="I16" s="77"/>
      <c r="J16" s="77"/>
      <c r="K16" s="78"/>
      <c r="L16" s="77"/>
      <c r="M16" s="77"/>
      <c r="N16" s="77"/>
      <c r="O16" s="78"/>
      <c r="P16" s="77"/>
      <c r="Q16" s="77"/>
      <c r="R16" s="77"/>
      <c r="S16" s="78"/>
      <c r="T16" s="77"/>
      <c r="U16" s="77"/>
      <c r="V16" s="77"/>
      <c r="W16" s="78"/>
      <c r="X16" s="77"/>
      <c r="Y16" s="77"/>
      <c r="Z16" s="77"/>
      <c r="AA16" s="80"/>
    </row>
    <row r="17" spans="2:27" ht="15" customHeight="1">
      <c r="B17" s="43" t="s">
        <v>57</v>
      </c>
      <c r="C17" s="44"/>
      <c r="D17" s="44"/>
      <c r="E17" s="44"/>
      <c r="F17" s="91"/>
      <c r="G17" s="54"/>
      <c r="H17" s="120"/>
      <c r="I17" s="77"/>
      <c r="J17" s="77"/>
      <c r="K17" s="78"/>
      <c r="L17" s="77"/>
      <c r="M17" s="77"/>
      <c r="N17" s="77"/>
      <c r="O17" s="78"/>
      <c r="P17" s="77"/>
      <c r="Q17" s="77"/>
      <c r="R17" s="77"/>
      <c r="S17" s="78"/>
      <c r="T17" s="77"/>
      <c r="U17" s="77"/>
      <c r="V17" s="77"/>
      <c r="W17" s="78"/>
      <c r="X17" s="77"/>
      <c r="Y17" s="77"/>
      <c r="Z17" s="77"/>
      <c r="AA17" s="80"/>
    </row>
    <row r="18" spans="2:27" ht="15" customHeight="1">
      <c r="B18" s="43"/>
      <c r="C18" s="90" t="s">
        <v>31</v>
      </c>
      <c r="D18" s="44"/>
      <c r="E18" s="44"/>
      <c r="F18" s="91"/>
      <c r="G18" s="54" t="s">
        <v>129</v>
      </c>
      <c r="H18" s="120">
        <v>80045.44337236801</v>
      </c>
      <c r="I18" s="77">
        <v>87339.59106961178</v>
      </c>
      <c r="J18" s="77">
        <v>97275.51330281458</v>
      </c>
      <c r="K18" s="78">
        <v>106194.3457023316</v>
      </c>
      <c r="L18" s="116"/>
      <c r="M18" s="116"/>
      <c r="N18" s="116"/>
      <c r="O18" s="133"/>
      <c r="P18" s="132"/>
      <c r="Q18" s="132"/>
      <c r="R18" s="132"/>
      <c r="S18" s="133"/>
      <c r="T18" s="132"/>
      <c r="U18" s="132"/>
      <c r="V18" s="132"/>
      <c r="W18" s="133"/>
      <c r="X18" s="132"/>
      <c r="Y18" s="132"/>
      <c r="Z18" s="132"/>
      <c r="AA18" s="134"/>
    </row>
    <row r="19" spans="2:27" ht="15" customHeight="1">
      <c r="B19" s="53"/>
      <c r="C19" s="49" t="s">
        <v>32</v>
      </c>
      <c r="D19" s="49"/>
      <c r="E19" s="49"/>
      <c r="F19" s="50"/>
      <c r="G19" s="54" t="s">
        <v>130</v>
      </c>
      <c r="H19" s="120">
        <v>78562.39722</v>
      </c>
      <c r="I19" s="77">
        <v>85229.93867811293</v>
      </c>
      <c r="J19" s="77">
        <v>94119.604883101</v>
      </c>
      <c r="K19" s="78">
        <v>102566.76856023406</v>
      </c>
      <c r="L19" s="116"/>
      <c r="M19" s="116"/>
      <c r="N19" s="116"/>
      <c r="O19" s="133"/>
      <c r="P19" s="132"/>
      <c r="Q19" s="132"/>
      <c r="R19" s="132"/>
      <c r="S19" s="133"/>
      <c r="T19" s="132"/>
      <c r="U19" s="132"/>
      <c r="V19" s="132"/>
      <c r="W19" s="133"/>
      <c r="X19" s="132"/>
      <c r="Y19" s="132"/>
      <c r="Z19" s="132"/>
      <c r="AA19" s="134"/>
    </row>
    <row r="20" spans="2:27" ht="3.75" customHeight="1">
      <c r="B20" s="53"/>
      <c r="C20" s="49"/>
      <c r="D20" s="65"/>
      <c r="E20" s="49"/>
      <c r="F20" s="50"/>
      <c r="G20" s="54"/>
      <c r="H20" s="120"/>
      <c r="I20" s="77"/>
      <c r="J20" s="77"/>
      <c r="K20" s="78"/>
      <c r="L20" s="132"/>
      <c r="M20" s="132"/>
      <c r="N20" s="132"/>
      <c r="O20" s="133"/>
      <c r="P20" s="132"/>
      <c r="Q20" s="132"/>
      <c r="R20" s="132"/>
      <c r="S20" s="133"/>
      <c r="T20" s="132"/>
      <c r="U20" s="132"/>
      <c r="V20" s="132"/>
      <c r="W20" s="133"/>
      <c r="X20" s="132"/>
      <c r="Y20" s="132"/>
      <c r="Z20" s="132"/>
      <c r="AA20" s="134"/>
    </row>
    <row r="21" spans="2:27" ht="15" customHeight="1">
      <c r="B21" s="53"/>
      <c r="C21" s="90" t="s">
        <v>96</v>
      </c>
      <c r="D21" s="49"/>
      <c r="E21" s="49"/>
      <c r="F21" s="50"/>
      <c r="G21" s="54" t="s">
        <v>130</v>
      </c>
      <c r="H21" s="120">
        <v>1483.0461523680133</v>
      </c>
      <c r="I21" s="77">
        <v>2109.65239149885</v>
      </c>
      <c r="J21" s="77">
        <v>3155.9084197135817</v>
      </c>
      <c r="K21" s="78">
        <v>3627.577142097536</v>
      </c>
      <c r="L21" s="132"/>
      <c r="M21" s="132"/>
      <c r="N21" s="132"/>
      <c r="O21" s="133"/>
      <c r="P21" s="132"/>
      <c r="Q21" s="132"/>
      <c r="R21" s="132"/>
      <c r="S21" s="133"/>
      <c r="T21" s="132"/>
      <c r="U21" s="132"/>
      <c r="V21" s="132"/>
      <c r="W21" s="133"/>
      <c r="X21" s="132"/>
      <c r="Y21" s="132"/>
      <c r="Z21" s="132"/>
      <c r="AA21" s="134"/>
    </row>
    <row r="22" spans="2:27" ht="15" customHeight="1">
      <c r="B22" s="43"/>
      <c r="C22" s="90" t="s">
        <v>96</v>
      </c>
      <c r="D22" s="49"/>
      <c r="E22" s="49"/>
      <c r="F22" s="50"/>
      <c r="G22" s="54" t="s">
        <v>14</v>
      </c>
      <c r="H22" s="85">
        <v>1.7450641899480033</v>
      </c>
      <c r="I22" s="68">
        <v>2.3298129655659947</v>
      </c>
      <c r="J22" s="68">
        <v>3.2375493802078963</v>
      </c>
      <c r="K22" s="67">
        <v>3.472208068069933</v>
      </c>
      <c r="L22" s="132"/>
      <c r="M22" s="132"/>
      <c r="N22" s="132"/>
      <c r="O22" s="133"/>
      <c r="P22" s="132"/>
      <c r="Q22" s="132"/>
      <c r="R22" s="132"/>
      <c r="S22" s="133"/>
      <c r="T22" s="132"/>
      <c r="U22" s="132"/>
      <c r="V22" s="132"/>
      <c r="W22" s="133"/>
      <c r="X22" s="132"/>
      <c r="Y22" s="132"/>
      <c r="Z22" s="132"/>
      <c r="AA22" s="134"/>
    </row>
    <row r="23" spans="2:27" ht="15" customHeight="1">
      <c r="B23" s="53"/>
      <c r="C23" s="90" t="s">
        <v>58</v>
      </c>
      <c r="D23" s="49"/>
      <c r="E23" s="49"/>
      <c r="F23" s="50"/>
      <c r="G23" s="54" t="s">
        <v>130</v>
      </c>
      <c r="H23" s="120">
        <v>-1776.383981387201</v>
      </c>
      <c r="I23" s="77">
        <v>-1246.7841648581466</v>
      </c>
      <c r="J23" s="77">
        <v>-293.920403377846</v>
      </c>
      <c r="K23" s="78">
        <v>35.32130653439435</v>
      </c>
      <c r="L23" s="132"/>
      <c r="M23" s="132"/>
      <c r="N23" s="132"/>
      <c r="O23" s="133"/>
      <c r="P23" s="132"/>
      <c r="Q23" s="132"/>
      <c r="R23" s="132"/>
      <c r="S23" s="133"/>
      <c r="T23" s="132"/>
      <c r="U23" s="132"/>
      <c r="V23" s="132"/>
      <c r="W23" s="133"/>
      <c r="X23" s="132"/>
      <c r="Y23" s="132"/>
      <c r="Z23" s="132"/>
      <c r="AA23" s="134"/>
    </row>
    <row r="24" spans="2:27" ht="15" customHeight="1">
      <c r="B24" s="53"/>
      <c r="C24" s="90" t="s">
        <v>58</v>
      </c>
      <c r="D24" s="49"/>
      <c r="E24" s="49"/>
      <c r="F24" s="50"/>
      <c r="G24" s="54" t="s">
        <v>14</v>
      </c>
      <c r="H24" s="85">
        <v>-2.090227649737261</v>
      </c>
      <c r="I24" s="68">
        <v>-1.3768969353691083</v>
      </c>
      <c r="J24" s="68">
        <v>-0.3015239015943197</v>
      </c>
      <c r="K24" s="67">
        <v>0.033808495510747605</v>
      </c>
      <c r="L24" s="132"/>
      <c r="M24" s="132"/>
      <c r="N24" s="132"/>
      <c r="O24" s="133"/>
      <c r="P24" s="132"/>
      <c r="Q24" s="132"/>
      <c r="R24" s="132"/>
      <c r="S24" s="133"/>
      <c r="T24" s="132"/>
      <c r="U24" s="132"/>
      <c r="V24" s="132"/>
      <c r="W24" s="133"/>
      <c r="X24" s="132"/>
      <c r="Y24" s="132"/>
      <c r="Z24" s="132"/>
      <c r="AA24" s="134"/>
    </row>
    <row r="25" spans="2:27" ht="15" customHeight="1" thickBot="1">
      <c r="B25" s="55"/>
      <c r="C25" s="121" t="s">
        <v>59</v>
      </c>
      <c r="D25" s="56"/>
      <c r="E25" s="56"/>
      <c r="F25" s="57"/>
      <c r="G25" s="58" t="s">
        <v>131</v>
      </c>
      <c r="H25" s="135">
        <v>84985.192</v>
      </c>
      <c r="I25" s="82">
        <v>90550.28977342579</v>
      </c>
      <c r="J25" s="82">
        <v>97478.30995278654</v>
      </c>
      <c r="K25" s="81">
        <v>104474.64757242992</v>
      </c>
      <c r="L25" s="136"/>
      <c r="M25" s="136"/>
      <c r="N25" s="136"/>
      <c r="O25" s="137"/>
      <c r="P25" s="136"/>
      <c r="Q25" s="136"/>
      <c r="R25" s="136"/>
      <c r="S25" s="137"/>
      <c r="T25" s="136"/>
      <c r="U25" s="136"/>
      <c r="V25" s="136"/>
      <c r="W25" s="137"/>
      <c r="X25" s="136"/>
      <c r="Y25" s="136"/>
      <c r="Z25" s="136"/>
      <c r="AA25" s="138"/>
    </row>
    <row r="26" ht="15.75" thickBot="1"/>
    <row r="27" spans="2:27" ht="30" customHeight="1">
      <c r="B27" s="199" t="str">
        <f>"Strednodobá predikcia "&amp;Súhrn!$H$3&amp;" - obchodná a platobná bilancia [zmena oproti predchádzajúcemu obdobiu]"</f>
        <v>Strednodobá predikcia P3Q-2018 - obchodná a platobná bilancia [zmena oproti predchádzajúcemu obdobiu]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1"/>
    </row>
    <row r="28" spans="2:27" ht="15">
      <c r="B28" s="287" t="s">
        <v>29</v>
      </c>
      <c r="C28" s="288"/>
      <c r="D28" s="288"/>
      <c r="E28" s="288"/>
      <c r="F28" s="289"/>
      <c r="G28" s="290" t="s">
        <v>69</v>
      </c>
      <c r="H28" s="34" t="str">
        <f>H$3</f>
        <v>Skutočnosť</v>
      </c>
      <c r="I28" s="276">
        <f>I$3</f>
        <v>2018</v>
      </c>
      <c r="J28" s="276">
        <f>J$3</f>
        <v>2019</v>
      </c>
      <c r="K28" s="274">
        <f>K$3</f>
        <v>2020</v>
      </c>
      <c r="L28" s="291">
        <f>L$3</f>
        <v>2017</v>
      </c>
      <c r="M28" s="292"/>
      <c r="N28" s="292"/>
      <c r="O28" s="292"/>
      <c r="P28" s="291">
        <f>P$3</f>
        <v>2018</v>
      </c>
      <c r="Q28" s="292"/>
      <c r="R28" s="292"/>
      <c r="S28" s="292"/>
      <c r="T28" s="291">
        <f>T$3</f>
        <v>2019</v>
      </c>
      <c r="U28" s="292"/>
      <c r="V28" s="292"/>
      <c r="W28" s="292"/>
      <c r="X28" s="291">
        <f>X$3</f>
        <v>2020</v>
      </c>
      <c r="Y28" s="292"/>
      <c r="Z28" s="292"/>
      <c r="AA28" s="294"/>
    </row>
    <row r="29" spans="2:27" ht="15">
      <c r="B29" s="282"/>
      <c r="C29" s="283"/>
      <c r="D29" s="283"/>
      <c r="E29" s="283"/>
      <c r="F29" s="284"/>
      <c r="G29" s="286"/>
      <c r="H29" s="36">
        <f>$H$4</f>
        <v>2017</v>
      </c>
      <c r="I29" s="273"/>
      <c r="J29" s="273"/>
      <c r="K29" s="275"/>
      <c r="L29" s="39" t="s">
        <v>3</v>
      </c>
      <c r="M29" s="39" t="s">
        <v>4</v>
      </c>
      <c r="N29" s="39" t="s">
        <v>5</v>
      </c>
      <c r="O29" s="147" t="s">
        <v>6</v>
      </c>
      <c r="P29" s="41" t="s">
        <v>3</v>
      </c>
      <c r="Q29" s="39" t="s">
        <v>4</v>
      </c>
      <c r="R29" s="39" t="s">
        <v>5</v>
      </c>
      <c r="S29" s="147" t="s">
        <v>6</v>
      </c>
      <c r="T29" s="41" t="s">
        <v>3</v>
      </c>
      <c r="U29" s="39" t="s">
        <v>4</v>
      </c>
      <c r="V29" s="39" t="s">
        <v>5</v>
      </c>
      <c r="W29" s="211" t="s">
        <v>6</v>
      </c>
      <c r="X29" s="39" t="s">
        <v>3</v>
      </c>
      <c r="Y29" s="39" t="s">
        <v>4</v>
      </c>
      <c r="Z29" s="39" t="s">
        <v>5</v>
      </c>
      <c r="AA29" s="42" t="s">
        <v>6</v>
      </c>
    </row>
    <row r="30" spans="2:27" ht="3.75" customHeight="1">
      <c r="B30" s="43"/>
      <c r="C30" s="44"/>
      <c r="D30" s="44"/>
      <c r="E30" s="44"/>
      <c r="F30" s="45"/>
      <c r="G30" s="33"/>
      <c r="H30" s="98"/>
      <c r="I30" s="227"/>
      <c r="J30" s="87"/>
      <c r="K30" s="88"/>
      <c r="L30" s="48"/>
      <c r="M30" s="48"/>
      <c r="N30" s="48"/>
      <c r="O30" s="47"/>
      <c r="P30" s="48"/>
      <c r="Q30" s="48"/>
      <c r="R30" s="48"/>
      <c r="S30" s="47"/>
      <c r="T30" s="48"/>
      <c r="U30" s="48"/>
      <c r="V30" s="48"/>
      <c r="W30" s="47"/>
      <c r="X30" s="48"/>
      <c r="Y30" s="48"/>
      <c r="Z30" s="48"/>
      <c r="AA30" s="64"/>
    </row>
    <row r="31" spans="2:27" ht="15">
      <c r="B31" s="43" t="s">
        <v>52</v>
      </c>
      <c r="C31" s="44"/>
      <c r="D31" s="44"/>
      <c r="E31" s="44"/>
      <c r="F31" s="91"/>
      <c r="G31" s="46"/>
      <c r="H31" s="98"/>
      <c r="I31" s="227"/>
      <c r="J31" s="87"/>
      <c r="K31" s="88"/>
      <c r="L31" s="48"/>
      <c r="M31" s="48"/>
      <c r="N31" s="48"/>
      <c r="O31" s="47"/>
      <c r="P31" s="48"/>
      <c r="Q31" s="48"/>
      <c r="R31" s="48"/>
      <c r="S31" s="47"/>
      <c r="T31" s="48"/>
      <c r="U31" s="48"/>
      <c r="V31" s="48"/>
      <c r="W31" s="47"/>
      <c r="X31" s="48"/>
      <c r="Y31" s="48"/>
      <c r="Z31" s="48"/>
      <c r="AA31" s="64"/>
    </row>
    <row r="32" spans="2:27" ht="15">
      <c r="B32" s="43"/>
      <c r="C32" s="90" t="s">
        <v>31</v>
      </c>
      <c r="D32" s="44"/>
      <c r="E32" s="44"/>
      <c r="F32" s="91"/>
      <c r="G32" s="54" t="s">
        <v>42</v>
      </c>
      <c r="H32" s="103">
        <v>4.255258496533571</v>
      </c>
      <c r="I32" s="104">
        <v>5.852673555643207</v>
      </c>
      <c r="J32" s="104">
        <v>8.75951383024001</v>
      </c>
      <c r="K32" s="105">
        <v>6.493409909334986</v>
      </c>
      <c r="L32" s="68">
        <v>1.6075474108915273</v>
      </c>
      <c r="M32" s="68">
        <v>-2.6988575938311072</v>
      </c>
      <c r="N32" s="68">
        <v>2.1917710359153517</v>
      </c>
      <c r="O32" s="67">
        <v>4.459405810823895</v>
      </c>
      <c r="P32" s="68">
        <v>-1.471438061421523</v>
      </c>
      <c r="Q32" s="68">
        <v>2.654088192153381</v>
      </c>
      <c r="R32" s="68">
        <v>1.9213568494648996</v>
      </c>
      <c r="S32" s="67">
        <v>2.339499578974795</v>
      </c>
      <c r="T32" s="68">
        <v>2.1912462624631814</v>
      </c>
      <c r="U32" s="68">
        <v>1.578176382325907</v>
      </c>
      <c r="V32" s="68">
        <v>2.1040983244309217</v>
      </c>
      <c r="W32" s="67">
        <v>2.740945401101186</v>
      </c>
      <c r="X32" s="68">
        <v>1.0936171780014092</v>
      </c>
      <c r="Y32" s="68">
        <v>1.1602681285175294</v>
      </c>
      <c r="Z32" s="68">
        <v>1.1866774017168353</v>
      </c>
      <c r="AA32" s="70">
        <v>1.2376907851497236</v>
      </c>
    </row>
    <row r="33" spans="2:27" ht="15">
      <c r="B33" s="53"/>
      <c r="C33" s="49"/>
      <c r="D33" s="65" t="s">
        <v>53</v>
      </c>
      <c r="E33" s="49"/>
      <c r="F33" s="50"/>
      <c r="G33" s="54" t="s">
        <v>42</v>
      </c>
      <c r="H33" s="103">
        <v>4.861016955085347</v>
      </c>
      <c r="I33" s="104">
        <v>3.6631184139757096</v>
      </c>
      <c r="J33" s="104">
        <v>9.4536465059589</v>
      </c>
      <c r="K33" s="105">
        <v>6.309913928135586</v>
      </c>
      <c r="L33" s="109">
        <v>8.987652457212846</v>
      </c>
      <c r="M33" s="109">
        <v>-3.777933161931017</v>
      </c>
      <c r="N33" s="109">
        <v>-0.2659648736438811</v>
      </c>
      <c r="O33" s="110">
        <v>0.28660073087836224</v>
      </c>
      <c r="P33" s="109">
        <v>0.26498833515637443</v>
      </c>
      <c r="Q33" s="109">
        <v>4.459621798576109</v>
      </c>
      <c r="R33" s="109">
        <v>-0.27866342180779213</v>
      </c>
      <c r="S33" s="110">
        <v>4.302532479094069</v>
      </c>
      <c r="T33" s="109">
        <v>2.1137562315211653</v>
      </c>
      <c r="U33" s="109">
        <v>1.5657339845388947</v>
      </c>
      <c r="V33" s="109">
        <v>2.0720235893087846</v>
      </c>
      <c r="W33" s="110">
        <v>2.6582008019302066</v>
      </c>
      <c r="X33" s="109">
        <v>1.0564413326349325</v>
      </c>
      <c r="Y33" s="109">
        <v>1.1303125486502807</v>
      </c>
      <c r="Z33" s="109">
        <v>1.1566708351370636</v>
      </c>
      <c r="AA33" s="148">
        <v>1.1571624828187907</v>
      </c>
    </row>
    <row r="34" spans="2:27" ht="15" customHeight="1">
      <c r="B34" s="53"/>
      <c r="C34" s="49"/>
      <c r="D34" s="65" t="s">
        <v>54</v>
      </c>
      <c r="E34" s="49"/>
      <c r="F34" s="50"/>
      <c r="G34" s="54" t="s">
        <v>42</v>
      </c>
      <c r="H34" s="103">
        <v>3.720167608971778</v>
      </c>
      <c r="I34" s="104">
        <v>7.8416392304376075</v>
      </c>
      <c r="J34" s="104">
        <v>8.179248560656134</v>
      </c>
      <c r="K34" s="105">
        <v>6.648619849906694</v>
      </c>
      <c r="L34" s="109">
        <v>-8.153506931323577</v>
      </c>
      <c r="M34" s="109">
        <v>-0.657579380954715</v>
      </c>
      <c r="N34" s="109">
        <v>-0.03673240123325172</v>
      </c>
      <c r="O34" s="110">
        <v>16.643122524337144</v>
      </c>
      <c r="P34" s="109">
        <v>-3.5659427662708225</v>
      </c>
      <c r="Q34" s="109">
        <v>-1.284012846346556</v>
      </c>
      <c r="R34" s="109">
        <v>-0.0248538781413572</v>
      </c>
      <c r="S34" s="110">
        <v>4.108984111208386</v>
      </c>
      <c r="T34" s="109">
        <v>2.2569390028877763</v>
      </c>
      <c r="U34" s="109">
        <v>1.5887097462769617</v>
      </c>
      <c r="V34" s="109">
        <v>2.131245700175981</v>
      </c>
      <c r="W34" s="110">
        <v>2.810938065761732</v>
      </c>
      <c r="X34" s="109">
        <v>1.1250170625264957</v>
      </c>
      <c r="Y34" s="109">
        <v>1.185552392825187</v>
      </c>
      <c r="Z34" s="109">
        <v>1.2119908749600938</v>
      </c>
      <c r="AA34" s="148">
        <v>1.3055871521887354</v>
      </c>
    </row>
    <row r="35" spans="2:27" ht="3.75" customHeight="1">
      <c r="B35" s="53"/>
      <c r="C35" s="49"/>
      <c r="D35" s="49"/>
      <c r="E35" s="49"/>
      <c r="F35" s="50"/>
      <c r="G35" s="54"/>
      <c r="H35" s="85"/>
      <c r="I35" s="49"/>
      <c r="J35" s="49"/>
      <c r="K35" s="50"/>
      <c r="L35" s="49"/>
      <c r="M35" s="49"/>
      <c r="N35" s="49"/>
      <c r="O35" s="50"/>
      <c r="P35" s="49"/>
      <c r="Q35" s="49"/>
      <c r="R35" s="49"/>
      <c r="S35" s="50"/>
      <c r="T35" s="49"/>
      <c r="U35" s="49"/>
      <c r="V35" s="49"/>
      <c r="W35" s="50"/>
      <c r="X35" s="49"/>
      <c r="Y35" s="49"/>
      <c r="Z35" s="49"/>
      <c r="AA35" s="52"/>
    </row>
    <row r="36" spans="2:27" ht="15" customHeight="1">
      <c r="B36" s="53"/>
      <c r="C36" s="49" t="s">
        <v>32</v>
      </c>
      <c r="D36" s="49"/>
      <c r="E36" s="49"/>
      <c r="F36" s="50"/>
      <c r="G36" s="54" t="s">
        <v>42</v>
      </c>
      <c r="H36" s="103">
        <v>3.8833477486460453</v>
      </c>
      <c r="I36" s="68">
        <v>5.850786272750128</v>
      </c>
      <c r="J36" s="68">
        <v>8.140738620419626</v>
      </c>
      <c r="K36" s="67">
        <v>6.68496788072504</v>
      </c>
      <c r="L36" s="68">
        <v>1.2873253162627947</v>
      </c>
      <c r="M36" s="68">
        <v>-2.758931999718328</v>
      </c>
      <c r="N36" s="68">
        <v>3.4287244393905354</v>
      </c>
      <c r="O36" s="67">
        <v>1.266655094955226</v>
      </c>
      <c r="P36" s="68">
        <v>1.2408969340426381</v>
      </c>
      <c r="Q36" s="68">
        <v>1.6344451110145428</v>
      </c>
      <c r="R36" s="68">
        <v>1.50275939553282</v>
      </c>
      <c r="S36" s="67">
        <v>2.248068881394701</v>
      </c>
      <c r="T36" s="68">
        <v>2.099949828377106</v>
      </c>
      <c r="U36" s="68">
        <v>1.6381121540448618</v>
      </c>
      <c r="V36" s="68">
        <v>2.0750176711605377</v>
      </c>
      <c r="W36" s="67">
        <v>2.7366480734876575</v>
      </c>
      <c r="X36" s="68">
        <v>1.0775987602072519</v>
      </c>
      <c r="Y36" s="68">
        <v>1.272150237019119</v>
      </c>
      <c r="Z36" s="68">
        <v>1.289208207909894</v>
      </c>
      <c r="AA36" s="70">
        <v>1.4906273216833625</v>
      </c>
    </row>
    <row r="37" spans="2:27" ht="15" customHeight="1">
      <c r="B37" s="53"/>
      <c r="C37" s="49"/>
      <c r="D37" s="65" t="s">
        <v>55</v>
      </c>
      <c r="E37" s="49"/>
      <c r="F37" s="50"/>
      <c r="G37" s="54" t="s">
        <v>42</v>
      </c>
      <c r="H37" s="103">
        <v>5.289006046726996</v>
      </c>
      <c r="I37" s="104">
        <v>3.257708895901729</v>
      </c>
      <c r="J37" s="104">
        <v>8.348268664326653</v>
      </c>
      <c r="K37" s="105">
        <v>6.6849678807250115</v>
      </c>
      <c r="L37" s="109">
        <v>2.2204871294605937</v>
      </c>
      <c r="M37" s="109">
        <v>-2.341982922243872</v>
      </c>
      <c r="N37" s="109">
        <v>4.448825058156359</v>
      </c>
      <c r="O37" s="110">
        <v>-0.003449461219759087</v>
      </c>
      <c r="P37" s="109">
        <v>0.34275228553515547</v>
      </c>
      <c r="Q37" s="109">
        <v>1.1100737329346515</v>
      </c>
      <c r="R37" s="109">
        <v>-1.3605281665239488</v>
      </c>
      <c r="S37" s="110">
        <v>4.660408152295275</v>
      </c>
      <c r="T37" s="104">
        <v>2.0999498283771345</v>
      </c>
      <c r="U37" s="109">
        <v>1.6381121540448618</v>
      </c>
      <c r="V37" s="109">
        <v>2.0750176711605377</v>
      </c>
      <c r="W37" s="110">
        <v>2.7366480734876575</v>
      </c>
      <c r="X37" s="109">
        <v>1.0775987602072519</v>
      </c>
      <c r="Y37" s="109">
        <v>1.272150237019119</v>
      </c>
      <c r="Z37" s="109">
        <v>1.289208207909894</v>
      </c>
      <c r="AA37" s="148">
        <v>1.4906273216833625</v>
      </c>
    </row>
    <row r="38" spans="2:27" ht="15" customHeight="1">
      <c r="B38" s="53"/>
      <c r="C38" s="49"/>
      <c r="D38" s="65" t="s">
        <v>56</v>
      </c>
      <c r="E38" s="49"/>
      <c r="F38" s="50"/>
      <c r="G38" s="54" t="s">
        <v>42</v>
      </c>
      <c r="H38" s="103">
        <v>3.2783764701298708</v>
      </c>
      <c r="I38" s="104">
        <v>7.013178855628837</v>
      </c>
      <c r="J38" s="104">
        <v>8.051604667112926</v>
      </c>
      <c r="K38" s="105">
        <v>6.684967880725054</v>
      </c>
      <c r="L38" s="109">
        <v>-0.7605733211570964</v>
      </c>
      <c r="M38" s="109">
        <v>-2.9136347758875303</v>
      </c>
      <c r="N38" s="109">
        <v>3.349716662658224</v>
      </c>
      <c r="O38" s="110">
        <v>3.248238205390777</v>
      </c>
      <c r="P38" s="109">
        <v>1.730737521242446</v>
      </c>
      <c r="Q38" s="109">
        <v>1.3057652288495092</v>
      </c>
      <c r="R38" s="109">
        <v>-0.01764057883956127</v>
      </c>
      <c r="S38" s="110">
        <v>3.2724849246755525</v>
      </c>
      <c r="T38" s="104">
        <v>2.0999498283768645</v>
      </c>
      <c r="U38" s="109">
        <v>1.6381121540448618</v>
      </c>
      <c r="V38" s="109">
        <v>2.0750176711605377</v>
      </c>
      <c r="W38" s="110">
        <v>2.7366480734876575</v>
      </c>
      <c r="X38" s="109">
        <v>1.0775987602072519</v>
      </c>
      <c r="Y38" s="109">
        <v>1.272150237019119</v>
      </c>
      <c r="Z38" s="109">
        <v>1.289208207909894</v>
      </c>
      <c r="AA38" s="148">
        <v>1.4906273216833625</v>
      </c>
    </row>
    <row r="39" spans="2:27" ht="3.75" customHeight="1">
      <c r="B39" s="43"/>
      <c r="C39" s="49"/>
      <c r="D39" s="49"/>
      <c r="E39" s="49"/>
      <c r="F39" s="50"/>
      <c r="G39" s="54"/>
      <c r="H39" s="61"/>
      <c r="I39" s="49"/>
      <c r="J39" s="49"/>
      <c r="K39" s="50"/>
      <c r="L39" s="49"/>
      <c r="M39" s="49"/>
      <c r="N39" s="49"/>
      <c r="O39" s="50"/>
      <c r="P39" s="49"/>
      <c r="Q39" s="49"/>
      <c r="R39" s="49"/>
      <c r="S39" s="50"/>
      <c r="T39" s="49"/>
      <c r="U39" s="49"/>
      <c r="V39" s="49"/>
      <c r="W39" s="50"/>
      <c r="X39" s="49"/>
      <c r="Y39" s="49"/>
      <c r="Z39" s="49"/>
      <c r="AA39" s="52"/>
    </row>
    <row r="40" spans="2:27" ht="15" customHeight="1">
      <c r="B40" s="43" t="s">
        <v>57</v>
      </c>
      <c r="C40" s="44"/>
      <c r="D40" s="44"/>
      <c r="E40" s="44"/>
      <c r="F40" s="91"/>
      <c r="G40" s="54"/>
      <c r="H40" s="61"/>
      <c r="I40" s="49"/>
      <c r="J40" s="49"/>
      <c r="K40" s="50"/>
      <c r="L40" s="49"/>
      <c r="M40" s="49"/>
      <c r="N40" s="49"/>
      <c r="O40" s="50"/>
      <c r="P40" s="49"/>
      <c r="Q40" s="49"/>
      <c r="R40" s="49"/>
      <c r="S40" s="50"/>
      <c r="T40" s="49"/>
      <c r="U40" s="49"/>
      <c r="V40" s="49"/>
      <c r="W40" s="50"/>
      <c r="X40" s="49"/>
      <c r="Y40" s="49"/>
      <c r="Z40" s="49"/>
      <c r="AA40" s="52"/>
    </row>
    <row r="41" spans="2:27" ht="15" customHeight="1">
      <c r="B41" s="43"/>
      <c r="C41" s="90" t="s">
        <v>31</v>
      </c>
      <c r="D41" s="44"/>
      <c r="E41" s="44"/>
      <c r="F41" s="91"/>
      <c r="G41" s="54" t="s">
        <v>42</v>
      </c>
      <c r="H41" s="85">
        <v>6.949941743380261</v>
      </c>
      <c r="I41" s="68">
        <v>9.112508332687597</v>
      </c>
      <c r="J41" s="68">
        <v>11.376195046852944</v>
      </c>
      <c r="K41" s="67">
        <v>9.168630518302257</v>
      </c>
      <c r="L41" s="99"/>
      <c r="M41" s="99"/>
      <c r="N41" s="99"/>
      <c r="O41" s="100"/>
      <c r="P41" s="99"/>
      <c r="Q41" s="99"/>
      <c r="R41" s="99"/>
      <c r="S41" s="100"/>
      <c r="T41" s="99"/>
      <c r="U41" s="99"/>
      <c r="V41" s="99"/>
      <c r="W41" s="100"/>
      <c r="X41" s="99"/>
      <c r="Y41" s="99"/>
      <c r="Z41" s="99"/>
      <c r="AA41" s="102"/>
    </row>
    <row r="42" spans="2:27" ht="15" customHeight="1" thickBot="1">
      <c r="B42" s="55"/>
      <c r="C42" s="56" t="s">
        <v>32</v>
      </c>
      <c r="D42" s="56"/>
      <c r="E42" s="56"/>
      <c r="F42" s="57"/>
      <c r="G42" s="58" t="s">
        <v>42</v>
      </c>
      <c r="H42" s="86">
        <v>7.987774032854444</v>
      </c>
      <c r="I42" s="71">
        <v>8.48693738232258</v>
      </c>
      <c r="J42" s="71">
        <v>10.430215418271715</v>
      </c>
      <c r="K42" s="72">
        <v>8.974924711620558</v>
      </c>
      <c r="L42" s="122"/>
      <c r="M42" s="122"/>
      <c r="N42" s="122"/>
      <c r="O42" s="123"/>
      <c r="P42" s="122"/>
      <c r="Q42" s="122"/>
      <c r="R42" s="122"/>
      <c r="S42" s="123"/>
      <c r="T42" s="122"/>
      <c r="U42" s="122"/>
      <c r="V42" s="122"/>
      <c r="W42" s="123"/>
      <c r="X42" s="122"/>
      <c r="Y42" s="122"/>
      <c r="Z42" s="122"/>
      <c r="AA42" s="124"/>
    </row>
    <row r="43" ht="15">
      <c r="B43" s="38" t="s">
        <v>99</v>
      </c>
    </row>
    <row r="44" spans="8:27" ht="15"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</row>
    <row r="45" spans="8:27" ht="15"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</row>
  </sheetData>
  <sheetProtection/>
  <mergeCells count="18">
    <mergeCell ref="B28:F29"/>
    <mergeCell ref="B3:F4"/>
    <mergeCell ref="G3:G4"/>
    <mergeCell ref="K3:K4"/>
    <mergeCell ref="I3:I4"/>
    <mergeCell ref="J3:J4"/>
    <mergeCell ref="J28:J29"/>
    <mergeCell ref="G28:G29"/>
    <mergeCell ref="K28:K29"/>
    <mergeCell ref="I28:I29"/>
    <mergeCell ref="X3:AA3"/>
    <mergeCell ref="X28:AA28"/>
    <mergeCell ref="L3:O3"/>
    <mergeCell ref="P3:S3"/>
    <mergeCell ref="T3:W3"/>
    <mergeCell ref="T28:W28"/>
    <mergeCell ref="P28:S28"/>
    <mergeCell ref="L28:O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K44" sqref="K44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4.8515625" style="38" customWidth="1"/>
    <col min="8" max="8" width="10.8515625" style="38" customWidth="1"/>
    <col min="9" max="10" width="9.140625" style="38" customWidth="1"/>
    <col min="11" max="16384" width="9.140625" style="154" customWidth="1"/>
  </cols>
  <sheetData>
    <row r="1" ht="22.5" customHeight="1" thickBot="1">
      <c r="B1" s="37" t="s">
        <v>176</v>
      </c>
    </row>
    <row r="2" spans="2:11" ht="30" customHeight="1">
      <c r="B2" s="199" t="str">
        <f>"Strednodobá predikcia "&amp;Súhrn!H3&amp;" - sektor verejnej správy [objem]"</f>
        <v>Strednodobá predikcia P3Q-2018 - sektor verejnej správy [objem]</v>
      </c>
      <c r="C2" s="200"/>
      <c r="D2" s="200"/>
      <c r="E2" s="200"/>
      <c r="F2" s="200"/>
      <c r="G2" s="200"/>
      <c r="H2" s="200"/>
      <c r="I2" s="200"/>
      <c r="J2" s="200"/>
      <c r="K2" s="201"/>
    </row>
    <row r="3" spans="2:11" ht="30" customHeight="1">
      <c r="B3" s="202" t="s">
        <v>29</v>
      </c>
      <c r="C3" s="203"/>
      <c r="D3" s="203"/>
      <c r="E3" s="203"/>
      <c r="F3" s="204"/>
      <c r="G3" s="205" t="s">
        <v>69</v>
      </c>
      <c r="H3" s="218">
        <v>2017</v>
      </c>
      <c r="I3" s="206">
        <v>2018</v>
      </c>
      <c r="J3" s="206">
        <v>2019</v>
      </c>
      <c r="K3" s="207">
        <v>2020</v>
      </c>
    </row>
    <row r="4" spans="2:11" ht="3.75" customHeight="1">
      <c r="B4" s="43"/>
      <c r="C4" s="44"/>
      <c r="D4" s="44"/>
      <c r="E4" s="44"/>
      <c r="F4" s="91"/>
      <c r="G4" s="46"/>
      <c r="H4" s="98"/>
      <c r="I4" s="87"/>
      <c r="J4" s="227"/>
      <c r="K4" s="179"/>
    </row>
    <row r="5" spans="2:11" ht="15" customHeight="1">
      <c r="B5" s="43" t="s">
        <v>141</v>
      </c>
      <c r="C5" s="44"/>
      <c r="D5" s="44"/>
      <c r="E5" s="44"/>
      <c r="F5" s="91"/>
      <c r="G5" s="46"/>
      <c r="H5" s="125"/>
      <c r="I5" s="126"/>
      <c r="J5" s="126"/>
      <c r="K5" s="180"/>
    </row>
    <row r="6" spans="2:11" ht="15" customHeight="1">
      <c r="B6" s="53"/>
      <c r="C6" s="90" t="s">
        <v>149</v>
      </c>
      <c r="D6" s="181"/>
      <c r="E6" s="181"/>
      <c r="F6" s="182"/>
      <c r="G6" s="54" t="s">
        <v>142</v>
      </c>
      <c r="H6" s="131">
        <v>-884.4616710201954</v>
      </c>
      <c r="I6" s="76">
        <v>-855.5454338143245</v>
      </c>
      <c r="J6" s="76">
        <v>-426.35492967031314</v>
      </c>
      <c r="K6" s="146">
        <v>-248.39207888270903</v>
      </c>
    </row>
    <row r="7" spans="2:11" ht="15" customHeight="1">
      <c r="B7" s="53"/>
      <c r="C7" s="90" t="s">
        <v>143</v>
      </c>
      <c r="D7" s="181"/>
      <c r="E7" s="181"/>
      <c r="F7" s="182"/>
      <c r="G7" s="54" t="s">
        <v>142</v>
      </c>
      <c r="H7" s="131">
        <v>301.6640534797484</v>
      </c>
      <c r="I7" s="76">
        <v>283.8330885093924</v>
      </c>
      <c r="J7" s="76">
        <v>688.2163395089328</v>
      </c>
      <c r="K7" s="146">
        <v>842.0806195108707</v>
      </c>
    </row>
    <row r="8" spans="2:11" ht="15" customHeight="1">
      <c r="B8" s="53"/>
      <c r="C8" s="49" t="s">
        <v>139</v>
      </c>
      <c r="D8" s="65"/>
      <c r="E8" s="49"/>
      <c r="F8" s="50"/>
      <c r="G8" s="54" t="s">
        <v>142</v>
      </c>
      <c r="H8" s="131">
        <v>33466.121</v>
      </c>
      <c r="I8" s="76">
        <v>35580.434120683225</v>
      </c>
      <c r="J8" s="76">
        <v>38182.01421576437</v>
      </c>
      <c r="K8" s="146">
        <v>40631.485419506585</v>
      </c>
    </row>
    <row r="9" spans="2:11" ht="15" customHeight="1">
      <c r="B9" s="53"/>
      <c r="C9" s="49"/>
      <c r="D9" s="49" t="s">
        <v>144</v>
      </c>
      <c r="E9" s="49"/>
      <c r="F9" s="50"/>
      <c r="G9" s="54" t="s">
        <v>142</v>
      </c>
      <c r="H9" s="131">
        <v>33166.801999999996</v>
      </c>
      <c r="I9" s="76">
        <v>34861.434120683225</v>
      </c>
      <c r="J9" s="76">
        <v>37220.01421576437</v>
      </c>
      <c r="K9" s="146">
        <v>39462.686203219106</v>
      </c>
    </row>
    <row r="10" spans="2:11" ht="15" customHeight="1">
      <c r="B10" s="53"/>
      <c r="C10" s="49"/>
      <c r="D10" s="49" t="s">
        <v>145</v>
      </c>
      <c r="E10" s="49"/>
      <c r="F10" s="50"/>
      <c r="G10" s="54" t="s">
        <v>142</v>
      </c>
      <c r="H10" s="131">
        <v>299.319</v>
      </c>
      <c r="I10" s="76">
        <v>719</v>
      </c>
      <c r="J10" s="76">
        <v>962</v>
      </c>
      <c r="K10" s="146">
        <v>1168.7992162874827</v>
      </c>
    </row>
    <row r="11" spans="2:11" ht="6" customHeight="1">
      <c r="B11" s="53"/>
      <c r="C11" s="49"/>
      <c r="D11" s="65"/>
      <c r="E11" s="49"/>
      <c r="F11" s="50"/>
      <c r="G11" s="54"/>
      <c r="H11" s="131"/>
      <c r="I11" s="76"/>
      <c r="J11" s="76"/>
      <c r="K11" s="146"/>
    </row>
    <row r="12" spans="2:11" ht="15" customHeight="1">
      <c r="B12" s="53"/>
      <c r="C12" s="49" t="s">
        <v>140</v>
      </c>
      <c r="D12" s="65"/>
      <c r="E12" s="49"/>
      <c r="F12" s="50"/>
      <c r="G12" s="54" t="s">
        <v>142</v>
      </c>
      <c r="H12" s="131">
        <v>34350.582671020195</v>
      </c>
      <c r="I12" s="76">
        <v>36435.97955449755</v>
      </c>
      <c r="J12" s="76">
        <v>38608.369145434684</v>
      </c>
      <c r="K12" s="146">
        <v>40879.877498389294</v>
      </c>
    </row>
    <row r="13" spans="2:11" ht="15" customHeight="1">
      <c r="B13" s="53"/>
      <c r="C13" s="49" t="s">
        <v>146</v>
      </c>
      <c r="D13" s="65"/>
      <c r="E13" s="49"/>
      <c r="F13" s="50"/>
      <c r="G13" s="54" t="s">
        <v>142</v>
      </c>
      <c r="H13" s="131">
        <v>33164.45694652025</v>
      </c>
      <c r="I13" s="76">
        <v>35296.601032173836</v>
      </c>
      <c r="J13" s="76">
        <v>37493.79787625544</v>
      </c>
      <c r="K13" s="146">
        <v>39789.40479999571</v>
      </c>
    </row>
    <row r="14" spans="2:11" ht="15" customHeight="1">
      <c r="B14" s="53"/>
      <c r="C14" s="49"/>
      <c r="D14" s="49" t="s">
        <v>147</v>
      </c>
      <c r="E14" s="49"/>
      <c r="F14" s="50"/>
      <c r="G14" s="54" t="s">
        <v>142</v>
      </c>
      <c r="H14" s="131">
        <v>31406.526671020198</v>
      </c>
      <c r="I14" s="76">
        <v>32882.086354831525</v>
      </c>
      <c r="J14" s="76">
        <v>34754.11477493924</v>
      </c>
      <c r="K14" s="146">
        <v>36566.070512487684</v>
      </c>
    </row>
    <row r="15" spans="2:11" ht="15" customHeight="1">
      <c r="B15" s="53"/>
      <c r="C15" s="49"/>
      <c r="D15" s="49" t="s">
        <v>148</v>
      </c>
      <c r="E15" s="49"/>
      <c r="F15" s="50"/>
      <c r="G15" s="54" t="s">
        <v>142</v>
      </c>
      <c r="H15" s="131">
        <v>2944.056</v>
      </c>
      <c r="I15" s="76">
        <v>3553.8931996660212</v>
      </c>
      <c r="J15" s="76">
        <v>3854.254370495441</v>
      </c>
      <c r="K15" s="146">
        <v>4313.806985901611</v>
      </c>
    </row>
    <row r="16" spans="2:11" ht="6" customHeight="1">
      <c r="B16" s="53"/>
      <c r="C16" s="49"/>
      <c r="D16" s="49"/>
      <c r="E16" s="49"/>
      <c r="F16" s="50"/>
      <c r="G16" s="54"/>
      <c r="H16" s="131"/>
      <c r="I16" s="76"/>
      <c r="J16" s="76"/>
      <c r="K16" s="146"/>
    </row>
    <row r="17" spans="2:11" ht="15" customHeight="1" thickBot="1">
      <c r="B17" s="185" t="s">
        <v>138</v>
      </c>
      <c r="C17" s="56"/>
      <c r="D17" s="56"/>
      <c r="E17" s="56"/>
      <c r="F17" s="57"/>
      <c r="G17" s="58" t="s">
        <v>142</v>
      </c>
      <c r="H17" s="135">
        <v>43226.09074183013</v>
      </c>
      <c r="I17" s="82">
        <v>44394.7017584614</v>
      </c>
      <c r="J17" s="82">
        <v>45757.688405672016</v>
      </c>
      <c r="K17" s="84">
        <v>46719.851914545434</v>
      </c>
    </row>
    <row r="18" spans="1:11" s="152" customFormat="1" ht="12.75" customHeight="1" thickBot="1">
      <c r="A18" s="49"/>
      <c r="B18" s="49"/>
      <c r="C18" s="49"/>
      <c r="D18" s="65"/>
      <c r="E18" s="49"/>
      <c r="F18" s="49"/>
      <c r="G18" s="60"/>
      <c r="H18" s="76"/>
      <c r="I18" s="76"/>
      <c r="J18" s="76"/>
      <c r="K18" s="76"/>
    </row>
    <row r="19" spans="1:11" s="152" customFormat="1" ht="30" customHeight="1">
      <c r="A19" s="49"/>
      <c r="B19" s="199" t="str">
        <f>"Strednodobá predikcia "&amp;Súhrn!H3&amp;" - sektor verejnej správy [% HDP]"</f>
        <v>Strednodobá predikcia P3Q-2018 - sektor verejnej správy [% HDP]</v>
      </c>
      <c r="C19" s="200"/>
      <c r="D19" s="200"/>
      <c r="E19" s="200"/>
      <c r="F19" s="200"/>
      <c r="G19" s="200"/>
      <c r="H19" s="200"/>
      <c r="I19" s="200"/>
      <c r="J19" s="200"/>
      <c r="K19" s="201"/>
    </row>
    <row r="20" spans="1:11" s="152" customFormat="1" ht="30" customHeight="1">
      <c r="A20" s="49"/>
      <c r="B20" s="202" t="s">
        <v>29</v>
      </c>
      <c r="C20" s="203"/>
      <c r="D20" s="203"/>
      <c r="E20" s="203"/>
      <c r="F20" s="204"/>
      <c r="G20" s="208" t="s">
        <v>69</v>
      </c>
      <c r="H20" s="218">
        <f>H$3</f>
        <v>2017</v>
      </c>
      <c r="I20" s="206">
        <f>I$3</f>
        <v>2018</v>
      </c>
      <c r="J20" s="206">
        <f>J$3</f>
        <v>2019</v>
      </c>
      <c r="K20" s="207">
        <v>2020</v>
      </c>
    </row>
    <row r="21" spans="2:11" ht="3.75" customHeight="1">
      <c r="B21" s="196"/>
      <c r="C21" s="197"/>
      <c r="D21" s="197"/>
      <c r="E21" s="197"/>
      <c r="F21" s="198"/>
      <c r="G21" s="46"/>
      <c r="H21" s="98"/>
      <c r="I21" s="87"/>
      <c r="J21" s="227"/>
      <c r="K21" s="179"/>
    </row>
    <row r="22" spans="2:11" ht="15" customHeight="1">
      <c r="B22" s="43" t="s">
        <v>141</v>
      </c>
      <c r="C22" s="44"/>
      <c r="D22" s="44"/>
      <c r="E22" s="44"/>
      <c r="F22" s="91"/>
      <c r="G22" s="54"/>
      <c r="H22" s="131"/>
      <c r="I22" s="76"/>
      <c r="J22" s="76"/>
      <c r="K22" s="146"/>
    </row>
    <row r="23" spans="2:11" ht="15" customHeight="1">
      <c r="B23" s="53"/>
      <c r="C23" s="90" t="s">
        <v>149</v>
      </c>
      <c r="D23" s="181"/>
      <c r="E23" s="181"/>
      <c r="F23" s="182"/>
      <c r="G23" s="54" t="s">
        <v>14</v>
      </c>
      <c r="H23" s="108">
        <f>+H6/H$41*100</f>
        <v>-1.0407244488195018</v>
      </c>
      <c r="I23" s="109">
        <f>+I6/I$41*100</f>
        <v>-0.9448290402549384</v>
      </c>
      <c r="J23" s="109">
        <f aca="true" t="shared" si="0" ref="H23:J27">+J6/J$41*100</f>
        <v>-0.4373844087744417</v>
      </c>
      <c r="K23" s="148">
        <f>+K6/K$41*100</f>
        <v>-0.23775344990803093</v>
      </c>
    </row>
    <row r="24" spans="2:11" ht="15" customHeight="1">
      <c r="B24" s="53"/>
      <c r="C24" s="90" t="s">
        <v>143</v>
      </c>
      <c r="D24" s="181"/>
      <c r="E24" s="181"/>
      <c r="F24" s="182"/>
      <c r="G24" s="54" t="s">
        <v>14</v>
      </c>
      <c r="H24" s="108">
        <f t="shared" si="0"/>
        <v>0.35496072478102825</v>
      </c>
      <c r="I24" s="109">
        <f>+I7/I$41*100</f>
        <v>0.31345353970660644</v>
      </c>
      <c r="J24" s="109">
        <f t="shared" si="0"/>
        <v>0.7060199749485493</v>
      </c>
      <c r="K24" s="148">
        <f>+K7/K$41*100</f>
        <v>0.8060143193372107</v>
      </c>
    </row>
    <row r="25" spans="2:11" ht="15" customHeight="1">
      <c r="B25" s="53"/>
      <c r="C25" s="49" t="s">
        <v>139</v>
      </c>
      <c r="D25" s="65"/>
      <c r="E25" s="49"/>
      <c r="F25" s="50"/>
      <c r="G25" s="54" t="s">
        <v>14</v>
      </c>
      <c r="H25" s="108">
        <f t="shared" si="0"/>
        <v>39.37876730336739</v>
      </c>
      <c r="I25" s="109">
        <f>+I8/I$41*100</f>
        <v>39.29356185354271</v>
      </c>
      <c r="J25" s="109">
        <f t="shared" si="0"/>
        <v>39.16975400400127</v>
      </c>
      <c r="K25" s="148">
        <f>+K8/K$41*100</f>
        <v>38.89123951467526</v>
      </c>
    </row>
    <row r="26" spans="2:11" ht="15" customHeight="1">
      <c r="B26" s="53"/>
      <c r="C26" s="49"/>
      <c r="D26" s="49" t="s">
        <v>144</v>
      </c>
      <c r="E26" s="49"/>
      <c r="F26" s="50"/>
      <c r="G26" s="54" t="s">
        <v>14</v>
      </c>
      <c r="H26" s="108">
        <f>+H9/H$41*100</f>
        <v>39.02656594574734</v>
      </c>
      <c r="I26" s="109">
        <f>+I9/I$41*100</f>
        <v>38.49952795061532</v>
      </c>
      <c r="J26" s="109">
        <f t="shared" si="0"/>
        <v>38.18286779263184</v>
      </c>
      <c r="K26" s="148">
        <f>+K9/K$41*100</f>
        <v>37.77249995111064</v>
      </c>
    </row>
    <row r="27" spans="2:11" ht="15" customHeight="1">
      <c r="B27" s="53"/>
      <c r="C27" s="49"/>
      <c r="D27" s="49" t="s">
        <v>145</v>
      </c>
      <c r="E27" s="49"/>
      <c r="F27" s="50"/>
      <c r="G27" s="54" t="s">
        <v>14</v>
      </c>
      <c r="H27" s="108">
        <f>+H10/H$41*100</f>
        <v>0.3522013576200428</v>
      </c>
      <c r="I27" s="109">
        <f>+I10/I$41*100</f>
        <v>0.7940339029273966</v>
      </c>
      <c r="J27" s="109">
        <f t="shared" si="0"/>
        <v>0.9868862113694248</v>
      </c>
      <c r="K27" s="148">
        <f>+K10/K$41*100</f>
        <v>1.1187395635646251</v>
      </c>
    </row>
    <row r="28" spans="2:11" ht="3.75" customHeight="1">
      <c r="B28" s="53"/>
      <c r="C28" s="49"/>
      <c r="D28" s="65"/>
      <c r="E28" s="49"/>
      <c r="F28" s="50"/>
      <c r="G28" s="54"/>
      <c r="H28" s="108"/>
      <c r="I28" s="109"/>
      <c r="J28" s="109"/>
      <c r="K28" s="148"/>
    </row>
    <row r="29" spans="2:11" ht="15" customHeight="1">
      <c r="B29" s="53"/>
      <c r="C29" s="49" t="s">
        <v>140</v>
      </c>
      <c r="D29" s="65"/>
      <c r="E29" s="49"/>
      <c r="F29" s="50"/>
      <c r="G29" s="54" t="s">
        <v>14</v>
      </c>
      <c r="H29" s="108">
        <f aca="true" t="shared" si="1" ref="H29:J32">+H12/H$41*100</f>
        <v>40.41949175218689</v>
      </c>
      <c r="I29" s="109">
        <f>+I12/I$41*100</f>
        <v>40.23839089379766</v>
      </c>
      <c r="J29" s="109">
        <f t="shared" si="1"/>
        <v>39.607138412775704</v>
      </c>
      <c r="K29" s="148">
        <f>+K12/K$41*100</f>
        <v>39.12899296458329</v>
      </c>
    </row>
    <row r="30" spans="2:11" ht="15" customHeight="1">
      <c r="B30" s="53"/>
      <c r="C30" s="49" t="s">
        <v>146</v>
      </c>
      <c r="D30" s="65"/>
      <c r="E30" s="49"/>
      <c r="F30" s="50"/>
      <c r="G30" s="54" t="s">
        <v>14</v>
      </c>
      <c r="H30" s="108">
        <f t="shared" si="1"/>
        <v>39.02380657858637</v>
      </c>
      <c r="I30" s="109">
        <f>+I13/I$41*100</f>
        <v>38.98010831383611</v>
      </c>
      <c r="J30" s="109">
        <f t="shared" si="1"/>
        <v>38.46373402905272</v>
      </c>
      <c r="K30" s="148">
        <f>+K13/K$41*100</f>
        <v>38.08522519533805</v>
      </c>
    </row>
    <row r="31" spans="2:11" ht="15" customHeight="1">
      <c r="B31" s="53"/>
      <c r="C31" s="49"/>
      <c r="D31" s="49" t="s">
        <v>147</v>
      </c>
      <c r="E31" s="49"/>
      <c r="F31" s="50"/>
      <c r="G31" s="54" t="s">
        <v>14</v>
      </c>
      <c r="H31" s="108">
        <f t="shared" si="1"/>
        <v>36.95529295388331</v>
      </c>
      <c r="I31" s="109">
        <f>+I14/I$41*100</f>
        <v>36.31361803160301</v>
      </c>
      <c r="J31" s="109">
        <f t="shared" si="1"/>
        <v>35.65317740097498</v>
      </c>
      <c r="K31" s="148">
        <f>+K14/K$41*100</f>
        <v>34.99994626652103</v>
      </c>
    </row>
    <row r="32" spans="2:11" ht="15" customHeight="1">
      <c r="B32" s="53"/>
      <c r="C32" s="49"/>
      <c r="D32" s="49" t="s">
        <v>148</v>
      </c>
      <c r="E32" s="49"/>
      <c r="F32" s="50"/>
      <c r="G32" s="54" t="s">
        <v>14</v>
      </c>
      <c r="H32" s="108">
        <f t="shared" si="1"/>
        <v>3.464198798303592</v>
      </c>
      <c r="I32" s="109">
        <f>+I15/I$41*100</f>
        <v>3.9247728621946374</v>
      </c>
      <c r="J32" s="109">
        <f t="shared" si="1"/>
        <v>3.9539610118007205</v>
      </c>
      <c r="K32" s="148">
        <f>+K15/K$41*100</f>
        <v>4.12904669806227</v>
      </c>
    </row>
    <row r="33" spans="1:11" ht="3.75" customHeight="1">
      <c r="A33" s="52"/>
      <c r="B33" s="53"/>
      <c r="C33" s="49"/>
      <c r="D33" s="49"/>
      <c r="E33" s="49"/>
      <c r="F33" s="50"/>
      <c r="G33" s="54"/>
      <c r="H33" s="108"/>
      <c r="I33" s="109"/>
      <c r="J33" s="109"/>
      <c r="K33" s="148"/>
    </row>
    <row r="34" spans="1:11" ht="15" customHeight="1">
      <c r="A34" s="52"/>
      <c r="B34" s="43" t="s">
        <v>159</v>
      </c>
      <c r="C34" s="44"/>
      <c r="D34" s="44"/>
      <c r="E34" s="44"/>
      <c r="F34" s="91"/>
      <c r="G34" s="54"/>
      <c r="H34" s="108"/>
      <c r="I34" s="109"/>
      <c r="J34" s="109"/>
      <c r="K34" s="148"/>
    </row>
    <row r="35" spans="1:19" ht="15" customHeight="1">
      <c r="A35" s="52"/>
      <c r="B35" s="53"/>
      <c r="C35" s="49" t="s">
        <v>155</v>
      </c>
      <c r="D35" s="181"/>
      <c r="E35" s="181"/>
      <c r="F35" s="182"/>
      <c r="G35" s="24" t="s">
        <v>158</v>
      </c>
      <c r="H35" s="193">
        <v>-0.09142824672434391</v>
      </c>
      <c r="I35" s="186">
        <v>0.11435348630455622</v>
      </c>
      <c r="J35" s="186">
        <v>0.31797398075466404</v>
      </c>
      <c r="K35" s="192">
        <v>0.3944736517817253</v>
      </c>
      <c r="L35" s="223"/>
      <c r="M35" s="223"/>
      <c r="N35" s="223"/>
      <c r="P35" s="223"/>
      <c r="Q35" s="223"/>
      <c r="R35" s="223"/>
      <c r="S35" s="223"/>
    </row>
    <row r="36" spans="1:19" ht="15" customHeight="1">
      <c r="A36" s="52"/>
      <c r="B36" s="53"/>
      <c r="C36" s="49" t="s">
        <v>156</v>
      </c>
      <c r="D36" s="181"/>
      <c r="E36" s="181"/>
      <c r="F36" s="182"/>
      <c r="G36" s="24" t="s">
        <v>158</v>
      </c>
      <c r="H36" s="193">
        <v>-0.8825576036929902</v>
      </c>
      <c r="I36" s="186">
        <v>-0.922806526001293</v>
      </c>
      <c r="J36" s="186">
        <v>-0.6952393257612882</v>
      </c>
      <c r="K36" s="192">
        <v>-0.6076889025998674</v>
      </c>
      <c r="L36" s="223"/>
      <c r="M36" s="223"/>
      <c r="N36" s="223"/>
      <c r="P36" s="223"/>
      <c r="Q36" s="223"/>
      <c r="R36" s="223"/>
      <c r="S36" s="223"/>
    </row>
    <row r="37" spans="1:19" ht="15" customHeight="1">
      <c r="A37" s="52"/>
      <c r="B37" s="53"/>
      <c r="C37" s="49" t="s">
        <v>157</v>
      </c>
      <c r="D37" s="181"/>
      <c r="E37" s="181"/>
      <c r="F37" s="182"/>
      <c r="G37" s="24" t="s">
        <v>158</v>
      </c>
      <c r="H37" s="193">
        <v>0.4430703146724459</v>
      </c>
      <c r="I37" s="186">
        <v>0.19874207138373</v>
      </c>
      <c r="J37" s="186">
        <v>0.3912774193376851</v>
      </c>
      <c r="K37" s="192">
        <v>0.41716777490010415</v>
      </c>
      <c r="L37" s="223"/>
      <c r="M37" s="223"/>
      <c r="N37" s="223"/>
      <c r="P37" s="223"/>
      <c r="Q37" s="223"/>
      <c r="R37" s="223"/>
      <c r="S37" s="223"/>
    </row>
    <row r="38" spans="1:19" ht="15" customHeight="1">
      <c r="A38" s="52"/>
      <c r="B38" s="53"/>
      <c r="C38" s="49" t="s">
        <v>160</v>
      </c>
      <c r="D38" s="181"/>
      <c r="E38" s="181"/>
      <c r="F38" s="182"/>
      <c r="G38" s="24" t="s">
        <v>161</v>
      </c>
      <c r="H38" s="193">
        <v>0.7373287640568527</v>
      </c>
      <c r="I38" s="186">
        <v>-0.24432824328871589</v>
      </c>
      <c r="J38" s="186">
        <v>0.1925353479539551</v>
      </c>
      <c r="K38" s="192">
        <v>0.025890355562419032</v>
      </c>
      <c r="L38" s="223"/>
      <c r="M38" s="223"/>
      <c r="N38" s="223"/>
      <c r="P38" s="223"/>
      <c r="Q38" s="223"/>
      <c r="R38" s="223"/>
      <c r="S38" s="223"/>
    </row>
    <row r="39" spans="1:11" ht="3.75" customHeight="1">
      <c r="A39" s="52"/>
      <c r="B39" s="53"/>
      <c r="C39" s="49"/>
      <c r="D39" s="49"/>
      <c r="E39" s="49"/>
      <c r="F39" s="50"/>
      <c r="G39" s="54"/>
      <c r="H39" s="108"/>
      <c r="I39" s="109"/>
      <c r="J39" s="109"/>
      <c r="K39" s="148"/>
    </row>
    <row r="40" spans="1:11" ht="15" customHeight="1">
      <c r="A40" s="52"/>
      <c r="B40" s="183" t="s">
        <v>138</v>
      </c>
      <c r="C40" s="49"/>
      <c r="D40" s="49"/>
      <c r="E40" s="49"/>
      <c r="F40" s="50"/>
      <c r="G40" s="54" t="s">
        <v>14</v>
      </c>
      <c r="H40" s="115">
        <f>+H17/H$41*100</f>
        <v>50.86308535001031</v>
      </c>
      <c r="I40" s="111">
        <f>+I17/I$41*100</f>
        <v>49.027674974365596</v>
      </c>
      <c r="J40" s="111">
        <f>+J17/J$41*100</f>
        <v>46.941405147293466</v>
      </c>
      <c r="K40" s="114">
        <f>+K17/K$41*100</f>
        <v>44.7188413649882</v>
      </c>
    </row>
    <row r="41" spans="2:11" ht="15" customHeight="1" thickBot="1">
      <c r="B41" s="55"/>
      <c r="C41" s="121" t="s">
        <v>59</v>
      </c>
      <c r="D41" s="56"/>
      <c r="E41" s="56"/>
      <c r="F41" s="57"/>
      <c r="G41" s="58" t="s">
        <v>131</v>
      </c>
      <c r="H41" s="135">
        <f>HDP!H6</f>
        <v>84985.192</v>
      </c>
      <c r="I41" s="82">
        <f>HDP!I6</f>
        <v>90550.28977342579</v>
      </c>
      <c r="J41" s="82">
        <f>HDP!J6</f>
        <v>97478.30995278654</v>
      </c>
      <c r="K41" s="84">
        <f>HDP!K6</f>
        <v>104474.64757242992</v>
      </c>
    </row>
    <row r="42" ht="15" customHeight="1">
      <c r="B42" s="38" t="s">
        <v>99</v>
      </c>
    </row>
    <row r="43" ht="15" customHeight="1">
      <c r="B43" s="38" t="s">
        <v>162</v>
      </c>
    </row>
    <row r="44" spans="2:10" ht="15" customHeight="1">
      <c r="B44" s="38" t="s">
        <v>165</v>
      </c>
      <c r="H44" s="184"/>
      <c r="I44" s="184"/>
      <c r="J44" s="18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E35" sqref="E35"/>
    </sheetView>
  </sheetViews>
  <sheetFormatPr defaultColWidth="9.140625" defaultRowHeight="15"/>
  <cols>
    <col min="1" max="2" width="3.140625" style="38" customWidth="1"/>
    <col min="3" max="3" width="36.421875" style="38" customWidth="1"/>
    <col min="4" max="23" width="7.7109375" style="38" customWidth="1"/>
    <col min="24" max="16384" width="9.140625" style="38" customWidth="1"/>
  </cols>
  <sheetData>
    <row r="1" ht="22.5" customHeight="1" thickBot="1">
      <c r="B1" s="37" t="s">
        <v>177</v>
      </c>
    </row>
    <row r="2" spans="2:23" ht="18" customHeight="1">
      <c r="B2" s="298" t="s">
        <v>62</v>
      </c>
      <c r="C2" s="299"/>
      <c r="D2" s="295">
        <v>2017</v>
      </c>
      <c r="E2" s="296"/>
      <c r="F2" s="296"/>
      <c r="G2" s="296"/>
      <c r="H2" s="297"/>
      <c r="I2" s="295">
        <v>2018</v>
      </c>
      <c r="J2" s="296"/>
      <c r="K2" s="296"/>
      <c r="L2" s="296"/>
      <c r="M2" s="297"/>
      <c r="N2" s="296">
        <v>2019</v>
      </c>
      <c r="O2" s="296"/>
      <c r="P2" s="296"/>
      <c r="Q2" s="296"/>
      <c r="R2" s="297"/>
      <c r="S2" s="296">
        <v>2020</v>
      </c>
      <c r="T2" s="296"/>
      <c r="U2" s="296"/>
      <c r="V2" s="296"/>
      <c r="W2" s="297"/>
    </row>
    <row r="3" spans="2:23" ht="81.75" customHeight="1" thickBot="1">
      <c r="B3" s="300"/>
      <c r="C3" s="301"/>
      <c r="D3" s="139" t="s">
        <v>172</v>
      </c>
      <c r="E3" s="140" t="s">
        <v>65</v>
      </c>
      <c r="F3" s="140" t="s">
        <v>66</v>
      </c>
      <c r="G3" s="141" t="s">
        <v>67</v>
      </c>
      <c r="H3" s="142" t="s">
        <v>68</v>
      </c>
      <c r="I3" s="139" t="s">
        <v>64</v>
      </c>
      <c r="J3" s="140" t="s">
        <v>65</v>
      </c>
      <c r="K3" s="140" t="s">
        <v>66</v>
      </c>
      <c r="L3" s="141" t="s">
        <v>67</v>
      </c>
      <c r="M3" s="142" t="s">
        <v>68</v>
      </c>
      <c r="N3" s="139" t="s">
        <v>64</v>
      </c>
      <c r="O3" s="140" t="s">
        <v>65</v>
      </c>
      <c r="P3" s="140" t="s">
        <v>66</v>
      </c>
      <c r="Q3" s="141" t="s">
        <v>67</v>
      </c>
      <c r="R3" s="142" t="s">
        <v>68</v>
      </c>
      <c r="S3" s="139" t="s">
        <v>64</v>
      </c>
      <c r="T3" s="140" t="s">
        <v>65</v>
      </c>
      <c r="U3" s="140" t="s">
        <v>66</v>
      </c>
      <c r="V3" s="141" t="s">
        <v>67</v>
      </c>
      <c r="W3" s="142" t="s">
        <v>68</v>
      </c>
    </row>
    <row r="4" spans="2:23" ht="15" customHeight="1">
      <c r="B4" s="53" t="s">
        <v>132</v>
      </c>
      <c r="C4" s="52"/>
      <c r="D4" s="249">
        <v>3.4001663110798432</v>
      </c>
      <c r="E4" s="250">
        <v>3.400166311079844</v>
      </c>
      <c r="F4" s="250">
        <v>3.4</v>
      </c>
      <c r="G4" s="251">
        <v>3.4</v>
      </c>
      <c r="H4" s="252">
        <v>3.400166323732101</v>
      </c>
      <c r="I4" s="249">
        <v>4.010711669795853</v>
      </c>
      <c r="J4" s="250">
        <v>4.074736570023041</v>
      </c>
      <c r="K4" s="250">
        <v>3.9</v>
      </c>
      <c r="L4" s="251">
        <v>4</v>
      </c>
      <c r="M4" s="252">
        <v>4.045119831254085</v>
      </c>
      <c r="N4" s="249">
        <v>4.509746865240089</v>
      </c>
      <c r="O4" s="250">
        <v>4.499512662085303</v>
      </c>
      <c r="P4" s="250">
        <v>4.2</v>
      </c>
      <c r="Q4" s="251">
        <v>4.2</v>
      </c>
      <c r="R4" s="252">
        <v>4.525360068756101</v>
      </c>
      <c r="S4" s="249">
        <v>3.958216488654216</v>
      </c>
      <c r="T4" s="250">
        <v>3.914888367359115</v>
      </c>
      <c r="U4" s="250" t="s">
        <v>193</v>
      </c>
      <c r="V4" s="251">
        <v>3.8</v>
      </c>
      <c r="W4" s="252" t="s">
        <v>193</v>
      </c>
    </row>
    <row r="5" spans="2:23" ht="15" customHeight="1">
      <c r="B5" s="53"/>
      <c r="C5" s="52" t="s">
        <v>163</v>
      </c>
      <c r="D5" s="249">
        <v>3.5799113840440953</v>
      </c>
      <c r="E5" s="250">
        <v>3.664675878172363</v>
      </c>
      <c r="F5" s="189">
        <v>3.6</v>
      </c>
      <c r="G5" s="251" t="s">
        <v>193</v>
      </c>
      <c r="H5" s="252">
        <v>3.5799114338561644</v>
      </c>
      <c r="I5" s="249">
        <v>3.0202310040914995</v>
      </c>
      <c r="J5" s="250">
        <v>2.95896744030264</v>
      </c>
      <c r="K5" s="189">
        <v>3.6</v>
      </c>
      <c r="L5" s="251" t="s">
        <v>193</v>
      </c>
      <c r="M5" s="252">
        <v>3.558153571495337</v>
      </c>
      <c r="N5" s="249">
        <v>4.323754598037894</v>
      </c>
      <c r="O5" s="250">
        <v>3.2446565266949667</v>
      </c>
      <c r="P5" s="189">
        <v>3.6</v>
      </c>
      <c r="Q5" s="251" t="s">
        <v>193</v>
      </c>
      <c r="R5" s="252">
        <v>3.9541984780655293</v>
      </c>
      <c r="S5" s="249">
        <v>4.219976546246329</v>
      </c>
      <c r="T5" s="250">
        <v>2.820604957303763</v>
      </c>
      <c r="U5" s="250" t="s">
        <v>193</v>
      </c>
      <c r="V5" s="251" t="s">
        <v>193</v>
      </c>
      <c r="W5" s="252" t="s">
        <v>193</v>
      </c>
    </row>
    <row r="6" spans="2:23" ht="15">
      <c r="B6" s="53"/>
      <c r="C6" s="52" t="s">
        <v>133</v>
      </c>
      <c r="D6" s="249">
        <v>0.23594799445578474</v>
      </c>
      <c r="E6" s="250">
        <v>0.2359479944557208</v>
      </c>
      <c r="F6" s="189">
        <v>0.2</v>
      </c>
      <c r="G6" s="251" t="s">
        <v>193</v>
      </c>
      <c r="H6" s="252">
        <v>0.23594800130177784</v>
      </c>
      <c r="I6" s="249">
        <v>2.272892675950672</v>
      </c>
      <c r="J6" s="250">
        <v>1.77593979141204</v>
      </c>
      <c r="K6" s="189">
        <v>1.6</v>
      </c>
      <c r="L6" s="251" t="s">
        <v>193</v>
      </c>
      <c r="M6" s="252">
        <v>1.8254397852598192</v>
      </c>
      <c r="N6" s="249">
        <v>1.2553643838410835</v>
      </c>
      <c r="O6" s="250">
        <v>1.4891573172998385</v>
      </c>
      <c r="P6" s="189">
        <v>2</v>
      </c>
      <c r="Q6" s="251" t="s">
        <v>193</v>
      </c>
      <c r="R6" s="252">
        <v>1.9000000000000572</v>
      </c>
      <c r="S6" s="249">
        <v>2.2508892766161637</v>
      </c>
      <c r="T6" s="250">
        <v>1.6901925491522585</v>
      </c>
      <c r="U6" s="250" t="s">
        <v>193</v>
      </c>
      <c r="V6" s="251" t="s">
        <v>193</v>
      </c>
      <c r="W6" s="252" t="s">
        <v>193</v>
      </c>
    </row>
    <row r="7" spans="2:23" ht="15">
      <c r="B7" s="53"/>
      <c r="C7" s="52" t="s">
        <v>134</v>
      </c>
      <c r="D7" s="249">
        <v>3.1842761958972687</v>
      </c>
      <c r="E7" s="250">
        <v>3.1842761958973176</v>
      </c>
      <c r="F7" s="189">
        <v>3.2</v>
      </c>
      <c r="G7" s="251" t="s">
        <v>193</v>
      </c>
      <c r="H7" s="252">
        <v>3.1842761958973176</v>
      </c>
      <c r="I7" s="249">
        <v>12.38556951040215</v>
      </c>
      <c r="J7" s="250">
        <v>9.559307925499061</v>
      </c>
      <c r="K7" s="189">
        <v>6.5</v>
      </c>
      <c r="L7" s="251" t="s">
        <v>193</v>
      </c>
      <c r="M7" s="252">
        <v>5.9805851200169124</v>
      </c>
      <c r="N7" s="249">
        <v>3.415430118516923</v>
      </c>
      <c r="O7" s="250">
        <v>3.087142592502512</v>
      </c>
      <c r="P7" s="189">
        <v>5.2</v>
      </c>
      <c r="Q7" s="251" t="s">
        <v>193</v>
      </c>
      <c r="R7" s="252">
        <v>6.49503547079644</v>
      </c>
      <c r="S7" s="249">
        <v>4.532544508699246</v>
      </c>
      <c r="T7" s="250">
        <v>3.0210367968918517</v>
      </c>
      <c r="U7" s="250" t="s">
        <v>193</v>
      </c>
      <c r="V7" s="251" t="s">
        <v>193</v>
      </c>
      <c r="W7" s="252" t="s">
        <v>193</v>
      </c>
    </row>
    <row r="8" spans="2:23" ht="15">
      <c r="B8" s="53"/>
      <c r="C8" s="52" t="s">
        <v>135</v>
      </c>
      <c r="D8" s="249">
        <v>4.255258496533571</v>
      </c>
      <c r="E8" s="250">
        <v>4.255258496533565</v>
      </c>
      <c r="F8" s="189">
        <v>4.3</v>
      </c>
      <c r="G8" s="251">
        <v>3.836</v>
      </c>
      <c r="H8" s="252">
        <v>4.255258483892033</v>
      </c>
      <c r="I8" s="249">
        <v>5.852673555643207</v>
      </c>
      <c r="J8" s="250">
        <v>6.793447777764716</v>
      </c>
      <c r="K8" s="189">
        <v>7.1</v>
      </c>
      <c r="L8" s="251">
        <v>7.037</v>
      </c>
      <c r="M8" s="252">
        <v>8.512944500360087</v>
      </c>
      <c r="N8" s="249">
        <v>8.75951383024001</v>
      </c>
      <c r="O8" s="250">
        <v>7.942101239367649</v>
      </c>
      <c r="P8" s="189">
        <v>7.9</v>
      </c>
      <c r="Q8" s="251">
        <v>7.115</v>
      </c>
      <c r="R8" s="252">
        <v>8.759646359486318</v>
      </c>
      <c r="S8" s="249">
        <v>6.493409909334986</v>
      </c>
      <c r="T8" s="250">
        <v>6.627285424833063</v>
      </c>
      <c r="U8" s="250" t="s">
        <v>193</v>
      </c>
      <c r="V8" s="251">
        <v>6.336</v>
      </c>
      <c r="W8" s="252" t="s">
        <v>193</v>
      </c>
    </row>
    <row r="9" spans="2:23" ht="15">
      <c r="B9" s="53"/>
      <c r="C9" s="52" t="s">
        <v>164</v>
      </c>
      <c r="D9" s="249">
        <v>3.8833477486460453</v>
      </c>
      <c r="E9" s="250">
        <v>3.8833477486462042</v>
      </c>
      <c r="F9" s="250">
        <v>3.9</v>
      </c>
      <c r="G9" s="251">
        <v>4.011</v>
      </c>
      <c r="H9" s="252">
        <v>3.883347762250011</v>
      </c>
      <c r="I9" s="249">
        <v>5.850786272750128</v>
      </c>
      <c r="J9" s="250">
        <v>6.646529525726863</v>
      </c>
      <c r="K9" s="250">
        <v>6.8</v>
      </c>
      <c r="L9" s="251">
        <v>6.8</v>
      </c>
      <c r="M9" s="252">
        <v>7.153681264246958</v>
      </c>
      <c r="N9" s="249">
        <v>8.140738620419626</v>
      </c>
      <c r="O9" s="250">
        <v>6.778748270389734</v>
      </c>
      <c r="P9" s="250">
        <v>7.6</v>
      </c>
      <c r="Q9" s="251">
        <v>6.72</v>
      </c>
      <c r="R9" s="252">
        <v>8.526344473501691</v>
      </c>
      <c r="S9" s="249">
        <v>6.68496788072504</v>
      </c>
      <c r="T9" s="250">
        <v>5.692993304332061</v>
      </c>
      <c r="U9" s="250" t="s">
        <v>193</v>
      </c>
      <c r="V9" s="251">
        <v>6.08</v>
      </c>
      <c r="W9" s="252" t="s">
        <v>193</v>
      </c>
    </row>
    <row r="10" spans="2:23" ht="3.75" customHeight="1">
      <c r="B10" s="53"/>
      <c r="C10" s="52"/>
      <c r="D10" s="249"/>
      <c r="E10" s="250"/>
      <c r="F10" s="250"/>
      <c r="G10" s="251"/>
      <c r="H10" s="252"/>
      <c r="I10" s="249"/>
      <c r="J10" s="250"/>
      <c r="K10" s="250"/>
      <c r="L10" s="251"/>
      <c r="M10" s="252"/>
      <c r="N10" s="249"/>
      <c r="O10" s="250"/>
      <c r="P10" s="250"/>
      <c r="Q10" s="251"/>
      <c r="R10" s="252"/>
      <c r="S10" s="249">
        <v>0</v>
      </c>
      <c r="T10" s="250"/>
      <c r="U10" s="250" t="s">
        <v>193</v>
      </c>
      <c r="V10" s="251"/>
      <c r="W10" s="252" t="s">
        <v>193</v>
      </c>
    </row>
    <row r="11" spans="2:23" ht="18">
      <c r="B11" s="53" t="s">
        <v>136</v>
      </c>
      <c r="C11" s="52"/>
      <c r="D11" s="249">
        <v>1.3908660045887586</v>
      </c>
      <c r="E11" s="250">
        <v>1.3908660045887533</v>
      </c>
      <c r="F11" s="250">
        <v>1.4</v>
      </c>
      <c r="G11" s="251">
        <v>1.306</v>
      </c>
      <c r="H11" s="252">
        <v>1.3908660044595234</v>
      </c>
      <c r="I11" s="249">
        <v>2.6059729719330846</v>
      </c>
      <c r="J11" s="250">
        <v>2.5703753063079926</v>
      </c>
      <c r="K11" s="250">
        <v>2.6</v>
      </c>
      <c r="L11" s="251">
        <v>1.914</v>
      </c>
      <c r="M11" s="252">
        <v>2.5358836628894155</v>
      </c>
      <c r="N11" s="249">
        <v>2.7353871240854772</v>
      </c>
      <c r="O11" s="250">
        <v>2.4980389587326624</v>
      </c>
      <c r="P11" s="250">
        <v>2.2</v>
      </c>
      <c r="Q11" s="251">
        <v>1.853</v>
      </c>
      <c r="R11" s="252">
        <v>2.361742034727188</v>
      </c>
      <c r="S11" s="249">
        <v>2.413670466158436</v>
      </c>
      <c r="T11" s="250">
        <v>2.48372794061702</v>
      </c>
      <c r="U11" s="250" t="s">
        <v>193</v>
      </c>
      <c r="V11" s="251">
        <v>1.951</v>
      </c>
      <c r="W11" s="252" t="s">
        <v>193</v>
      </c>
    </row>
    <row r="12" spans="2:23" ht="3.75" customHeight="1">
      <c r="B12" s="53"/>
      <c r="C12" s="52"/>
      <c r="D12" s="249"/>
      <c r="E12" s="250"/>
      <c r="F12" s="250"/>
      <c r="G12" s="251"/>
      <c r="H12" s="252"/>
      <c r="I12" s="249"/>
      <c r="J12" s="250"/>
      <c r="K12" s="250"/>
      <c r="L12" s="251"/>
      <c r="M12" s="252"/>
      <c r="N12" s="249"/>
      <c r="O12" s="250"/>
      <c r="P12" s="250"/>
      <c r="Q12" s="251"/>
      <c r="R12" s="252"/>
      <c r="S12" s="249">
        <v>0</v>
      </c>
      <c r="T12" s="250"/>
      <c r="U12" s="250" t="s">
        <v>193</v>
      </c>
      <c r="V12" s="251"/>
      <c r="W12" s="252" t="s">
        <v>193</v>
      </c>
    </row>
    <row r="13" spans="2:23" ht="15">
      <c r="B13" s="53" t="s">
        <v>110</v>
      </c>
      <c r="C13" s="52"/>
      <c r="D13" s="249">
        <v>2.2061791888064306</v>
      </c>
      <c r="E13" s="250">
        <v>2.2062007307902753</v>
      </c>
      <c r="F13" s="250">
        <v>2.2</v>
      </c>
      <c r="G13" s="251" t="s">
        <v>193</v>
      </c>
      <c r="H13" s="252" t="s">
        <v>193</v>
      </c>
      <c r="I13" s="249">
        <v>2.068533773252355</v>
      </c>
      <c r="J13" s="250">
        <v>1.9788488243035252</v>
      </c>
      <c r="K13" s="250">
        <v>1.4</v>
      </c>
      <c r="L13" s="251" t="s">
        <v>193</v>
      </c>
      <c r="M13" s="252" t="s">
        <v>193</v>
      </c>
      <c r="N13" s="249">
        <v>1.4597233122445914</v>
      </c>
      <c r="O13" s="250">
        <v>1.140427931886201</v>
      </c>
      <c r="P13" s="250">
        <v>1.2</v>
      </c>
      <c r="Q13" s="251" t="s">
        <v>193</v>
      </c>
      <c r="R13" s="252" t="s">
        <v>193</v>
      </c>
      <c r="S13" s="249">
        <v>1.035182318399393</v>
      </c>
      <c r="T13" s="250">
        <v>0.8712004897281522</v>
      </c>
      <c r="U13" s="250" t="s">
        <v>193</v>
      </c>
      <c r="V13" s="251" t="s">
        <v>193</v>
      </c>
      <c r="W13" s="252" t="s">
        <v>193</v>
      </c>
    </row>
    <row r="14" spans="2:23" ht="15">
      <c r="B14" s="53" t="s">
        <v>63</v>
      </c>
      <c r="C14" s="52"/>
      <c r="D14" s="249">
        <v>8.13050473989233</v>
      </c>
      <c r="E14" s="250">
        <v>8.13105157231974</v>
      </c>
      <c r="F14" s="250">
        <v>8.1</v>
      </c>
      <c r="G14" s="251">
        <v>8.271</v>
      </c>
      <c r="H14" s="252">
        <v>8.130797015163472</v>
      </c>
      <c r="I14" s="249">
        <v>6.809237823309863</v>
      </c>
      <c r="J14" s="250">
        <v>6.901849836953768</v>
      </c>
      <c r="K14" s="250">
        <v>7.1</v>
      </c>
      <c r="L14" s="251">
        <v>7.522</v>
      </c>
      <c r="M14" s="252">
        <v>7.14304882239773</v>
      </c>
      <c r="N14" s="249">
        <v>6.257999396411683</v>
      </c>
      <c r="O14" s="250">
        <v>6.374279284835168</v>
      </c>
      <c r="P14" s="250">
        <v>6.3</v>
      </c>
      <c r="Q14" s="251">
        <v>7.444</v>
      </c>
      <c r="R14" s="252">
        <v>6.25632990558242</v>
      </c>
      <c r="S14" s="249">
        <v>5.8295727406650855</v>
      </c>
      <c r="T14" s="250">
        <v>5.925415193362451</v>
      </c>
      <c r="U14" s="250" t="s">
        <v>193</v>
      </c>
      <c r="V14" s="251">
        <v>6.678</v>
      </c>
      <c r="W14" s="252" t="s">
        <v>193</v>
      </c>
    </row>
    <row r="15" spans="2:23" ht="15">
      <c r="B15" s="53" t="s">
        <v>87</v>
      </c>
      <c r="C15" s="52"/>
      <c r="D15" s="249">
        <v>4.605263157894711</v>
      </c>
      <c r="E15" s="250">
        <v>4.6052631578947345</v>
      </c>
      <c r="F15" s="250" t="s">
        <v>193</v>
      </c>
      <c r="G15" s="251" t="s">
        <v>193</v>
      </c>
      <c r="H15" s="252" t="s">
        <v>193</v>
      </c>
      <c r="I15" s="249">
        <v>6.152461272010726</v>
      </c>
      <c r="J15" s="250">
        <v>6.184486373165621</v>
      </c>
      <c r="K15" s="250" t="s">
        <v>193</v>
      </c>
      <c r="L15" s="251" t="s">
        <v>193</v>
      </c>
      <c r="M15" s="252" t="s">
        <v>193</v>
      </c>
      <c r="N15" s="249">
        <v>6.9161749548351565</v>
      </c>
      <c r="O15" s="250">
        <v>6.317867719644621</v>
      </c>
      <c r="P15" s="250" t="s">
        <v>193</v>
      </c>
      <c r="Q15" s="251" t="s">
        <v>193</v>
      </c>
      <c r="R15" s="252" t="s">
        <v>193</v>
      </c>
      <c r="S15" s="249">
        <v>6.456713400781737</v>
      </c>
      <c r="T15" s="250">
        <v>6.2209842154131945</v>
      </c>
      <c r="U15" s="250" t="s">
        <v>193</v>
      </c>
      <c r="V15" s="251" t="s">
        <v>193</v>
      </c>
      <c r="W15" s="252" t="s">
        <v>193</v>
      </c>
    </row>
    <row r="16" spans="2:23" ht="15">
      <c r="B16" s="53" t="s">
        <v>84</v>
      </c>
      <c r="C16" s="52"/>
      <c r="D16" s="249">
        <v>4.05064215893178</v>
      </c>
      <c r="E16" s="250" t="s">
        <v>193</v>
      </c>
      <c r="F16" s="250">
        <v>4.1</v>
      </c>
      <c r="G16" s="251" t="s">
        <v>193</v>
      </c>
      <c r="H16" s="252">
        <v>4.050667540164432</v>
      </c>
      <c r="I16" s="249">
        <v>6.236549417702932</v>
      </c>
      <c r="J16" s="250" t="s">
        <v>193</v>
      </c>
      <c r="K16" s="250">
        <v>5.4</v>
      </c>
      <c r="L16" s="251" t="s">
        <v>193</v>
      </c>
      <c r="M16" s="252">
        <v>4.769297501145053</v>
      </c>
      <c r="N16" s="249">
        <v>7.007239143275527</v>
      </c>
      <c r="O16" s="250" t="s">
        <v>193</v>
      </c>
      <c r="P16" s="250">
        <v>5.7</v>
      </c>
      <c r="Q16" s="251" t="s">
        <v>193</v>
      </c>
      <c r="R16" s="252">
        <v>5.882694518179399</v>
      </c>
      <c r="S16" s="249">
        <v>6.452305339274389</v>
      </c>
      <c r="T16" s="250" t="s">
        <v>193</v>
      </c>
      <c r="U16" s="250" t="s">
        <v>193</v>
      </c>
      <c r="V16" s="251" t="s">
        <v>193</v>
      </c>
      <c r="W16" s="252" t="s">
        <v>193</v>
      </c>
    </row>
    <row r="17" spans="2:23" ht="3.75" customHeight="1">
      <c r="B17" s="53"/>
      <c r="C17" s="52"/>
      <c r="D17" s="149"/>
      <c r="E17" s="189"/>
      <c r="F17" s="189"/>
      <c r="G17" s="251"/>
      <c r="H17" s="252"/>
      <c r="I17" s="149"/>
      <c r="J17" s="189"/>
      <c r="K17" s="189"/>
      <c r="L17" s="251"/>
      <c r="M17" s="252"/>
      <c r="N17" s="149"/>
      <c r="O17" s="189"/>
      <c r="P17" s="189"/>
      <c r="Q17" s="251"/>
      <c r="R17" s="252"/>
      <c r="S17" s="149"/>
      <c r="T17" s="189"/>
      <c r="U17" s="250" t="s">
        <v>193</v>
      </c>
      <c r="V17" s="251"/>
      <c r="W17" s="252" t="s">
        <v>193</v>
      </c>
    </row>
    <row r="18" spans="2:23" ht="15">
      <c r="B18" s="53" t="s">
        <v>60</v>
      </c>
      <c r="C18" s="52"/>
      <c r="D18" s="149">
        <v>-1.0407244488195104</v>
      </c>
      <c r="E18" s="189">
        <v>-1.0407268650989687</v>
      </c>
      <c r="F18" s="189">
        <v>-1.0407268650989687</v>
      </c>
      <c r="G18" s="251">
        <v>-1.0407268650989687</v>
      </c>
      <c r="H18" s="252">
        <v>-1.0407268650989687</v>
      </c>
      <c r="I18" s="149">
        <v>-0.9448290402549384</v>
      </c>
      <c r="J18" s="189">
        <v>-0.8</v>
      </c>
      <c r="K18" s="189">
        <v>-0.9</v>
      </c>
      <c r="L18" s="251">
        <v>-0.9209999999999994</v>
      </c>
      <c r="M18" s="252">
        <v>-0.787108506449891</v>
      </c>
      <c r="N18" s="149">
        <v>-0.4369092956332075</v>
      </c>
      <c r="O18" s="189">
        <v>-0.32</v>
      </c>
      <c r="P18" s="189">
        <v>-0.3</v>
      </c>
      <c r="Q18" s="251">
        <v>-0.375</v>
      </c>
      <c r="R18" s="252">
        <v>-0.339107777836864</v>
      </c>
      <c r="S18" s="149">
        <v>-0.23804537112162427</v>
      </c>
      <c r="T18" s="189">
        <v>0</v>
      </c>
      <c r="U18" s="250" t="s">
        <v>193</v>
      </c>
      <c r="V18" s="251">
        <v>-0.18199999999999505</v>
      </c>
      <c r="W18" s="252" t="s">
        <v>193</v>
      </c>
    </row>
    <row r="19" spans="2:23" ht="15">
      <c r="B19" s="53" t="s">
        <v>82</v>
      </c>
      <c r="C19" s="52"/>
      <c r="D19" s="149">
        <v>50.86308535001031</v>
      </c>
      <c r="E19" s="189">
        <v>50.86308535001031</v>
      </c>
      <c r="F19" s="189">
        <v>50.86308535001031</v>
      </c>
      <c r="G19" s="251">
        <v>50.86308535001031</v>
      </c>
      <c r="H19" s="252">
        <v>50.86308535001031</v>
      </c>
      <c r="I19" s="149">
        <v>49.027674974365596</v>
      </c>
      <c r="J19" s="189">
        <v>49.3</v>
      </c>
      <c r="K19" s="189">
        <v>49</v>
      </c>
      <c r="L19" s="251">
        <v>48.997</v>
      </c>
      <c r="M19" s="252">
        <v>49.9384217315229</v>
      </c>
      <c r="N19" s="149">
        <v>46.89041458154383</v>
      </c>
      <c r="O19" s="189">
        <v>46.5</v>
      </c>
      <c r="P19" s="189">
        <v>46.6</v>
      </c>
      <c r="Q19" s="251">
        <v>46.556</v>
      </c>
      <c r="R19" s="252">
        <v>48.0514959321492</v>
      </c>
      <c r="S19" s="149">
        <v>44.77374857431285</v>
      </c>
      <c r="T19" s="189">
        <v>44.9</v>
      </c>
      <c r="U19" s="250" t="s">
        <v>193</v>
      </c>
      <c r="V19" s="251">
        <v>43.889</v>
      </c>
      <c r="W19" s="252" t="s">
        <v>193</v>
      </c>
    </row>
    <row r="20" spans="2:23" ht="3.75" customHeight="1">
      <c r="B20" s="53"/>
      <c r="C20" s="52"/>
      <c r="D20" s="149"/>
      <c r="E20" s="150"/>
      <c r="F20" s="150"/>
      <c r="G20" s="251"/>
      <c r="H20" s="252"/>
      <c r="I20" s="149"/>
      <c r="J20" s="150"/>
      <c r="K20" s="150"/>
      <c r="L20" s="251"/>
      <c r="M20" s="252"/>
      <c r="N20" s="149"/>
      <c r="O20" s="189"/>
      <c r="P20" s="189"/>
      <c r="Q20" s="251"/>
      <c r="R20" s="252"/>
      <c r="S20" s="149"/>
      <c r="T20" s="189"/>
      <c r="U20" s="250" t="s">
        <v>193</v>
      </c>
      <c r="V20" s="251"/>
      <c r="W20" s="252" t="s">
        <v>193</v>
      </c>
    </row>
    <row r="21" spans="2:23" ht="15.75" thickBot="1">
      <c r="B21" s="55" t="s">
        <v>61</v>
      </c>
      <c r="C21" s="59"/>
      <c r="D21" s="253">
        <v>-2.090227649737261</v>
      </c>
      <c r="E21" s="254">
        <v>-2.0904629848776652</v>
      </c>
      <c r="F21" s="254">
        <v>0.5</v>
      </c>
      <c r="G21" s="254">
        <v>-1.504</v>
      </c>
      <c r="H21" s="255">
        <v>-2.090227647238917</v>
      </c>
      <c r="I21" s="253">
        <v>-1.3768969353691083</v>
      </c>
      <c r="J21" s="254">
        <v>-2.2345649782620085</v>
      </c>
      <c r="K21" s="254">
        <v>0.8</v>
      </c>
      <c r="L21" s="254">
        <v>-0.294</v>
      </c>
      <c r="M21" s="255">
        <v>0.4868262852656996</v>
      </c>
      <c r="N21" s="253">
        <v>-0.3015239015943197</v>
      </c>
      <c r="O21" s="256">
        <v>-1.5300804315960344</v>
      </c>
      <c r="P21" s="256">
        <v>1.4</v>
      </c>
      <c r="Q21" s="254">
        <v>0.486</v>
      </c>
      <c r="R21" s="255">
        <v>1.083338129623253</v>
      </c>
      <c r="S21" s="253">
        <v>0.033808495510747605</v>
      </c>
      <c r="T21" s="256">
        <v>-0.8428149614177689</v>
      </c>
      <c r="U21" s="256" t="s">
        <v>193</v>
      </c>
      <c r="V21" s="254">
        <v>0.596</v>
      </c>
      <c r="W21" s="255" t="s">
        <v>193</v>
      </c>
    </row>
    <row r="22" ht="15">
      <c r="B22" s="38" t="s">
        <v>111</v>
      </c>
    </row>
    <row r="23" ht="15">
      <c r="B23" s="49" t="s">
        <v>205</v>
      </c>
    </row>
    <row r="24" spans="1:21" ht="15">
      <c r="A24" s="154"/>
      <c r="B24" s="154" t="s">
        <v>206</v>
      </c>
      <c r="C24" s="154"/>
      <c r="D24" s="257"/>
      <c r="E24" s="257"/>
      <c r="F24" s="257"/>
      <c r="G24" s="257"/>
      <c r="H24" s="257"/>
      <c r="I24" s="257"/>
      <c r="J24" s="257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ht="15">
      <c r="B25" s="38" t="s">
        <v>207</v>
      </c>
    </row>
    <row r="26" ht="15">
      <c r="B26" s="38" t="s">
        <v>199</v>
      </c>
    </row>
    <row r="27" ht="15">
      <c r="B27" s="154" t="s">
        <v>200</v>
      </c>
    </row>
    <row r="29" ht="15">
      <c r="B29" s="38" t="s">
        <v>173</v>
      </c>
    </row>
    <row r="30" ht="15">
      <c r="B30" s="38" t="s">
        <v>174</v>
      </c>
    </row>
    <row r="36" spans="3:23" ht="1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3:23" ht="15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3:23" ht="15">
      <c r="C38" s="49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3:23" ht="15">
      <c r="C39" s="49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3:23" ht="15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3:23" ht="15">
      <c r="C41" s="49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</row>
    <row r="42" spans="3:23" ht="15">
      <c r="C42" s="49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2018-06-05T09:55:41Z</cp:lastPrinted>
  <dcterms:created xsi:type="dcterms:W3CDTF">2013-10-16T07:18:04Z</dcterms:created>
  <dcterms:modified xsi:type="dcterms:W3CDTF">2018-09-24T12:02:55Z</dcterms:modified>
  <cp:category/>
  <cp:version/>
  <cp:contentType/>
  <cp:contentStatus/>
</cp:coreProperties>
</file>