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70" yWindow="90" windowWidth="16440" windowHeight="14565" tabRatio="908" activeTab="0"/>
  </bookViews>
  <sheets>
    <sheet name="Summary" sheetId="1" r:id="rId1"/>
    <sheet name="GDP" sheetId="2" r:id="rId2"/>
    <sheet name="Inflation" sheetId="3" r:id="rId3"/>
    <sheet name="Labour Market" sheetId="4" r:id="rId4"/>
    <sheet name="Balance of Payments" sheetId="5" r:id="rId5"/>
    <sheet name="General Government" sheetId="6" r:id="rId6"/>
    <sheet name="Other Institutions" sheetId="7" r:id="rId7"/>
  </sheets>
  <definedNames>
    <definedName name="_xlnm.Print_Area" localSheetId="1">'GDP'!$A$1:$AB$52</definedName>
    <definedName name="_xlnm.Print_Area" localSheetId="2">'Inflation'!$A$1:$AB$40</definedName>
    <definedName name="_xlnm.Print_Area" localSheetId="3">'Labour Market'!$A$1:$AB$69</definedName>
    <definedName name="_xlnm.Print_Area" localSheetId="6">'Other Institutions'!$A$1:$W$30</definedName>
    <definedName name="_xlnm.Print_Area" localSheetId="0">'Summary'!$B$2:$M$81</definedName>
  </definedNames>
  <calcPr fullCalcOnLoad="1"/>
</workbook>
</file>

<file path=xl/sharedStrings.xml><?xml version="1.0" encoding="utf-8"?>
<sst xmlns="http://schemas.openxmlformats.org/spreadsheetml/2006/main" count="692" uniqueCount="222">
  <si>
    <t>Q1</t>
  </si>
  <si>
    <t>Q2</t>
  </si>
  <si>
    <t>Q3</t>
  </si>
  <si>
    <t>Q4</t>
  </si>
  <si>
    <t>[%]</t>
  </si>
  <si>
    <t>Verejný sektor</t>
  </si>
  <si>
    <t>Verejný dlh</t>
  </si>
  <si>
    <t>Deficit verejných financií</t>
  </si>
  <si>
    <t>NBS</t>
  </si>
  <si>
    <t>IFP</t>
  </si>
  <si>
    <t>OECD</t>
  </si>
  <si>
    <t>[% HDP, ESA 95]</t>
  </si>
  <si>
    <t>Memo tab.</t>
  </si>
  <si>
    <t>[€]</t>
  </si>
  <si>
    <t>[% p. a.]</t>
  </si>
  <si>
    <t>[ESA 2010, mil. €]</t>
  </si>
  <si>
    <t>-</t>
  </si>
  <si>
    <r>
      <t>NBS</t>
    </r>
    <r>
      <rPr>
        <vertAlign val="superscript"/>
        <sz val="14"/>
        <color indexed="8"/>
        <rFont val="Times New Roman"/>
        <family val="1"/>
      </rPr>
      <t>1)</t>
    </r>
  </si>
  <si>
    <t>Actual</t>
  </si>
  <si>
    <t>Unit</t>
  </si>
  <si>
    <t>Indicator</t>
  </si>
  <si>
    <t xml:space="preserve"> Indicator</t>
  </si>
  <si>
    <t>Prices</t>
  </si>
  <si>
    <t>Economic activity</t>
  </si>
  <si>
    <t>Labour market</t>
  </si>
  <si>
    <t>Households</t>
  </si>
  <si>
    <r>
      <t xml:space="preserve">General government </t>
    </r>
    <r>
      <rPr>
        <b/>
        <i/>
        <vertAlign val="superscript"/>
        <sz val="11"/>
        <color indexed="8"/>
        <rFont val="Times New Roman"/>
        <family val="1"/>
      </rPr>
      <t>8)</t>
    </r>
  </si>
  <si>
    <t>Balance of payments</t>
  </si>
  <si>
    <t>HICP inflation</t>
  </si>
  <si>
    <t>[year-on-year changes in %]</t>
  </si>
  <si>
    <t>CPI inflation</t>
  </si>
  <si>
    <t>GDP deflator</t>
  </si>
  <si>
    <t>Gross domestic product</t>
  </si>
  <si>
    <t>[year-on-year changes in %, constant prices]</t>
  </si>
  <si>
    <t>Private consumption</t>
  </si>
  <si>
    <t>Final consumption of general government</t>
  </si>
  <si>
    <t>Gross fixed capital formation</t>
  </si>
  <si>
    <t>Exports of goods and services</t>
  </si>
  <si>
    <t>Imports of goods and services</t>
  </si>
  <si>
    <t>Net exports</t>
  </si>
  <si>
    <t>[EUR millions in constant prices]</t>
  </si>
  <si>
    <t>Output gap</t>
  </si>
  <si>
    <t>[% of potential output]</t>
  </si>
  <si>
    <t>[EUR millions in current prices]</t>
  </si>
  <si>
    <t>Employment</t>
  </si>
  <si>
    <t>[thousands of persons, ESA 2010]</t>
  </si>
  <si>
    <t>[year-on-year changes in %, ESA 2010]</t>
  </si>
  <si>
    <t>Number of unemployed</t>
  </si>
  <si>
    <r>
      <t xml:space="preserve">[thousands of persons </t>
    </r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>]</t>
    </r>
  </si>
  <si>
    <t>Unemployment rate</t>
  </si>
  <si>
    <r>
      <t>Labour productivity</t>
    </r>
    <r>
      <rPr>
        <vertAlign val="superscript"/>
        <sz val="11"/>
        <color indexed="8"/>
        <rFont val="Times New Roman"/>
        <family val="1"/>
      </rPr>
      <t xml:space="preserve"> 3)</t>
    </r>
  </si>
  <si>
    <r>
      <t>Nominal productivity</t>
    </r>
    <r>
      <rPr>
        <vertAlign val="superscript"/>
        <sz val="11"/>
        <color indexed="8"/>
        <rFont val="Times New Roman"/>
        <family val="1"/>
      </rPr>
      <t xml:space="preserve"> 4</t>
    </r>
    <r>
      <rPr>
        <vertAlign val="superscript"/>
        <sz val="11"/>
        <color indexed="8"/>
        <rFont val="Times New Roman"/>
        <family val="1"/>
      </rPr>
      <t>)</t>
    </r>
  </si>
  <si>
    <t>Nominal compensation per employee</t>
  </si>
  <si>
    <r>
      <t xml:space="preserve">Nominal wages </t>
    </r>
    <r>
      <rPr>
        <vertAlign val="superscript"/>
        <sz val="11"/>
        <color indexed="8"/>
        <rFont val="Times New Roman"/>
        <family val="1"/>
      </rPr>
      <t>5)</t>
    </r>
  </si>
  <si>
    <r>
      <t xml:space="preserve">Real wages </t>
    </r>
    <r>
      <rPr>
        <vertAlign val="superscript"/>
        <sz val="11"/>
        <color indexed="8"/>
        <rFont val="Times New Roman"/>
        <family val="1"/>
      </rPr>
      <t>6</t>
    </r>
    <r>
      <rPr>
        <vertAlign val="superscript"/>
        <sz val="11"/>
        <color indexed="8"/>
        <rFont val="Times New Roman"/>
        <family val="1"/>
      </rPr>
      <t>)</t>
    </r>
  </si>
  <si>
    <t>Disposable income</t>
  </si>
  <si>
    <t>[constant prices]</t>
  </si>
  <si>
    <r>
      <t xml:space="preserve">Saving ratio </t>
    </r>
    <r>
      <rPr>
        <vertAlign val="superscript"/>
        <sz val="11"/>
        <color indexed="8"/>
        <rFont val="Times New Roman"/>
        <family val="1"/>
      </rPr>
      <t>7)</t>
    </r>
  </si>
  <si>
    <t>[% of disposable income]</t>
  </si>
  <si>
    <t>Total revenue</t>
  </si>
  <si>
    <t>[% of GDP]</t>
  </si>
  <si>
    <t>Total expenditure</t>
  </si>
  <si>
    <r>
      <t xml:space="preserve">General government balance </t>
    </r>
    <r>
      <rPr>
        <vertAlign val="superscript"/>
        <sz val="11"/>
        <color indexed="8"/>
        <rFont val="Times New Roman"/>
        <family val="1"/>
      </rPr>
      <t>9</t>
    </r>
    <r>
      <rPr>
        <vertAlign val="superscript"/>
        <sz val="11"/>
        <color indexed="8"/>
        <rFont val="Times New Roman"/>
        <family val="1"/>
      </rPr>
      <t>)</t>
    </r>
  </si>
  <si>
    <t>Cyclical component</t>
  </si>
  <si>
    <t>[% of trend GDP]</t>
  </si>
  <si>
    <t>Structural balance</t>
  </si>
  <si>
    <t>Cyclically adjusted primary balance</t>
  </si>
  <si>
    <r>
      <t xml:space="preserve">Fiscal stance </t>
    </r>
    <r>
      <rPr>
        <vertAlign val="superscript"/>
        <sz val="11"/>
        <color indexed="8"/>
        <rFont val="Times New Roman"/>
        <family val="1"/>
      </rPr>
      <t>10)</t>
    </r>
  </si>
  <si>
    <t>[year-on-year change in p. p.]</t>
  </si>
  <si>
    <t>General government gross debt</t>
  </si>
  <si>
    <t>Goods balance</t>
  </si>
  <si>
    <t>Current acount</t>
  </si>
  <si>
    <t>External demand growth for Slovakia</t>
  </si>
  <si>
    <t>[level]</t>
  </si>
  <si>
    <r>
      <t xml:space="preserve">Non-energy commodity price in USD </t>
    </r>
  </si>
  <si>
    <r>
      <t xml:space="preserve">EURIBOR 3M </t>
    </r>
  </si>
  <si>
    <t xml:space="preserve">10-Y Slovak government bond yields </t>
  </si>
  <si>
    <t>Source: NBS, ECB, SO SR.</t>
  </si>
  <si>
    <t>1) Labour Force Survey.</t>
  </si>
  <si>
    <t>3) GDP at constant prices / employment - ESA 2010.</t>
  </si>
  <si>
    <t>4) Nominal GDP divided by employment (quarterly reporting by SO SR).</t>
  </si>
  <si>
    <t xml:space="preserve">5) Average monthly wages according to SO SR statistical reporting. </t>
  </si>
  <si>
    <t>6) Wages according to SO SR statistical reporting, deflated by CPI inflation.</t>
  </si>
  <si>
    <t>7) Saving ratio = gross savings / (households and NPISH gross disposable income + adjustment for the change in pension entitlements)*100</t>
  </si>
  <si>
    <t>Gross savings = households and NPISH gross disposable income + adjustment for the change in pension entitlemensts - private consumption</t>
  </si>
  <si>
    <t xml:space="preserve">8) S.13; fiscal outlook. </t>
  </si>
  <si>
    <t>9) B.9N - Net lending (+) / net borrowing (-).</t>
  </si>
  <si>
    <t>10) Year-on-year change of cyclically adjusted primary balance. Positive value means restriction.</t>
  </si>
  <si>
    <t>Tab. 1 Gross domestic product</t>
  </si>
  <si>
    <t>[mil. € in curr. p.]</t>
  </si>
  <si>
    <t xml:space="preserve">Private consumption </t>
  </si>
  <si>
    <t>Final government consumption</t>
  </si>
  <si>
    <t>Domestic demand</t>
  </si>
  <si>
    <t>Export of goods and services</t>
  </si>
  <si>
    <t>Import of goods and services</t>
  </si>
  <si>
    <t>[growth in %, const. p.]</t>
  </si>
  <si>
    <t>[p.p., const. p.]</t>
  </si>
  <si>
    <t>Change in inventories</t>
  </si>
  <si>
    <t>Source: NBS, SO SR.</t>
  </si>
  <si>
    <t>Private investment</t>
  </si>
  <si>
    <t>Public investment</t>
  </si>
  <si>
    <t>Tab. 2 Price development</t>
  </si>
  <si>
    <t>HICP inflation (average)</t>
  </si>
  <si>
    <t>[growth %, nsa]</t>
  </si>
  <si>
    <t>Energy prices</t>
  </si>
  <si>
    <t>Food prices</t>
  </si>
  <si>
    <t>Service prices</t>
  </si>
  <si>
    <t>Non-energy industrial goods prices</t>
  </si>
  <si>
    <t>HICP inflation excluding energy</t>
  </si>
  <si>
    <t>HICP inflation excluding energy and food</t>
  </si>
  <si>
    <t>CPI inflation (average)</t>
  </si>
  <si>
    <t>[growth %, sa]</t>
  </si>
  <si>
    <t>Private consumption deflator</t>
  </si>
  <si>
    <t>Government consumption deflator</t>
  </si>
  <si>
    <t>Gross fixed capital formation deflator</t>
  </si>
  <si>
    <t>Export deflator</t>
  </si>
  <si>
    <t>Import deflator</t>
  </si>
  <si>
    <r>
      <t xml:space="preserve">Terms of trade </t>
    </r>
    <r>
      <rPr>
        <vertAlign val="superscript"/>
        <sz val="11"/>
        <color indexed="8"/>
        <rFont val="Times New Roman"/>
        <family val="1"/>
      </rPr>
      <t>1)</t>
    </r>
  </si>
  <si>
    <r>
      <t xml:space="preserve">Unit labour costs </t>
    </r>
    <r>
      <rPr>
        <vertAlign val="superscript"/>
        <sz val="11"/>
        <color indexed="8"/>
        <rFont val="Times New Roman"/>
        <family val="1"/>
      </rPr>
      <t>2)</t>
    </r>
  </si>
  <si>
    <t>[growth %]</t>
  </si>
  <si>
    <t>1) Export deflator / import deflator.</t>
  </si>
  <si>
    <t>2) Compensation per employee in current prices / labour productivity ESA 2010 in constant prices.</t>
  </si>
  <si>
    <t>[growth %, y-o-y, nsa]</t>
  </si>
  <si>
    <t>Tab. 3 Labour Market</t>
  </si>
  <si>
    <t>Development of employment, unemployment</t>
  </si>
  <si>
    <t>[ths. of per., ESA 2010]</t>
  </si>
  <si>
    <t>Employees</t>
  </si>
  <si>
    <t>Self-employed</t>
  </si>
  <si>
    <t>Unemployment</t>
  </si>
  <si>
    <t>[ths. of per., LFS]</t>
  </si>
  <si>
    <t>Compensation and wages</t>
  </si>
  <si>
    <t>Compensation per employee, nominal</t>
  </si>
  <si>
    <r>
      <t xml:space="preserve">Average wage, nominal </t>
    </r>
    <r>
      <rPr>
        <vertAlign val="superscript"/>
        <sz val="11"/>
        <color indexed="8"/>
        <rFont val="Times New Roman"/>
        <family val="1"/>
      </rPr>
      <t>1)</t>
    </r>
  </si>
  <si>
    <t>Average wage, private sector</t>
  </si>
  <si>
    <r>
      <t>Average wage except private sector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2)</t>
    </r>
  </si>
  <si>
    <t>Average wage, real</t>
  </si>
  <si>
    <r>
      <t xml:space="preserve">Labour productivity </t>
    </r>
    <r>
      <rPr>
        <vertAlign val="superscript"/>
        <sz val="11"/>
        <color indexed="8"/>
        <rFont val="Times New Roman"/>
        <family val="1"/>
      </rPr>
      <t>3)</t>
    </r>
  </si>
  <si>
    <t>[€, const. p.]</t>
  </si>
  <si>
    <t>Compensation of employees</t>
  </si>
  <si>
    <t>[% of GDP, curr. p.]</t>
  </si>
  <si>
    <t>Demography</t>
  </si>
  <si>
    <t>Working age population</t>
  </si>
  <si>
    <t>Labour force</t>
  </si>
  <si>
    <r>
      <t xml:space="preserve">Participation rate </t>
    </r>
    <r>
      <rPr>
        <vertAlign val="superscript"/>
        <sz val="11"/>
        <color indexed="8"/>
        <rFont val="Times New Roman"/>
        <family val="1"/>
      </rPr>
      <t>4)</t>
    </r>
  </si>
  <si>
    <r>
      <t xml:space="preserve">NAIRU estimate </t>
    </r>
    <r>
      <rPr>
        <vertAlign val="superscript"/>
        <sz val="11"/>
        <color indexed="8"/>
        <rFont val="Times New Roman"/>
        <family val="1"/>
      </rPr>
      <t>5)</t>
    </r>
  </si>
  <si>
    <t>[growth in %]</t>
  </si>
  <si>
    <t>[change in p.p.]</t>
  </si>
  <si>
    <r>
      <t xml:space="preserve">Average wage except private sector </t>
    </r>
    <r>
      <rPr>
        <vertAlign val="superscript"/>
        <sz val="11"/>
        <color indexed="8"/>
        <rFont val="Times New Roman"/>
        <family val="1"/>
      </rPr>
      <t>2)</t>
    </r>
  </si>
  <si>
    <t>Working age population (15 - 64 y.)</t>
  </si>
  <si>
    <t>1) Average monthly wages from statistical sources of SO SR.</t>
  </si>
  <si>
    <t>2) Sectors outside the private sector are defined as the average of sections O, P and Q of SK NACE Rev. 2 (public administration, education, health).</t>
  </si>
  <si>
    <t>3) GDP in constant prices / employment ESA 2010.</t>
  </si>
  <si>
    <t>4) Labour force in thousands of persons / working age population in thousands of persons.</t>
  </si>
  <si>
    <t>5) Non-accelerating inflation rate of unemployment.</t>
  </si>
  <si>
    <t>Tab. 4 Balance of Payments</t>
  </si>
  <si>
    <t>Export, import of goods and services in ESA methodology</t>
  </si>
  <si>
    <t>[ESA 2010, mil. €, const. p.]</t>
  </si>
  <si>
    <t>Export of goods and services within eurozone</t>
  </si>
  <si>
    <t>Export of goods and services out of eurozone</t>
  </si>
  <si>
    <t>Import of goods and services within eurozone</t>
  </si>
  <si>
    <t>Import of goods and services out of eurozone</t>
  </si>
  <si>
    <t>Net export</t>
  </si>
  <si>
    <t>Export, import of goods and services in BoP methodology</t>
  </si>
  <si>
    <r>
      <t>[BoP, mil. €,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curr. p.]</t>
    </r>
  </si>
  <si>
    <t>[BoP, mil. €, curr. p.]</t>
  </si>
  <si>
    <t>Trade balance (goods and services)</t>
  </si>
  <si>
    <t>Current account</t>
  </si>
  <si>
    <t>Memo item: nominal GDP</t>
  </si>
  <si>
    <t>[ESA 2010, mil. €, curr. p.]</t>
  </si>
  <si>
    <t>Tab. 5 General government  (S.13)</t>
  </si>
  <si>
    <t>Balance of revenues and expenditures</t>
  </si>
  <si>
    <r>
      <t xml:space="preserve">General government balance </t>
    </r>
    <r>
      <rPr>
        <vertAlign val="superscript"/>
        <sz val="11"/>
        <color indexed="8"/>
        <rFont val="Times New Roman"/>
        <family val="1"/>
      </rPr>
      <t>1)</t>
    </r>
  </si>
  <si>
    <t>Primary balance</t>
  </si>
  <si>
    <t>Current revenue</t>
  </si>
  <si>
    <t>Capital revenue</t>
  </si>
  <si>
    <t>Primary expenditure</t>
  </si>
  <si>
    <t>Current expenditure</t>
  </si>
  <si>
    <t>Capital expenditure</t>
  </si>
  <si>
    <t>General government balance 1)</t>
  </si>
  <si>
    <t>Structural development</t>
  </si>
  <si>
    <t>Fiscal stance 2)</t>
  </si>
  <si>
    <t>1) B.9N - Net lending (+) / net borrowing (-).</t>
  </si>
  <si>
    <t>2) Year-on-year change of cyclically adjusted primary balance. Positive value means restriction.</t>
  </si>
  <si>
    <t>Tab. 6 Comparison of predictions of selected institutions</t>
  </si>
  <si>
    <t>The values ​​in the table are as annual growth in %, unless otherwise indicated.</t>
  </si>
  <si>
    <t>EC</t>
  </si>
  <si>
    <t>IMF</t>
  </si>
  <si>
    <t>Gross domestic product (const. p.)</t>
  </si>
  <si>
    <t>Private consumption (const. p.)</t>
  </si>
  <si>
    <t>Government consumption (const. p.)</t>
  </si>
  <si>
    <t>Gross fixed capital formation (const. p.)</t>
  </si>
  <si>
    <t>Export of goods and services (const. p.)</t>
  </si>
  <si>
    <t>Import of goods and services (const. p.)</t>
  </si>
  <si>
    <r>
      <t xml:space="preserve">HICP inflation </t>
    </r>
    <r>
      <rPr>
        <vertAlign val="superscript"/>
        <sz val="11"/>
        <color indexed="8"/>
        <rFont val="Times New Roman"/>
        <family val="1"/>
      </rPr>
      <t>2)</t>
    </r>
  </si>
  <si>
    <t>Employment (ESA 2010)</t>
  </si>
  <si>
    <t>Unemployment rate (%)</t>
  </si>
  <si>
    <t>Average wage, nominal</t>
  </si>
  <si>
    <t>General government deficit (% of GDP)</t>
  </si>
  <si>
    <t>Government debt (% of GDP)</t>
  </si>
  <si>
    <t>Current account (% of GDP)</t>
  </si>
  <si>
    <t>Demand inflation</t>
  </si>
  <si>
    <t>11) Year-on-year change in % and changes against the previous forecast calculated from non-rounded numbers.</t>
  </si>
  <si>
    <t>12) Changes against the previous forecast in %.</t>
  </si>
  <si>
    <t>2) Non-accelerating inflation rate of unemployment.</t>
  </si>
  <si>
    <r>
      <t xml:space="preserve">NAIRU estimate </t>
    </r>
    <r>
      <rPr>
        <vertAlign val="superscript"/>
        <sz val="11"/>
        <color indexed="8"/>
        <rFont val="Times New Roman"/>
        <family val="1"/>
      </rPr>
      <t>2)</t>
    </r>
  </si>
  <si>
    <t>Employment (dynamics)</t>
  </si>
  <si>
    <r>
      <t xml:space="preserve">Exchange rate (USD/EUR) </t>
    </r>
    <r>
      <rPr>
        <vertAlign val="superscript"/>
        <sz val="11"/>
        <color indexed="8"/>
        <rFont val="Times New Roman"/>
        <family val="1"/>
      </rPr>
      <t>11)</t>
    </r>
    <r>
      <rPr>
        <vertAlign val="superscript"/>
        <sz val="11"/>
        <color indexed="8"/>
        <rFont val="Times New Roman"/>
        <family val="1"/>
      </rPr>
      <t xml:space="preserve">12) </t>
    </r>
  </si>
  <si>
    <r>
      <t xml:space="preserve">Oil price in USD </t>
    </r>
    <r>
      <rPr>
        <vertAlign val="superscript"/>
        <sz val="11"/>
        <color indexed="8"/>
        <rFont val="Times New Roman"/>
        <family val="1"/>
      </rPr>
      <t>11)</t>
    </r>
    <r>
      <rPr>
        <vertAlign val="superscript"/>
        <sz val="11"/>
        <color indexed="8"/>
        <rFont val="Times New Roman"/>
        <family val="1"/>
      </rPr>
      <t xml:space="preserve">12) </t>
    </r>
  </si>
  <si>
    <r>
      <t xml:space="preserve">Oil price in USD </t>
    </r>
    <r>
      <rPr>
        <vertAlign val="superscript"/>
        <sz val="11"/>
        <color indexed="8"/>
        <rFont val="Times New Roman"/>
        <family val="1"/>
      </rPr>
      <t>11)</t>
    </r>
  </si>
  <si>
    <r>
      <t>Oil price in EUR</t>
    </r>
    <r>
      <rPr>
        <vertAlign val="superscript"/>
        <sz val="11"/>
        <color indexed="8"/>
        <rFont val="Times New Roman"/>
        <family val="1"/>
      </rPr>
      <t xml:space="preserve"> 11)</t>
    </r>
  </si>
  <si>
    <t>1) Actual.</t>
  </si>
  <si>
    <t>2) MMF: index CPI.</t>
  </si>
  <si>
    <t>Source:</t>
  </si>
  <si>
    <t>External environment and technical assumptions</t>
  </si>
  <si>
    <t xml:space="preserve">Note: </t>
  </si>
  <si>
    <t>Institute for Financial Policy - Macroeconomic Forecast (September 2018), GG deficit (budgetary targets) and GG debt from the Stability Program of Slovakia for the years 2019 to 2021</t>
  </si>
  <si>
    <t>European Commision -  European Economic Forecast (Autumn forecast, November 2018)</t>
  </si>
  <si>
    <t>Internation Monetary Fund - World Economic Outlook (October 2018)</t>
  </si>
  <si>
    <t>OECD - Economic Outlook 104 (November 2018)</t>
  </si>
  <si>
    <t>MTF-2018Q4U</t>
  </si>
  <si>
    <t>Difference versus MTF-2018Q4</t>
  </si>
  <si>
    <t>National Bank of Slovakia - Medium-Term Forecast 2018Q4U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</si>
</sst>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mmm\-yy;@"/>
    <numFmt numFmtId="173" formatCode="0.0"/>
    <numFmt numFmtId="174" formatCode="#,##0.0"/>
    <numFmt numFmtId="175" formatCode="0.0%"/>
    <numFmt numFmtId="176" formatCode="0.000"/>
    <numFmt numFmtId="177" formatCode="0.0000"/>
    <numFmt numFmtId="178" formatCode="0.0000000"/>
    <numFmt numFmtId="179" formatCode="0.000000"/>
    <numFmt numFmtId="180" formatCode="0.00000"/>
    <numFmt numFmtId="181" formatCode="[$-41B]d\.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 ;\-0.0\ "/>
  </numFmts>
  <fonts count="88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Helv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vertAlign val="superscript"/>
      <sz val="14"/>
      <color indexed="8"/>
      <name val="Times New Roman"/>
      <family val="1"/>
    </font>
    <font>
      <b/>
      <i/>
      <vertAlign val="superscript"/>
      <sz val="11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0"/>
      <name val="Calibri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i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i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u val="single"/>
      <sz val="11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/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/>
      <bottom style="thin">
        <color theme="0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/>
      <right style="thin"/>
      <top style="medium"/>
      <bottom/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9" fillId="8" borderId="0" applyNumberFormat="0" applyBorder="0" applyAlignment="0" applyProtection="0"/>
    <xf numFmtId="0" fontId="6" fillId="9" borderId="0" applyNumberFormat="0" applyBorder="0" applyAlignment="0" applyProtection="0"/>
    <xf numFmtId="0" fontId="59" fillId="10" borderId="0" applyNumberFormat="0" applyBorder="0" applyAlignment="0" applyProtection="0"/>
    <xf numFmtId="0" fontId="6" fillId="7" borderId="0" applyNumberFormat="0" applyBorder="0" applyAlignment="0" applyProtection="0"/>
    <xf numFmtId="0" fontId="59" fillId="11" borderId="0" applyNumberFormat="0" applyBorder="0" applyAlignment="0" applyProtection="0"/>
    <xf numFmtId="0" fontId="6" fillId="12" borderId="0" applyNumberFormat="0" applyBorder="0" applyAlignment="0" applyProtection="0"/>
    <xf numFmtId="0" fontId="59" fillId="13" borderId="0" applyNumberFormat="0" applyBorder="0" applyAlignment="0" applyProtection="0"/>
    <xf numFmtId="0" fontId="6" fillId="9" borderId="0" applyNumberFormat="0" applyBorder="0" applyAlignment="0" applyProtection="0"/>
    <xf numFmtId="0" fontId="59" fillId="14" borderId="0" applyNumberFormat="0" applyBorder="0" applyAlignment="0" applyProtection="0"/>
    <xf numFmtId="0" fontId="6" fillId="6" borderId="0" applyNumberFormat="0" applyBorder="0" applyAlignment="0" applyProtection="0"/>
    <xf numFmtId="0" fontId="59" fillId="15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59" fillId="20" borderId="0" applyNumberFormat="0" applyBorder="0" applyAlignment="0" applyProtection="0"/>
    <xf numFmtId="0" fontId="6" fillId="21" borderId="0" applyNumberFormat="0" applyBorder="0" applyAlignment="0" applyProtection="0"/>
    <xf numFmtId="0" fontId="59" fillId="22" borderId="0" applyNumberFormat="0" applyBorder="0" applyAlignment="0" applyProtection="0"/>
    <xf numFmtId="0" fontId="6" fillId="17" borderId="0" applyNumberFormat="0" applyBorder="0" applyAlignment="0" applyProtection="0"/>
    <xf numFmtId="0" fontId="59" fillId="23" borderId="0" applyNumberFormat="0" applyBorder="0" applyAlignment="0" applyProtection="0"/>
    <xf numFmtId="0" fontId="6" fillId="24" borderId="0" applyNumberFormat="0" applyBorder="0" applyAlignment="0" applyProtection="0"/>
    <xf numFmtId="0" fontId="59" fillId="25" borderId="0" applyNumberFormat="0" applyBorder="0" applyAlignment="0" applyProtection="0"/>
    <xf numFmtId="0" fontId="6" fillId="21" borderId="0" applyNumberFormat="0" applyBorder="0" applyAlignment="0" applyProtection="0"/>
    <xf numFmtId="0" fontId="59" fillId="26" borderId="0" applyNumberFormat="0" applyBorder="0" applyAlignment="0" applyProtection="0"/>
    <xf numFmtId="0" fontId="6" fillId="16" borderId="0" applyNumberFormat="0" applyBorder="0" applyAlignment="0" applyProtection="0"/>
    <xf numFmtId="0" fontId="59" fillId="27" borderId="0" applyNumberFormat="0" applyBorder="0" applyAlignment="0" applyProtection="0"/>
    <xf numFmtId="0" fontId="6" fillId="7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60" fillId="32" borderId="0" applyNumberFormat="0" applyBorder="0" applyAlignment="0" applyProtection="0"/>
    <xf numFmtId="0" fontId="11" fillId="30" borderId="0" applyNumberFormat="0" applyBorder="0" applyAlignment="0" applyProtection="0"/>
    <xf numFmtId="0" fontId="60" fillId="33" borderId="0" applyNumberFormat="0" applyBorder="0" applyAlignment="0" applyProtection="0"/>
    <xf numFmtId="0" fontId="11" fillId="17" borderId="0" applyNumberFormat="0" applyBorder="0" applyAlignment="0" applyProtection="0"/>
    <xf numFmtId="0" fontId="60" fillId="34" borderId="0" applyNumberFormat="0" applyBorder="0" applyAlignment="0" applyProtection="0"/>
    <xf numFmtId="0" fontId="11" fillId="24" borderId="0" applyNumberFormat="0" applyBorder="0" applyAlignment="0" applyProtection="0"/>
    <xf numFmtId="0" fontId="60" fillId="35" borderId="0" applyNumberFormat="0" applyBorder="0" applyAlignment="0" applyProtection="0"/>
    <xf numFmtId="0" fontId="11" fillId="21" borderId="0" applyNumberFormat="0" applyBorder="0" applyAlignment="0" applyProtection="0"/>
    <xf numFmtId="0" fontId="60" fillId="36" borderId="0" applyNumberFormat="0" applyBorder="0" applyAlignment="0" applyProtection="0"/>
    <xf numFmtId="0" fontId="11" fillId="30" borderId="0" applyNumberFormat="0" applyBorder="0" applyAlignment="0" applyProtection="0"/>
    <xf numFmtId="0" fontId="60" fillId="37" borderId="0" applyNumberFormat="0" applyBorder="0" applyAlignment="0" applyProtection="0"/>
    <xf numFmtId="0" fontId="11" fillId="7" borderId="0" applyNumberFormat="0" applyBorder="0" applyAlignment="0" applyProtection="0"/>
    <xf numFmtId="0" fontId="60" fillId="38" borderId="0" applyNumberFormat="0" applyBorder="0" applyAlignment="0" applyProtection="0"/>
    <xf numFmtId="0" fontId="11" fillId="30" borderId="0" applyNumberFormat="0" applyBorder="0" applyAlignment="0" applyProtection="0"/>
    <xf numFmtId="0" fontId="60" fillId="39" borderId="0" applyNumberFormat="0" applyBorder="0" applyAlignment="0" applyProtection="0"/>
    <xf numFmtId="0" fontId="11" fillId="40" borderId="0" applyNumberFormat="0" applyBorder="0" applyAlignment="0" applyProtection="0"/>
    <xf numFmtId="0" fontId="60" fillId="41" borderId="0" applyNumberFormat="0" applyBorder="0" applyAlignment="0" applyProtection="0"/>
    <xf numFmtId="0" fontId="11" fillId="42" borderId="0" applyNumberFormat="0" applyBorder="0" applyAlignment="0" applyProtection="0"/>
    <xf numFmtId="0" fontId="60" fillId="43" borderId="0" applyNumberFormat="0" applyBorder="0" applyAlignment="0" applyProtection="0"/>
    <xf numFmtId="0" fontId="11" fillId="44" borderId="0" applyNumberFormat="0" applyBorder="0" applyAlignment="0" applyProtection="0"/>
    <xf numFmtId="0" fontId="60" fillId="45" borderId="0" applyNumberFormat="0" applyBorder="0" applyAlignment="0" applyProtection="0"/>
    <xf numFmtId="0" fontId="11" fillId="30" borderId="0" applyNumberFormat="0" applyBorder="0" applyAlignment="0" applyProtection="0"/>
    <xf numFmtId="0" fontId="60" fillId="46" borderId="0" applyNumberFormat="0" applyBorder="0" applyAlignment="0" applyProtection="0"/>
    <xf numFmtId="0" fontId="11" fillId="47" borderId="0" applyNumberFormat="0" applyBorder="0" applyAlignment="0" applyProtection="0"/>
    <xf numFmtId="0" fontId="61" fillId="48" borderId="0" applyNumberFormat="0" applyBorder="0" applyAlignment="0" applyProtection="0"/>
    <xf numFmtId="0" fontId="12" fillId="3" borderId="0" applyNumberFormat="0" applyBorder="0" applyAlignment="0" applyProtection="0"/>
    <xf numFmtId="0" fontId="62" fillId="49" borderId="1" applyNumberFormat="0" applyAlignment="0" applyProtection="0"/>
    <xf numFmtId="0" fontId="13" fillId="9" borderId="2" applyNumberFormat="0" applyAlignment="0" applyProtection="0"/>
    <xf numFmtId="0" fontId="25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50" borderId="0" applyNumberFormat="0" applyBorder="0" applyAlignment="0" applyProtection="0"/>
    <xf numFmtId="0" fontId="15" fillId="4" borderId="0" applyNumberFormat="0" applyBorder="0" applyAlignment="0" applyProtection="0"/>
    <xf numFmtId="0" fontId="66" fillId="0" borderId="4" applyNumberFormat="0" applyFill="0" applyAlignment="0" applyProtection="0"/>
    <xf numFmtId="0" fontId="16" fillId="0" borderId="5" applyNumberFormat="0" applyFill="0" applyAlignment="0" applyProtection="0"/>
    <xf numFmtId="0" fontId="67" fillId="0" borderId="6" applyNumberFormat="0" applyFill="0" applyAlignment="0" applyProtection="0"/>
    <xf numFmtId="0" fontId="17" fillId="0" borderId="7" applyNumberFormat="0" applyFill="0" applyAlignment="0" applyProtection="0"/>
    <xf numFmtId="0" fontId="68" fillId="0" borderId="8" applyNumberFormat="0" applyFill="0" applyAlignment="0" applyProtection="0"/>
    <xf numFmtId="0" fontId="18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51" borderId="10" applyNumberFormat="0" applyAlignment="0" applyProtection="0"/>
    <xf numFmtId="0" fontId="19" fillId="52" borderId="11" applyNumberFormat="0" applyAlignment="0" applyProtection="0"/>
    <xf numFmtId="0" fontId="12" fillId="3" borderId="0" applyNumberFormat="0" applyBorder="0" applyAlignment="0" applyProtection="0"/>
    <xf numFmtId="0" fontId="71" fillId="53" borderId="1" applyNumberFormat="0" applyAlignment="0" applyProtection="0"/>
    <xf numFmtId="0" fontId="20" fillId="7" borderId="2" applyNumberFormat="0" applyAlignment="0" applyProtection="0"/>
    <xf numFmtId="0" fontId="19" fillId="52" borderId="11" applyNumberFormat="0" applyAlignment="0" applyProtection="0"/>
    <xf numFmtId="0" fontId="72" fillId="0" borderId="12" applyNumberFormat="0" applyFill="0" applyAlignment="0" applyProtection="0"/>
    <xf numFmtId="0" fontId="21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7" applyNumberFormat="0" applyFill="0" applyAlignment="0" applyProtection="0"/>
    <xf numFmtId="0" fontId="30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3" fillId="5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0" fillId="55" borderId="16" applyNumberFormat="0" applyFont="0" applyAlignment="0" applyProtection="0"/>
    <xf numFmtId="0" fontId="8" fillId="12" borderId="17" applyNumberFormat="0" applyFont="0" applyAlignment="0" applyProtection="0"/>
    <xf numFmtId="0" fontId="74" fillId="49" borderId="18" applyNumberFormat="0" applyAlignment="0" applyProtection="0"/>
    <xf numFmtId="0" fontId="23" fillId="9" borderId="19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17" applyNumberFormat="0" applyFont="0" applyAlignment="0" applyProtection="0"/>
    <xf numFmtId="0" fontId="8" fillId="12" borderId="17" applyNumberFormat="0" applyFont="0" applyAlignment="0" applyProtection="0"/>
    <xf numFmtId="0" fontId="21" fillId="0" borderId="13" applyNumberFormat="0" applyFill="0" applyAlignment="0" applyProtection="0"/>
    <xf numFmtId="0" fontId="15" fillId="4" borderId="0" applyNumberFormat="0" applyBorder="0" applyAlignment="0" applyProtection="0"/>
    <xf numFmtId="0" fontId="9" fillId="0" borderId="0">
      <alignment/>
      <protection/>
    </xf>
    <xf numFmtId="0" fontId="2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6" fillId="0" borderId="20" applyNumberFormat="0" applyFill="0" applyAlignment="0" applyProtection="0"/>
    <xf numFmtId="0" fontId="25" fillId="0" borderId="21" applyNumberFormat="0" applyFill="0" applyAlignment="0" applyProtection="0"/>
    <xf numFmtId="0" fontId="20" fillId="7" borderId="2" applyNumberFormat="0" applyAlignment="0" applyProtection="0"/>
    <xf numFmtId="0" fontId="13" fillId="21" borderId="2" applyNumberFormat="0" applyAlignment="0" applyProtection="0"/>
    <xf numFmtId="0" fontId="23" fillId="21" borderId="19" applyNumberFormat="0" applyAlignment="0" applyProtection="0"/>
    <xf numFmtId="0" fontId="1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56" borderId="0" applyNumberFormat="0" applyBorder="0" applyAlignment="0" applyProtection="0"/>
    <xf numFmtId="0" fontId="11" fillId="40" borderId="0" applyNumberFormat="0" applyBorder="0" applyAlignment="0" applyProtection="0"/>
    <xf numFmtId="0" fontId="11" fillId="4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47" borderId="0" applyNumberFormat="0" applyBorder="0" applyAlignment="0" applyProtection="0"/>
  </cellStyleXfs>
  <cellXfs count="310">
    <xf numFmtId="0" fontId="0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22" xfId="0" applyFont="1" applyBorder="1" applyAlignment="1">
      <alignment horizontal="center"/>
    </xf>
    <xf numFmtId="0" fontId="80" fillId="57" borderId="23" xfId="0" applyFont="1" applyFill="1" applyBorder="1" applyAlignment="1">
      <alignment/>
    </xf>
    <xf numFmtId="0" fontId="81" fillId="57" borderId="24" xfId="0" applyFont="1" applyFill="1" applyBorder="1" applyAlignment="1">
      <alignment/>
    </xf>
    <xf numFmtId="0" fontId="81" fillId="57" borderId="25" xfId="0" applyFont="1" applyFill="1" applyBorder="1" applyAlignment="1">
      <alignment/>
    </xf>
    <xf numFmtId="0" fontId="81" fillId="57" borderId="25" xfId="0" applyFont="1" applyFill="1" applyBorder="1" applyAlignment="1">
      <alignment horizontal="right"/>
    </xf>
    <xf numFmtId="0" fontId="81" fillId="57" borderId="25" xfId="0" applyFont="1" applyFill="1" applyBorder="1" applyAlignment="1">
      <alignment horizontal="center"/>
    </xf>
    <xf numFmtId="0" fontId="81" fillId="57" borderId="24" xfId="0" applyFont="1" applyFill="1" applyBorder="1" applyAlignment="1">
      <alignment horizontal="center"/>
    </xf>
    <xf numFmtId="0" fontId="81" fillId="57" borderId="26" xfId="0" applyFont="1" applyFill="1" applyBorder="1" applyAlignment="1">
      <alignment horizontal="center"/>
    </xf>
    <xf numFmtId="0" fontId="81" fillId="0" borderId="27" xfId="0" applyFont="1" applyBorder="1" applyAlignment="1">
      <alignment/>
    </xf>
    <xf numFmtId="0" fontId="81" fillId="0" borderId="0" xfId="0" applyFont="1" applyBorder="1" applyAlignment="1">
      <alignment/>
    </xf>
    <xf numFmtId="0" fontId="81" fillId="0" borderId="28" xfId="0" applyFont="1" applyBorder="1" applyAlignment="1">
      <alignment/>
    </xf>
    <xf numFmtId="0" fontId="81" fillId="0" borderId="28" xfId="0" applyFont="1" applyBorder="1" applyAlignment="1">
      <alignment horizontal="right"/>
    </xf>
    <xf numFmtId="173" fontId="81" fillId="0" borderId="28" xfId="0" applyNumberFormat="1" applyFont="1" applyBorder="1" applyAlignment="1">
      <alignment horizontal="right"/>
    </xf>
    <xf numFmtId="0" fontId="81" fillId="0" borderId="0" xfId="0" applyFont="1" applyBorder="1" applyAlignment="1">
      <alignment horizontal="right"/>
    </xf>
    <xf numFmtId="0" fontId="81" fillId="57" borderId="24" xfId="0" applyFont="1" applyFill="1" applyBorder="1" applyAlignment="1">
      <alignment horizontal="right"/>
    </xf>
    <xf numFmtId="3" fontId="81" fillId="0" borderId="28" xfId="0" applyNumberFormat="1" applyFont="1" applyBorder="1" applyAlignment="1">
      <alignment horizontal="right"/>
    </xf>
    <xf numFmtId="3" fontId="81" fillId="0" borderId="0" xfId="0" applyNumberFormat="1" applyFont="1" applyBorder="1" applyAlignment="1">
      <alignment horizontal="right"/>
    </xf>
    <xf numFmtId="1" fontId="81" fillId="0" borderId="0" xfId="0" applyNumberFormat="1" applyFont="1" applyBorder="1" applyAlignment="1">
      <alignment horizontal="right"/>
    </xf>
    <xf numFmtId="1" fontId="81" fillId="0" borderId="28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1" fillId="0" borderId="28" xfId="0" applyFont="1" applyFill="1" applyBorder="1" applyAlignment="1">
      <alignment horizontal="right"/>
    </xf>
    <xf numFmtId="0" fontId="82" fillId="57" borderId="25" xfId="0" applyFont="1" applyFill="1" applyBorder="1" applyAlignment="1">
      <alignment/>
    </xf>
    <xf numFmtId="0" fontId="81" fillId="0" borderId="0" xfId="0" applyFont="1" applyAlignment="1">
      <alignment/>
    </xf>
    <xf numFmtId="2" fontId="81" fillId="0" borderId="28" xfId="0" applyNumberFormat="1" applyFont="1" applyBorder="1" applyAlignment="1">
      <alignment horizontal="right"/>
    </xf>
    <xf numFmtId="2" fontId="81" fillId="0" borderId="0" xfId="0" applyNumberFormat="1" applyFont="1" applyBorder="1" applyAlignment="1">
      <alignment horizontal="right"/>
    </xf>
    <xf numFmtId="0" fontId="81" fillId="0" borderId="29" xfId="0" applyFont="1" applyBorder="1" applyAlignment="1">
      <alignment/>
    </xf>
    <xf numFmtId="0" fontId="81" fillId="0" borderId="30" xfId="0" applyFont="1" applyBorder="1" applyAlignment="1">
      <alignment/>
    </xf>
    <xf numFmtId="0" fontId="81" fillId="0" borderId="31" xfId="0" applyFont="1" applyBorder="1" applyAlignment="1">
      <alignment/>
    </xf>
    <xf numFmtId="0" fontId="81" fillId="0" borderId="31" xfId="0" applyFont="1" applyBorder="1" applyAlignment="1">
      <alignment horizontal="right"/>
    </xf>
    <xf numFmtId="0" fontId="82" fillId="58" borderId="32" xfId="0" applyFont="1" applyFill="1" applyBorder="1" applyAlignment="1">
      <alignment horizontal="center"/>
    </xf>
    <xf numFmtId="0" fontId="81" fillId="58" borderId="33" xfId="0" applyFont="1" applyFill="1" applyBorder="1" applyAlignment="1">
      <alignment horizontal="center"/>
    </xf>
    <xf numFmtId="0" fontId="81" fillId="58" borderId="34" xfId="0" applyFont="1" applyFill="1" applyBorder="1" applyAlignment="1">
      <alignment horizontal="center"/>
    </xf>
    <xf numFmtId="0" fontId="83" fillId="58" borderId="0" xfId="0" applyFont="1" applyFill="1" applyAlignment="1">
      <alignment/>
    </xf>
    <xf numFmtId="0" fontId="81" fillId="58" borderId="0" xfId="0" applyFont="1" applyFill="1" applyAlignment="1">
      <alignment/>
    </xf>
    <xf numFmtId="0" fontId="81" fillId="58" borderId="35" xfId="0" applyFont="1" applyFill="1" applyBorder="1" applyAlignment="1">
      <alignment horizontal="center"/>
    </xf>
    <xf numFmtId="0" fontId="81" fillId="58" borderId="36" xfId="0" applyFont="1" applyFill="1" applyBorder="1" applyAlignment="1">
      <alignment horizontal="center"/>
    </xf>
    <xf numFmtId="0" fontId="81" fillId="58" borderId="37" xfId="0" applyFont="1" applyFill="1" applyBorder="1" applyAlignment="1">
      <alignment horizontal="center"/>
    </xf>
    <xf numFmtId="0" fontId="81" fillId="58" borderId="38" xfId="0" applyFont="1" applyFill="1" applyBorder="1" applyAlignment="1">
      <alignment horizontal="center"/>
    </xf>
    <xf numFmtId="0" fontId="84" fillId="58" borderId="27" xfId="0" applyFont="1" applyFill="1" applyBorder="1" applyAlignment="1">
      <alignment horizontal="left" vertical="center"/>
    </xf>
    <xf numFmtId="0" fontId="84" fillId="58" borderId="0" xfId="0" applyFont="1" applyFill="1" applyBorder="1" applyAlignment="1">
      <alignment horizontal="left" vertical="center"/>
    </xf>
    <xf numFmtId="0" fontId="84" fillId="58" borderId="39" xfId="0" applyFont="1" applyFill="1" applyBorder="1" applyAlignment="1">
      <alignment horizontal="left" vertical="center"/>
    </xf>
    <xf numFmtId="0" fontId="82" fillId="58" borderId="28" xfId="0" applyFont="1" applyFill="1" applyBorder="1" applyAlignment="1">
      <alignment horizontal="center" vertical="center"/>
    </xf>
    <xf numFmtId="0" fontId="81" fillId="58" borderId="28" xfId="0" applyFont="1" applyFill="1" applyBorder="1" applyAlignment="1">
      <alignment horizontal="center"/>
    </xf>
    <xf numFmtId="0" fontId="81" fillId="58" borderId="0" xfId="0" applyFont="1" applyFill="1" applyBorder="1" applyAlignment="1">
      <alignment horizontal="center"/>
    </xf>
    <xf numFmtId="0" fontId="81" fillId="58" borderId="40" xfId="0" applyFont="1" applyFill="1" applyBorder="1" applyAlignment="1">
      <alignment horizontal="center"/>
    </xf>
    <xf numFmtId="0" fontId="81" fillId="58" borderId="0" xfId="0" applyFont="1" applyFill="1" applyBorder="1" applyAlignment="1">
      <alignment/>
    </xf>
    <xf numFmtId="0" fontId="81" fillId="58" borderId="28" xfId="0" applyFont="1" applyFill="1" applyBorder="1" applyAlignment="1">
      <alignment/>
    </xf>
    <xf numFmtId="0" fontId="81" fillId="58" borderId="41" xfId="0" applyFont="1" applyFill="1" applyBorder="1" applyAlignment="1">
      <alignment/>
    </xf>
    <xf numFmtId="0" fontId="81" fillId="58" borderId="42" xfId="0" applyFont="1" applyFill="1" applyBorder="1" applyAlignment="1">
      <alignment/>
    </xf>
    <xf numFmtId="0" fontId="81" fillId="58" borderId="27" xfId="0" applyFont="1" applyFill="1" applyBorder="1" applyAlignment="1">
      <alignment/>
    </xf>
    <xf numFmtId="0" fontId="81" fillId="58" borderId="28" xfId="0" applyFont="1" applyFill="1" applyBorder="1" applyAlignment="1">
      <alignment horizontal="right"/>
    </xf>
    <xf numFmtId="0" fontId="81" fillId="58" borderId="29" xfId="0" applyFont="1" applyFill="1" applyBorder="1" applyAlignment="1">
      <alignment/>
    </xf>
    <xf numFmtId="0" fontId="81" fillId="58" borderId="30" xfId="0" applyFont="1" applyFill="1" applyBorder="1" applyAlignment="1">
      <alignment/>
    </xf>
    <xf numFmtId="0" fontId="81" fillId="58" borderId="31" xfId="0" applyFont="1" applyFill="1" applyBorder="1" applyAlignment="1">
      <alignment/>
    </xf>
    <xf numFmtId="0" fontId="81" fillId="58" borderId="31" xfId="0" applyFont="1" applyFill="1" applyBorder="1" applyAlignment="1">
      <alignment horizontal="right"/>
    </xf>
    <xf numFmtId="0" fontId="81" fillId="58" borderId="43" xfId="0" applyFont="1" applyFill="1" applyBorder="1" applyAlignment="1">
      <alignment/>
    </xf>
    <xf numFmtId="0" fontId="81" fillId="58" borderId="0" xfId="0" applyFont="1" applyFill="1" applyBorder="1" applyAlignment="1">
      <alignment horizontal="right"/>
    </xf>
    <xf numFmtId="0" fontId="81" fillId="58" borderId="44" xfId="0" applyFont="1" applyFill="1" applyBorder="1" applyAlignment="1">
      <alignment/>
    </xf>
    <xf numFmtId="0" fontId="82" fillId="58" borderId="0" xfId="0" applyFont="1" applyFill="1" applyAlignment="1">
      <alignment/>
    </xf>
    <xf numFmtId="0" fontId="81" fillId="58" borderId="44" xfId="0" applyFont="1" applyFill="1" applyBorder="1" applyAlignment="1">
      <alignment horizontal="center"/>
    </xf>
    <xf numFmtId="0" fontId="81" fillId="58" borderId="42" xfId="0" applyFont="1" applyFill="1" applyBorder="1" applyAlignment="1">
      <alignment horizontal="center"/>
    </xf>
    <xf numFmtId="0" fontId="82" fillId="58" borderId="0" xfId="0" applyFont="1" applyFill="1" applyBorder="1" applyAlignment="1">
      <alignment/>
    </xf>
    <xf numFmtId="0" fontId="82" fillId="58" borderId="30" xfId="0" applyFont="1" applyFill="1" applyBorder="1" applyAlignment="1">
      <alignment/>
    </xf>
    <xf numFmtId="173" fontId="81" fillId="58" borderId="28" xfId="0" applyNumberFormat="1" applyFont="1" applyFill="1" applyBorder="1" applyAlignment="1">
      <alignment/>
    </xf>
    <xf numFmtId="173" fontId="81" fillId="58" borderId="0" xfId="0" applyNumberFormat="1" applyFont="1" applyFill="1" applyBorder="1" applyAlignment="1">
      <alignment/>
    </xf>
    <xf numFmtId="173" fontId="81" fillId="58" borderId="41" xfId="0" applyNumberFormat="1" applyFont="1" applyFill="1" applyBorder="1" applyAlignment="1">
      <alignment/>
    </xf>
    <xf numFmtId="173" fontId="81" fillId="58" borderId="42" xfId="0" applyNumberFormat="1" applyFont="1" applyFill="1" applyBorder="1" applyAlignment="1">
      <alignment/>
    </xf>
    <xf numFmtId="173" fontId="81" fillId="58" borderId="30" xfId="0" applyNumberFormat="1" applyFont="1" applyFill="1" applyBorder="1" applyAlignment="1">
      <alignment/>
    </xf>
    <xf numFmtId="173" fontId="81" fillId="58" borderId="31" xfId="0" applyNumberFormat="1" applyFont="1" applyFill="1" applyBorder="1" applyAlignment="1">
      <alignment/>
    </xf>
    <xf numFmtId="173" fontId="81" fillId="58" borderId="45" xfId="0" applyNumberFormat="1" applyFont="1" applyFill="1" applyBorder="1" applyAlignment="1">
      <alignment/>
    </xf>
    <xf numFmtId="173" fontId="81" fillId="58" borderId="43" xfId="0" applyNumberFormat="1" applyFont="1" applyFill="1" applyBorder="1" applyAlignment="1">
      <alignment/>
    </xf>
    <xf numFmtId="3" fontId="81" fillId="58" borderId="28" xfId="0" applyNumberFormat="1" applyFont="1" applyFill="1" applyBorder="1" applyAlignment="1">
      <alignment horizontal="right"/>
    </xf>
    <xf numFmtId="3" fontId="81" fillId="58" borderId="0" xfId="0" applyNumberFormat="1" applyFont="1" applyFill="1" applyBorder="1" applyAlignment="1">
      <alignment horizontal="right"/>
    </xf>
    <xf numFmtId="3" fontId="81" fillId="58" borderId="0" xfId="0" applyNumberFormat="1" applyFont="1" applyFill="1" applyBorder="1" applyAlignment="1">
      <alignment/>
    </xf>
    <xf numFmtId="3" fontId="81" fillId="58" borderId="28" xfId="0" applyNumberFormat="1" applyFont="1" applyFill="1" applyBorder="1" applyAlignment="1">
      <alignment/>
    </xf>
    <xf numFmtId="3" fontId="81" fillId="58" borderId="41" xfId="0" applyNumberFormat="1" applyFont="1" applyFill="1" applyBorder="1" applyAlignment="1">
      <alignment/>
    </xf>
    <xf numFmtId="3" fontId="81" fillId="58" borderId="42" xfId="0" applyNumberFormat="1" applyFont="1" applyFill="1" applyBorder="1" applyAlignment="1">
      <alignment/>
    </xf>
    <xf numFmtId="3" fontId="81" fillId="58" borderId="31" xfId="0" applyNumberFormat="1" applyFont="1" applyFill="1" applyBorder="1" applyAlignment="1">
      <alignment/>
    </xf>
    <xf numFmtId="3" fontId="81" fillId="58" borderId="30" xfId="0" applyNumberFormat="1" applyFont="1" applyFill="1" applyBorder="1" applyAlignment="1">
      <alignment/>
    </xf>
    <xf numFmtId="3" fontId="81" fillId="58" borderId="45" xfId="0" applyNumberFormat="1" applyFont="1" applyFill="1" applyBorder="1" applyAlignment="1">
      <alignment/>
    </xf>
    <xf numFmtId="3" fontId="81" fillId="58" borderId="43" xfId="0" applyNumberFormat="1" applyFont="1" applyFill="1" applyBorder="1" applyAlignment="1">
      <alignment/>
    </xf>
    <xf numFmtId="173" fontId="81" fillId="58" borderId="44" xfId="0" applyNumberFormat="1" applyFont="1" applyFill="1" applyBorder="1" applyAlignment="1">
      <alignment/>
    </xf>
    <xf numFmtId="173" fontId="81" fillId="58" borderId="46" xfId="0" applyNumberFormat="1" applyFont="1" applyFill="1" applyBorder="1" applyAlignment="1">
      <alignment/>
    </xf>
    <xf numFmtId="0" fontId="81" fillId="58" borderId="0" xfId="0" applyFont="1" applyFill="1" applyBorder="1" applyAlignment="1">
      <alignment horizontal="center" vertical="center"/>
    </xf>
    <xf numFmtId="0" fontId="81" fillId="58" borderId="40" xfId="0" applyFont="1" applyFill="1" applyBorder="1" applyAlignment="1">
      <alignment horizontal="center" vertical="center"/>
    </xf>
    <xf numFmtId="0" fontId="81" fillId="58" borderId="28" xfId="0" applyFont="1" applyFill="1" applyBorder="1" applyAlignment="1">
      <alignment horizontal="center" vertical="center"/>
    </xf>
    <xf numFmtId="0" fontId="81" fillId="58" borderId="41" xfId="0" applyFont="1" applyFill="1" applyBorder="1" applyAlignment="1">
      <alignment horizontal="center"/>
    </xf>
    <xf numFmtId="0" fontId="81" fillId="58" borderId="0" xfId="0" applyFont="1" applyFill="1" applyBorder="1" applyAlignment="1">
      <alignment horizontal="left" vertical="center"/>
    </xf>
    <xf numFmtId="0" fontId="84" fillId="58" borderId="28" xfId="0" applyFont="1" applyFill="1" applyBorder="1" applyAlignment="1">
      <alignment horizontal="left" vertical="center"/>
    </xf>
    <xf numFmtId="0" fontId="81" fillId="58" borderId="47" xfId="0" applyFont="1" applyFill="1" applyBorder="1" applyAlignment="1">
      <alignment/>
    </xf>
    <xf numFmtId="0" fontId="81" fillId="58" borderId="48" xfId="0" applyFont="1" applyFill="1" applyBorder="1" applyAlignment="1">
      <alignment/>
    </xf>
    <xf numFmtId="0" fontId="81" fillId="58" borderId="29" xfId="0" applyFont="1" applyFill="1" applyBorder="1" applyAlignment="1">
      <alignment horizontal="left" vertical="center"/>
    </xf>
    <xf numFmtId="0" fontId="81" fillId="58" borderId="46" xfId="0" applyFont="1" applyFill="1" applyBorder="1" applyAlignment="1">
      <alignment horizontal="right"/>
    </xf>
    <xf numFmtId="172" fontId="81" fillId="58" borderId="0" xfId="0" applyNumberFormat="1" applyFont="1" applyFill="1" applyAlignment="1">
      <alignment/>
    </xf>
    <xf numFmtId="172" fontId="81" fillId="58" borderId="0" xfId="0" applyNumberFormat="1" applyFont="1" applyFill="1" applyAlignment="1">
      <alignment/>
    </xf>
    <xf numFmtId="0" fontId="81" fillId="58" borderId="44" xfId="0" applyFont="1" applyFill="1" applyBorder="1" applyAlignment="1">
      <alignment horizontal="center" vertical="center"/>
    </xf>
    <xf numFmtId="0" fontId="81" fillId="59" borderId="0" xfId="0" applyFont="1" applyFill="1" applyBorder="1" applyAlignment="1">
      <alignment/>
    </xf>
    <xf numFmtId="0" fontId="81" fillId="59" borderId="28" xfId="0" applyFont="1" applyFill="1" applyBorder="1" applyAlignment="1">
      <alignment/>
    </xf>
    <xf numFmtId="0" fontId="81" fillId="59" borderId="41" xfId="0" applyFont="1" applyFill="1" applyBorder="1" applyAlignment="1">
      <alignment/>
    </xf>
    <xf numFmtId="0" fontId="81" fillId="59" borderId="42" xfId="0" applyFont="1" applyFill="1" applyBorder="1" applyAlignment="1">
      <alignment/>
    </xf>
    <xf numFmtId="173" fontId="81" fillId="58" borderId="44" xfId="0" applyNumberFormat="1" applyFont="1" applyFill="1" applyBorder="1" applyAlignment="1">
      <alignment horizontal="right"/>
    </xf>
    <xf numFmtId="173" fontId="81" fillId="58" borderId="0" xfId="0" applyNumberFormat="1" applyFont="1" applyFill="1" applyBorder="1" applyAlignment="1">
      <alignment horizontal="right"/>
    </xf>
    <xf numFmtId="173" fontId="81" fillId="58" borderId="28" xfId="0" applyNumberFormat="1" applyFont="1" applyFill="1" applyBorder="1" applyAlignment="1">
      <alignment horizontal="right"/>
    </xf>
    <xf numFmtId="173" fontId="81" fillId="58" borderId="41" xfId="0" applyNumberFormat="1" applyFont="1" applyFill="1" applyBorder="1" applyAlignment="1">
      <alignment horizontal="right"/>
    </xf>
    <xf numFmtId="173" fontId="81" fillId="58" borderId="42" xfId="0" applyNumberFormat="1" applyFont="1" applyFill="1" applyBorder="1" applyAlignment="1">
      <alignment horizontal="right"/>
    </xf>
    <xf numFmtId="174" fontId="81" fillId="58" borderId="44" xfId="0" applyNumberFormat="1" applyFont="1" applyFill="1" applyBorder="1" applyAlignment="1">
      <alignment horizontal="right"/>
    </xf>
    <xf numFmtId="174" fontId="81" fillId="58" borderId="0" xfId="0" applyNumberFormat="1" applyFont="1" applyFill="1" applyBorder="1" applyAlignment="1">
      <alignment horizontal="right"/>
    </xf>
    <xf numFmtId="174" fontId="81" fillId="58" borderId="28" xfId="0" applyNumberFormat="1" applyFont="1" applyFill="1" applyBorder="1" applyAlignment="1">
      <alignment horizontal="right"/>
    </xf>
    <xf numFmtId="174" fontId="81" fillId="58" borderId="0" xfId="0" applyNumberFormat="1" applyFont="1" applyFill="1" applyBorder="1" applyAlignment="1">
      <alignment/>
    </xf>
    <xf numFmtId="174" fontId="81" fillId="58" borderId="28" xfId="0" applyNumberFormat="1" applyFont="1" applyFill="1" applyBorder="1" applyAlignment="1">
      <alignment/>
    </xf>
    <xf numFmtId="174" fontId="81" fillId="58" borderId="41" xfId="0" applyNumberFormat="1" applyFont="1" applyFill="1" applyBorder="1" applyAlignment="1">
      <alignment/>
    </xf>
    <xf numFmtId="174" fontId="81" fillId="58" borderId="42" xfId="0" applyNumberFormat="1" applyFont="1" applyFill="1" applyBorder="1" applyAlignment="1">
      <alignment/>
    </xf>
    <xf numFmtId="174" fontId="81" fillId="58" borderId="44" xfId="0" applyNumberFormat="1" applyFont="1" applyFill="1" applyBorder="1" applyAlignment="1">
      <alignment/>
    </xf>
    <xf numFmtId="174" fontId="81" fillId="59" borderId="0" xfId="0" applyNumberFormat="1" applyFont="1" applyFill="1" applyBorder="1" applyAlignment="1">
      <alignment/>
    </xf>
    <xf numFmtId="174" fontId="81" fillId="59" borderId="28" xfId="0" applyNumberFormat="1" applyFont="1" applyFill="1" applyBorder="1" applyAlignment="1">
      <alignment/>
    </xf>
    <xf numFmtId="174" fontId="81" fillId="59" borderId="41" xfId="0" applyNumberFormat="1" applyFont="1" applyFill="1" applyBorder="1" applyAlignment="1">
      <alignment/>
    </xf>
    <xf numFmtId="174" fontId="81" fillId="59" borderId="42" xfId="0" applyNumberFormat="1" applyFont="1" applyFill="1" applyBorder="1" applyAlignment="1">
      <alignment/>
    </xf>
    <xf numFmtId="3" fontId="81" fillId="58" borderId="44" xfId="0" applyNumberFormat="1" applyFont="1" applyFill="1" applyBorder="1" applyAlignment="1">
      <alignment/>
    </xf>
    <xf numFmtId="0" fontId="82" fillId="58" borderId="30" xfId="0" applyFont="1" applyFill="1" applyBorder="1" applyAlignment="1">
      <alignment horizontal="left" vertical="center"/>
    </xf>
    <xf numFmtId="0" fontId="81" fillId="59" borderId="30" xfId="0" applyFont="1" applyFill="1" applyBorder="1" applyAlignment="1">
      <alignment/>
    </xf>
    <xf numFmtId="0" fontId="81" fillId="59" borderId="31" xfId="0" applyFont="1" applyFill="1" applyBorder="1" applyAlignment="1">
      <alignment/>
    </xf>
    <xf numFmtId="0" fontId="81" fillId="59" borderId="43" xfId="0" applyFont="1" applyFill="1" applyBorder="1" applyAlignment="1">
      <alignment/>
    </xf>
    <xf numFmtId="3" fontId="81" fillId="58" borderId="44" xfId="0" applyNumberFormat="1" applyFont="1" applyFill="1" applyBorder="1" applyAlignment="1">
      <alignment horizontal="center" vertical="center"/>
    </xf>
    <xf numFmtId="3" fontId="81" fillId="58" borderId="0" xfId="0" applyNumberFormat="1" applyFont="1" applyFill="1" applyBorder="1" applyAlignment="1">
      <alignment horizontal="center" vertical="center"/>
    </xf>
    <xf numFmtId="3" fontId="81" fillId="58" borderId="28" xfId="0" applyNumberFormat="1" applyFont="1" applyFill="1" applyBorder="1" applyAlignment="1">
      <alignment horizontal="center" vertical="center"/>
    </xf>
    <xf numFmtId="3" fontId="81" fillId="58" borderId="0" xfId="0" applyNumberFormat="1" applyFont="1" applyFill="1" applyBorder="1" applyAlignment="1">
      <alignment horizontal="center"/>
    </xf>
    <xf numFmtId="3" fontId="81" fillId="58" borderId="28" xfId="0" applyNumberFormat="1" applyFont="1" applyFill="1" applyBorder="1" applyAlignment="1">
      <alignment horizontal="center"/>
    </xf>
    <xf numFmtId="3" fontId="81" fillId="58" borderId="42" xfId="0" applyNumberFormat="1" applyFont="1" applyFill="1" applyBorder="1" applyAlignment="1">
      <alignment horizontal="center"/>
    </xf>
    <xf numFmtId="3" fontId="81" fillId="58" borderId="44" xfId="0" applyNumberFormat="1" applyFont="1" applyFill="1" applyBorder="1" applyAlignment="1">
      <alignment horizontal="right"/>
    </xf>
    <xf numFmtId="3" fontId="81" fillId="59" borderId="0" xfId="0" applyNumberFormat="1" applyFont="1" applyFill="1" applyBorder="1" applyAlignment="1">
      <alignment/>
    </xf>
    <xf numFmtId="3" fontId="81" fillId="59" borderId="28" xfId="0" applyNumberFormat="1" applyFont="1" applyFill="1" applyBorder="1" applyAlignment="1">
      <alignment/>
    </xf>
    <xf numFmtId="3" fontId="81" fillId="59" borderId="42" xfId="0" applyNumberFormat="1" applyFont="1" applyFill="1" applyBorder="1" applyAlignment="1">
      <alignment/>
    </xf>
    <xf numFmtId="3" fontId="81" fillId="58" borderId="46" xfId="0" applyNumberFormat="1" applyFont="1" applyFill="1" applyBorder="1" applyAlignment="1">
      <alignment/>
    </xf>
    <xf numFmtId="3" fontId="81" fillId="59" borderId="30" xfId="0" applyNumberFormat="1" applyFont="1" applyFill="1" applyBorder="1" applyAlignment="1">
      <alignment/>
    </xf>
    <xf numFmtId="3" fontId="81" fillId="59" borderId="31" xfId="0" applyNumberFormat="1" applyFont="1" applyFill="1" applyBorder="1" applyAlignment="1">
      <alignment/>
    </xf>
    <xf numFmtId="3" fontId="81" fillId="59" borderId="43" xfId="0" applyNumberFormat="1" applyFont="1" applyFill="1" applyBorder="1" applyAlignment="1">
      <alignment/>
    </xf>
    <xf numFmtId="0" fontId="85" fillId="58" borderId="49" xfId="0" applyFont="1" applyFill="1" applyBorder="1" applyAlignment="1">
      <alignment horizontal="center" vertical="center" textRotation="90" wrapText="1"/>
    </xf>
    <xf numFmtId="0" fontId="85" fillId="58" borderId="46" xfId="0" applyFont="1" applyFill="1" applyBorder="1" applyAlignment="1">
      <alignment horizontal="center" vertical="center" textRotation="90" wrapText="1"/>
    </xf>
    <xf numFmtId="0" fontId="85" fillId="58" borderId="31" xfId="0" applyFont="1" applyFill="1" applyBorder="1" applyAlignment="1">
      <alignment horizontal="center" vertical="center" textRotation="90" wrapText="1"/>
    </xf>
    <xf numFmtId="0" fontId="85" fillId="58" borderId="43" xfId="0" applyFont="1" applyFill="1" applyBorder="1" applyAlignment="1">
      <alignment horizontal="center" vertical="center" textRotation="90" wrapText="1"/>
    </xf>
    <xf numFmtId="173" fontId="81" fillId="57" borderId="25" xfId="0" applyNumberFormat="1" applyFont="1" applyFill="1" applyBorder="1" applyAlignment="1">
      <alignment horizontal="right"/>
    </xf>
    <xf numFmtId="173" fontId="81" fillId="57" borderId="24" xfId="0" applyNumberFormat="1" applyFont="1" applyFill="1" applyBorder="1" applyAlignment="1">
      <alignment horizontal="right"/>
    </xf>
    <xf numFmtId="0" fontId="0" fillId="0" borderId="0" xfId="0" applyAlignment="1">
      <alignment/>
    </xf>
    <xf numFmtId="3" fontId="81" fillId="58" borderId="42" xfId="0" applyNumberFormat="1" applyFont="1" applyFill="1" applyBorder="1" applyAlignment="1">
      <alignment horizontal="right"/>
    </xf>
    <xf numFmtId="0" fontId="81" fillId="58" borderId="36" xfId="0" applyFont="1" applyFill="1" applyBorder="1" applyAlignment="1">
      <alignment horizontal="center"/>
    </xf>
    <xf numFmtId="174" fontId="81" fillId="58" borderId="42" xfId="0" applyNumberFormat="1" applyFont="1" applyFill="1" applyBorder="1" applyAlignment="1">
      <alignment horizontal="right"/>
    </xf>
    <xf numFmtId="173" fontId="81" fillId="58" borderId="50" xfId="0" applyNumberFormat="1" applyFont="1" applyFill="1" applyBorder="1" applyAlignment="1">
      <alignment horizontal="center"/>
    </xf>
    <xf numFmtId="173" fontId="81" fillId="58" borderId="28" xfId="0" applyNumberFormat="1" applyFont="1" applyFill="1" applyBorder="1" applyAlignment="1">
      <alignment horizontal="center"/>
    </xf>
    <xf numFmtId="173" fontId="81" fillId="58" borderId="42" xfId="0" applyNumberFormat="1" applyFont="1" applyFill="1" applyBorder="1" applyAlignment="1">
      <alignment horizontal="center"/>
    </xf>
    <xf numFmtId="173" fontId="81" fillId="58" borderId="46" xfId="0" applyNumberFormat="1" applyFont="1" applyFill="1" applyBorder="1" applyAlignment="1">
      <alignment horizontal="center"/>
    </xf>
    <xf numFmtId="173" fontId="81" fillId="58" borderId="31" xfId="0" applyNumberFormat="1" applyFont="1" applyFill="1" applyBorder="1" applyAlignment="1">
      <alignment horizontal="center"/>
    </xf>
    <xf numFmtId="173" fontId="81" fillId="58" borderId="43" xfId="0" applyNumberFormat="1" applyFont="1" applyFill="1" applyBorder="1" applyAlignment="1">
      <alignment horizontal="center"/>
    </xf>
    <xf numFmtId="173" fontId="81" fillId="0" borderId="28" xfId="0" applyNumberFormat="1" applyFont="1" applyFill="1" applyBorder="1" applyAlignment="1">
      <alignment horizontal="right"/>
    </xf>
    <xf numFmtId="0" fontId="81" fillId="0" borderId="0" xfId="0" applyFont="1" applyFill="1" applyBorder="1" applyAlignment="1">
      <alignment/>
    </xf>
    <xf numFmtId="0" fontId="81" fillId="0" borderId="28" xfId="0" applyFont="1" applyFill="1" applyBorder="1" applyAlignment="1">
      <alignment/>
    </xf>
    <xf numFmtId="0" fontId="81" fillId="0" borderId="0" xfId="0" applyFont="1" applyFill="1" applyAlignment="1">
      <alignment/>
    </xf>
    <xf numFmtId="1" fontId="81" fillId="0" borderId="51" xfId="0" applyNumberFormat="1" applyFont="1" applyFill="1" applyBorder="1" applyAlignment="1">
      <alignment/>
    </xf>
    <xf numFmtId="1" fontId="81" fillId="0" borderId="52" xfId="0" applyNumberFormat="1" applyFont="1" applyFill="1" applyBorder="1" applyAlignment="1">
      <alignment/>
    </xf>
    <xf numFmtId="1" fontId="81" fillId="0" borderId="53" xfId="0" applyNumberFormat="1" applyFont="1" applyFill="1" applyBorder="1" applyAlignment="1">
      <alignment/>
    </xf>
    <xf numFmtId="1" fontId="81" fillId="0" borderId="54" xfId="0" applyNumberFormat="1" applyFont="1" applyFill="1" applyBorder="1" applyAlignment="1">
      <alignment/>
    </xf>
    <xf numFmtId="1" fontId="81" fillId="0" borderId="55" xfId="0" applyNumberFormat="1" applyFont="1" applyFill="1" applyBorder="1" applyAlignment="1">
      <alignment/>
    </xf>
    <xf numFmtId="0" fontId="81" fillId="58" borderId="56" xfId="0" applyFont="1" applyFill="1" applyBorder="1" applyAlignment="1">
      <alignment/>
    </xf>
    <xf numFmtId="0" fontId="81" fillId="0" borderId="56" xfId="0" applyFont="1" applyFill="1" applyBorder="1" applyAlignment="1">
      <alignment/>
    </xf>
    <xf numFmtId="173" fontId="81" fillId="0" borderId="57" xfId="0" applyNumberFormat="1" applyFont="1" applyFill="1" applyBorder="1" applyAlignment="1">
      <alignment/>
    </xf>
    <xf numFmtId="173" fontId="81" fillId="0" borderId="53" xfId="0" applyNumberFormat="1" applyFont="1" applyFill="1" applyBorder="1" applyAlignment="1">
      <alignment/>
    </xf>
    <xf numFmtId="173" fontId="81" fillId="0" borderId="51" xfId="0" applyNumberFormat="1" applyFont="1" applyFill="1" applyBorder="1" applyAlignment="1">
      <alignment/>
    </xf>
    <xf numFmtId="173" fontId="81" fillId="0" borderId="54" xfId="0" applyNumberFormat="1" applyFont="1" applyFill="1" applyBorder="1" applyAlignment="1">
      <alignment/>
    </xf>
    <xf numFmtId="173" fontId="81" fillId="0" borderId="52" xfId="0" applyNumberFormat="1" applyFont="1" applyFill="1" applyBorder="1" applyAlignment="1">
      <alignment/>
    </xf>
    <xf numFmtId="173" fontId="81" fillId="0" borderId="5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58" borderId="0" xfId="0" applyFont="1" applyFill="1" applyAlignment="1">
      <alignment/>
    </xf>
    <xf numFmtId="0" fontId="86" fillId="57" borderId="58" xfId="0" applyFont="1" applyFill="1" applyBorder="1" applyAlignment="1">
      <alignment vertical="center"/>
    </xf>
    <xf numFmtId="0" fontId="86" fillId="57" borderId="59" xfId="0" applyFont="1" applyFill="1" applyBorder="1" applyAlignment="1">
      <alignment vertical="center"/>
    </xf>
    <xf numFmtId="3" fontId="81" fillId="0" borderId="57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0" fontId="81" fillId="0" borderId="27" xfId="0" applyFont="1" applyFill="1" applyBorder="1" applyAlignment="1">
      <alignment/>
    </xf>
    <xf numFmtId="0" fontId="81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81" fillId="58" borderId="42" xfId="0" applyFont="1" applyFill="1" applyBorder="1" applyAlignment="1">
      <alignment horizontal="center" vertical="center"/>
    </xf>
    <xf numFmtId="3" fontId="81" fillId="58" borderId="42" xfId="0" applyNumberFormat="1" applyFont="1" applyFill="1" applyBorder="1" applyAlignment="1">
      <alignment horizontal="center" vertical="center"/>
    </xf>
    <xf numFmtId="0" fontId="87" fillId="58" borderId="0" xfId="0" applyFont="1" applyFill="1" applyBorder="1" applyAlignment="1">
      <alignment horizontal="left" vertical="center"/>
    </xf>
    <xf numFmtId="0" fontId="87" fillId="58" borderId="28" xfId="0" applyFont="1" applyFill="1" applyBorder="1" applyAlignment="1">
      <alignment horizontal="left" vertical="center"/>
    </xf>
    <xf numFmtId="0" fontId="84" fillId="58" borderId="27" xfId="0" applyFont="1" applyFill="1" applyBorder="1" applyAlignment="1">
      <alignment/>
    </xf>
    <xf numFmtId="3" fontId="81" fillId="58" borderId="0" xfId="0" applyNumberFormat="1" applyFont="1" applyFill="1" applyAlignment="1">
      <alignment/>
    </xf>
    <xf numFmtId="0" fontId="84" fillId="58" borderId="29" xfId="0" applyFont="1" applyFill="1" applyBorder="1" applyAlignment="1">
      <alignment/>
    </xf>
    <xf numFmtId="174" fontId="81" fillId="0" borderId="0" xfId="0" applyNumberFormat="1" applyFont="1" applyFill="1" applyBorder="1" applyAlignment="1">
      <alignment horizontal="right"/>
    </xf>
    <xf numFmtId="0" fontId="82" fillId="58" borderId="39" xfId="0" applyFont="1" applyFill="1" applyBorder="1" applyAlignment="1">
      <alignment horizontal="center" vertical="center"/>
    </xf>
    <xf numFmtId="0" fontId="82" fillId="58" borderId="60" xfId="0" applyFont="1" applyFill="1" applyBorder="1" applyAlignment="1">
      <alignment horizontal="center"/>
    </xf>
    <xf numFmtId="173" fontId="81" fillId="58" borderId="44" xfId="0" applyNumberFormat="1" applyFont="1" applyFill="1" applyBorder="1" applyAlignment="1">
      <alignment horizontal="center"/>
    </xf>
    <xf numFmtId="173" fontId="81" fillId="0" borderId="0" xfId="0" applyNumberFormat="1" applyFont="1" applyBorder="1" applyAlignment="1">
      <alignment horizontal="right"/>
    </xf>
    <xf numFmtId="173" fontId="81" fillId="0" borderId="0" xfId="0" applyNumberFormat="1" applyFont="1" applyFill="1" applyBorder="1" applyAlignment="1">
      <alignment horizontal="right"/>
    </xf>
    <xf numFmtId="174" fontId="81" fillId="0" borderId="42" xfId="0" applyNumberFormat="1" applyFont="1" applyFill="1" applyBorder="1" applyAlignment="1">
      <alignment horizontal="right"/>
    </xf>
    <xf numFmtId="174" fontId="81" fillId="0" borderId="44" xfId="0" applyNumberFormat="1" applyFont="1" applyFill="1" applyBorder="1" applyAlignment="1">
      <alignment horizontal="right"/>
    </xf>
    <xf numFmtId="173" fontId="81" fillId="0" borderId="42" xfId="0" applyNumberFormat="1" applyFont="1" applyBorder="1" applyAlignment="1">
      <alignment horizontal="right"/>
    </xf>
    <xf numFmtId="173" fontId="81" fillId="57" borderId="26" xfId="0" applyNumberFormat="1" applyFont="1" applyFill="1" applyBorder="1" applyAlignment="1">
      <alignment horizontal="right"/>
    </xf>
    <xf numFmtId="0" fontId="80" fillId="58" borderId="27" xfId="0" applyFont="1" applyFill="1" applyBorder="1" applyAlignment="1">
      <alignment horizontal="left" vertical="center"/>
    </xf>
    <xf numFmtId="0" fontId="80" fillId="58" borderId="0" xfId="0" applyFont="1" applyFill="1" applyBorder="1" applyAlignment="1">
      <alignment horizontal="left" vertical="center"/>
    </xf>
    <xf numFmtId="0" fontId="80" fillId="58" borderId="28" xfId="0" applyFont="1" applyFill="1" applyBorder="1" applyAlignment="1">
      <alignment horizontal="left" vertical="center"/>
    </xf>
    <xf numFmtId="0" fontId="86" fillId="57" borderId="61" xfId="0" applyFont="1" applyFill="1" applyBorder="1" applyAlignment="1">
      <alignment horizontal="left" vertical="center"/>
    </xf>
    <xf numFmtId="0" fontId="86" fillId="57" borderId="58" xfId="0" applyFont="1" applyFill="1" applyBorder="1" applyAlignment="1">
      <alignment horizontal="left" vertical="center"/>
    </xf>
    <xf numFmtId="0" fontId="86" fillId="57" borderId="59" xfId="0" applyFont="1" applyFill="1" applyBorder="1" applyAlignment="1">
      <alignment horizontal="left" vertical="center"/>
    </xf>
    <xf numFmtId="0" fontId="80" fillId="58" borderId="62" xfId="0" applyFont="1" applyFill="1" applyBorder="1" applyAlignment="1">
      <alignment horizontal="left" vertical="center"/>
    </xf>
    <xf numFmtId="0" fontId="80" fillId="58" borderId="63" xfId="0" applyFont="1" applyFill="1" applyBorder="1" applyAlignment="1">
      <alignment horizontal="left" vertical="center"/>
    </xf>
    <xf numFmtId="0" fontId="80" fillId="58" borderId="36" xfId="0" applyFont="1" applyFill="1" applyBorder="1" applyAlignment="1">
      <alignment horizontal="left" vertical="center"/>
    </xf>
    <xf numFmtId="0" fontId="82" fillId="58" borderId="22" xfId="0" applyFont="1" applyFill="1" applyBorder="1" applyAlignment="1">
      <alignment horizontal="center" vertical="center"/>
    </xf>
    <xf numFmtId="0" fontId="81" fillId="58" borderId="63" xfId="0" applyFont="1" applyFill="1" applyBorder="1" applyAlignment="1">
      <alignment horizontal="center" vertical="center"/>
    </xf>
    <xf numFmtId="0" fontId="81" fillId="58" borderId="64" xfId="0" applyFont="1" applyFill="1" applyBorder="1" applyAlignment="1">
      <alignment horizontal="center" vertical="center"/>
    </xf>
    <xf numFmtId="0" fontId="82" fillId="58" borderId="36" xfId="0" applyFont="1" applyFill="1" applyBorder="1" applyAlignment="1">
      <alignment horizontal="center" vertical="center"/>
    </xf>
    <xf numFmtId="0" fontId="79" fillId="0" borderId="33" xfId="0" applyFont="1" applyBorder="1" applyAlignment="1">
      <alignment horizontal="center"/>
    </xf>
    <xf numFmtId="0" fontId="81" fillId="58" borderId="64" xfId="0" applyFont="1" applyFill="1" applyBorder="1" applyAlignment="1">
      <alignment horizontal="center"/>
    </xf>
    <xf numFmtId="0" fontId="81" fillId="58" borderId="36" xfId="0" applyFont="1" applyFill="1" applyBorder="1" applyAlignment="1">
      <alignment horizontal="center"/>
    </xf>
    <xf numFmtId="1" fontId="81" fillId="0" borderId="65" xfId="0" applyNumberFormat="1" applyFont="1" applyFill="1" applyBorder="1" applyAlignment="1">
      <alignment/>
    </xf>
    <xf numFmtId="1" fontId="81" fillId="0" borderId="66" xfId="0" applyNumberFormat="1" applyFont="1" applyFill="1" applyBorder="1" applyAlignment="1">
      <alignment/>
    </xf>
    <xf numFmtId="1" fontId="81" fillId="0" borderId="67" xfId="0" applyNumberFormat="1" applyFont="1" applyFill="1" applyBorder="1" applyAlignment="1">
      <alignment/>
    </xf>
    <xf numFmtId="173" fontId="81" fillId="0" borderId="65" xfId="0" applyNumberFormat="1" applyFont="1" applyFill="1" applyBorder="1" applyAlignment="1">
      <alignment/>
    </xf>
    <xf numFmtId="173" fontId="81" fillId="0" borderId="66" xfId="0" applyNumberFormat="1" applyFont="1" applyFill="1" applyBorder="1" applyAlignment="1">
      <alignment/>
    </xf>
    <xf numFmtId="173" fontId="81" fillId="0" borderId="67" xfId="0" applyNumberFormat="1" applyFont="1" applyFill="1" applyBorder="1" applyAlignment="1">
      <alignment/>
    </xf>
    <xf numFmtId="0" fontId="81" fillId="58" borderId="22" xfId="0" applyFont="1" applyFill="1" applyBorder="1" applyAlignment="1">
      <alignment horizontal="center" vertical="center" wrapText="1"/>
    </xf>
    <xf numFmtId="173" fontId="81" fillId="58" borderId="49" xfId="0" applyNumberFormat="1" applyFont="1" applyFill="1" applyBorder="1" applyAlignment="1">
      <alignment horizontal="center"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3" fontId="81" fillId="0" borderId="31" xfId="0" applyNumberFormat="1" applyFont="1" applyFill="1" applyBorder="1" applyAlignment="1">
      <alignment horizontal="right"/>
    </xf>
    <xf numFmtId="173" fontId="81" fillId="0" borderId="30" xfId="0" applyNumberFormat="1" applyFont="1" applyFill="1" applyBorder="1" applyAlignment="1">
      <alignment horizontal="right"/>
    </xf>
    <xf numFmtId="174" fontId="81" fillId="0" borderId="0" xfId="0" applyNumberFormat="1" applyFont="1" applyFill="1" applyAlignment="1">
      <alignment/>
    </xf>
    <xf numFmtId="173" fontId="81" fillId="58" borderId="0" xfId="0" applyNumberFormat="1" applyFont="1" applyFill="1" applyAlignment="1">
      <alignment/>
    </xf>
    <xf numFmtId="173" fontId="0" fillId="0" borderId="0" xfId="0" applyNumberFormat="1" applyFill="1" applyBorder="1" applyAlignment="1">
      <alignment/>
    </xf>
    <xf numFmtId="0" fontId="81" fillId="0" borderId="0" xfId="0" applyFont="1" applyFill="1" applyBorder="1" applyAlignment="1">
      <alignment horizontal="right"/>
    </xf>
    <xf numFmtId="0" fontId="81" fillId="58" borderId="0" xfId="0" applyFont="1" applyFill="1" applyBorder="1" applyAlignment="1">
      <alignment horizontal="center" vertical="center"/>
    </xf>
    <xf numFmtId="0" fontId="81" fillId="58" borderId="36" xfId="0" applyFont="1" applyFill="1" applyBorder="1" applyAlignment="1">
      <alignment horizontal="center"/>
    </xf>
    <xf numFmtId="173" fontId="81" fillId="0" borderId="68" xfId="0" applyNumberFormat="1" applyFont="1" applyBorder="1" applyAlignment="1">
      <alignment horizontal="right"/>
    </xf>
    <xf numFmtId="173" fontId="81" fillId="0" borderId="41" xfId="0" applyNumberFormat="1" applyFont="1" applyBorder="1" applyAlignment="1">
      <alignment horizontal="right"/>
    </xf>
    <xf numFmtId="173" fontId="81" fillId="0" borderId="41" xfId="0" applyNumberFormat="1" applyFont="1" applyFill="1" applyBorder="1" applyAlignment="1">
      <alignment horizontal="right"/>
    </xf>
    <xf numFmtId="173" fontId="81" fillId="0" borderId="45" xfId="0" applyNumberFormat="1" applyFont="1" applyFill="1" applyBorder="1" applyAlignment="1">
      <alignment horizontal="right"/>
    </xf>
    <xf numFmtId="173" fontId="81" fillId="0" borderId="59" xfId="0" applyNumberFormat="1" applyFont="1" applyBorder="1" applyAlignment="1">
      <alignment horizontal="right" vertical="center"/>
    </xf>
    <xf numFmtId="173" fontId="81" fillId="0" borderId="42" xfId="0" applyNumberFormat="1" applyFont="1" applyBorder="1" applyAlignment="1">
      <alignment horizontal="right" vertical="center"/>
    </xf>
    <xf numFmtId="173" fontId="81" fillId="0" borderId="42" xfId="0" applyNumberFormat="1" applyFont="1" applyFill="1" applyBorder="1" applyAlignment="1">
      <alignment horizontal="right" vertical="center"/>
    </xf>
    <xf numFmtId="173" fontId="81" fillId="0" borderId="43" xfId="0" applyNumberFormat="1" applyFont="1" applyFill="1" applyBorder="1" applyAlignment="1">
      <alignment horizontal="right" vertical="center"/>
    </xf>
    <xf numFmtId="0" fontId="81" fillId="0" borderId="0" xfId="0" applyFont="1" applyFill="1" applyBorder="1" applyAlignment="1">
      <alignment horizontal="left" vertical="center"/>
    </xf>
    <xf numFmtId="0" fontId="81" fillId="0" borderId="0" xfId="0" applyFont="1" applyAlignment="1">
      <alignment/>
    </xf>
    <xf numFmtId="0" fontId="81" fillId="0" borderId="0" xfId="0" applyFont="1" applyAlignment="1">
      <alignment/>
    </xf>
    <xf numFmtId="0" fontId="79" fillId="0" borderId="64" xfId="0" applyFont="1" applyBorder="1" applyAlignment="1">
      <alignment horizontal="center"/>
    </xf>
    <xf numFmtId="0" fontId="81" fillId="0" borderId="0" xfId="0" applyFont="1" applyAlignment="1">
      <alignment/>
    </xf>
    <xf numFmtId="173" fontId="81" fillId="57" borderId="69" xfId="0" applyNumberFormat="1" applyFont="1" applyFill="1" applyBorder="1" applyAlignment="1">
      <alignment horizontal="right"/>
    </xf>
    <xf numFmtId="173" fontId="81" fillId="0" borderId="58" xfId="0" applyNumberFormat="1" applyFont="1" applyFill="1" applyBorder="1" applyAlignment="1">
      <alignment horizontal="right"/>
    </xf>
    <xf numFmtId="173" fontId="4" fillId="0" borderId="41" xfId="0" applyNumberFormat="1" applyFont="1" applyFill="1" applyBorder="1" applyAlignment="1">
      <alignment horizontal="right"/>
    </xf>
    <xf numFmtId="173" fontId="4" fillId="0" borderId="0" xfId="0" applyNumberFormat="1" applyFont="1" applyFill="1" applyBorder="1" applyAlignment="1">
      <alignment horizontal="right"/>
    </xf>
    <xf numFmtId="0" fontId="81" fillId="0" borderId="0" xfId="0" applyFont="1" applyAlignment="1">
      <alignment/>
    </xf>
    <xf numFmtId="0" fontId="81" fillId="58" borderId="64" xfId="0" applyFont="1" applyFill="1" applyBorder="1" applyAlignment="1">
      <alignment horizontal="center"/>
    </xf>
    <xf numFmtId="0" fontId="81" fillId="58" borderId="36" xfId="0" applyFont="1" applyFill="1" applyBorder="1" applyAlignment="1">
      <alignment horizontal="center"/>
    </xf>
    <xf numFmtId="0" fontId="81" fillId="58" borderId="0" xfId="0" applyFont="1" applyFill="1" applyBorder="1" applyAlignment="1">
      <alignment horizontal="center" vertical="center"/>
    </xf>
    <xf numFmtId="17" fontId="81" fillId="58" borderId="70" xfId="0" applyNumberFormat="1" applyFont="1" applyFill="1" applyBorder="1" applyAlignment="1">
      <alignment horizontal="right"/>
    </xf>
    <xf numFmtId="17" fontId="81" fillId="58" borderId="71" xfId="0" applyNumberFormat="1" applyFont="1" applyFill="1" applyBorder="1" applyAlignment="1">
      <alignment horizontal="right"/>
    </xf>
    <xf numFmtId="173" fontId="81" fillId="58" borderId="30" xfId="0" applyNumberFormat="1" applyFont="1" applyFill="1" applyBorder="1" applyAlignment="1">
      <alignment horizontal="right"/>
    </xf>
    <xf numFmtId="173" fontId="81" fillId="58" borderId="43" xfId="0" applyNumberFormat="1" applyFont="1" applyFill="1" applyBorder="1" applyAlignment="1">
      <alignment horizontal="right"/>
    </xf>
    <xf numFmtId="0" fontId="80" fillId="0" borderId="27" xfId="0" applyFont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80" fillId="0" borderId="28" xfId="0" applyFont="1" applyBorder="1" applyAlignment="1">
      <alignment horizontal="left" vertical="center"/>
    </xf>
    <xf numFmtId="0" fontId="80" fillId="0" borderId="72" xfId="0" applyFont="1" applyBorder="1" applyAlignment="1">
      <alignment horizontal="left" vertical="center"/>
    </xf>
    <xf numFmtId="0" fontId="80" fillId="0" borderId="35" xfId="0" applyFont="1" applyBorder="1" applyAlignment="1">
      <alignment horizontal="left" vertical="center"/>
    </xf>
    <xf numFmtId="0" fontId="80" fillId="0" borderId="33" xfId="0" applyFont="1" applyBorder="1" applyAlignment="1">
      <alignment horizontal="left" vertical="center"/>
    </xf>
    <xf numFmtId="0" fontId="80" fillId="0" borderId="28" xfId="0" applyFont="1" applyBorder="1" applyAlignment="1">
      <alignment horizontal="center" vertical="center"/>
    </xf>
    <xf numFmtId="0" fontId="80" fillId="0" borderId="33" xfId="0" applyFont="1" applyBorder="1" applyAlignment="1">
      <alignment horizontal="center" vertical="center"/>
    </xf>
    <xf numFmtId="0" fontId="81" fillId="0" borderId="0" xfId="0" applyFont="1" applyAlignment="1">
      <alignment/>
    </xf>
    <xf numFmtId="0" fontId="79" fillId="0" borderId="37" xfId="0" applyFont="1" applyBorder="1" applyAlignment="1">
      <alignment horizontal="center"/>
    </xf>
    <xf numFmtId="0" fontId="79" fillId="0" borderId="35" xfId="0" applyFont="1" applyBorder="1" applyAlignment="1">
      <alignment horizontal="center"/>
    </xf>
    <xf numFmtId="0" fontId="79" fillId="0" borderId="33" xfId="0" applyFont="1" applyBorder="1" applyAlignment="1">
      <alignment horizontal="center"/>
    </xf>
    <xf numFmtId="0" fontId="86" fillId="57" borderId="73" xfId="0" applyFont="1" applyFill="1" applyBorder="1" applyAlignment="1">
      <alignment horizontal="left" vertical="center" wrapText="1"/>
    </xf>
    <xf numFmtId="0" fontId="86" fillId="57" borderId="74" xfId="0" applyFont="1" applyFill="1" applyBorder="1" applyAlignment="1">
      <alignment horizontal="left" vertical="center" wrapText="1"/>
    </xf>
    <xf numFmtId="0" fontId="86" fillId="57" borderId="75" xfId="0" applyFont="1" applyFill="1" applyBorder="1" applyAlignment="1">
      <alignment horizontal="left" vertical="center" wrapText="1"/>
    </xf>
    <xf numFmtId="0" fontId="79" fillId="0" borderId="76" xfId="0" applyFont="1" applyBorder="1" applyAlignment="1">
      <alignment horizontal="center"/>
    </xf>
    <xf numFmtId="0" fontId="79" fillId="0" borderId="70" xfId="0" applyFont="1" applyBorder="1" applyAlignment="1">
      <alignment horizontal="center"/>
    </xf>
    <xf numFmtId="0" fontId="79" fillId="0" borderId="71" xfId="0" applyFont="1" applyBorder="1" applyAlignment="1">
      <alignment horizontal="center"/>
    </xf>
    <xf numFmtId="0" fontId="81" fillId="58" borderId="59" xfId="0" applyFont="1" applyFill="1" applyBorder="1" applyAlignment="1">
      <alignment horizontal="center" vertical="center"/>
    </xf>
    <xf numFmtId="0" fontId="81" fillId="58" borderId="38" xfId="0" applyFont="1" applyFill="1" applyBorder="1" applyAlignment="1">
      <alignment horizontal="center" vertical="center"/>
    </xf>
    <xf numFmtId="0" fontId="81" fillId="58" borderId="63" xfId="0" applyFont="1" applyFill="1" applyBorder="1" applyAlignment="1">
      <alignment horizontal="center"/>
    </xf>
    <xf numFmtId="0" fontId="81" fillId="58" borderId="64" xfId="0" applyFont="1" applyFill="1" applyBorder="1" applyAlignment="1">
      <alignment horizontal="center"/>
    </xf>
    <xf numFmtId="0" fontId="81" fillId="58" borderId="77" xfId="0" applyFont="1" applyFill="1" applyBorder="1" applyAlignment="1">
      <alignment horizontal="center"/>
    </xf>
    <xf numFmtId="0" fontId="81" fillId="58" borderId="36" xfId="0" applyFont="1" applyFill="1" applyBorder="1" applyAlignment="1">
      <alignment horizontal="center"/>
    </xf>
    <xf numFmtId="0" fontId="80" fillId="58" borderId="78" xfId="0" applyFont="1" applyFill="1" applyBorder="1" applyAlignment="1">
      <alignment horizontal="left" vertical="center"/>
    </xf>
    <xf numFmtId="0" fontId="80" fillId="58" borderId="40" xfId="0" applyFont="1" applyFill="1" applyBorder="1" applyAlignment="1">
      <alignment horizontal="left" vertical="center"/>
    </xf>
    <xf numFmtId="0" fontId="80" fillId="58" borderId="39" xfId="0" applyFont="1" applyFill="1" applyBorder="1" applyAlignment="1">
      <alignment horizontal="left" vertical="center"/>
    </xf>
    <xf numFmtId="0" fontId="80" fillId="58" borderId="72" xfId="0" applyFont="1" applyFill="1" applyBorder="1" applyAlignment="1">
      <alignment horizontal="left" vertical="center"/>
    </xf>
    <xf numFmtId="0" fontId="80" fillId="58" borderId="35" xfId="0" applyFont="1" applyFill="1" applyBorder="1" applyAlignment="1">
      <alignment horizontal="left" vertical="center"/>
    </xf>
    <xf numFmtId="0" fontId="80" fillId="58" borderId="33" xfId="0" applyFont="1" applyFill="1" applyBorder="1" applyAlignment="1">
      <alignment horizontal="left" vertical="center"/>
    </xf>
    <xf numFmtId="0" fontId="82" fillId="58" borderId="32" xfId="0" applyFont="1" applyFill="1" applyBorder="1" applyAlignment="1">
      <alignment horizontal="center" vertical="center"/>
    </xf>
    <xf numFmtId="0" fontId="82" fillId="58" borderId="34" xfId="0" applyFont="1" applyFill="1" applyBorder="1" applyAlignment="1">
      <alignment horizontal="center" vertical="center"/>
    </xf>
    <xf numFmtId="0" fontId="81" fillId="58" borderId="40" xfId="0" applyFont="1" applyFill="1" applyBorder="1" applyAlignment="1">
      <alignment horizontal="center" vertical="center"/>
    </xf>
    <xf numFmtId="0" fontId="81" fillId="58" borderId="35" xfId="0" applyFont="1" applyFill="1" applyBorder="1" applyAlignment="1">
      <alignment horizontal="center" vertical="center"/>
    </xf>
    <xf numFmtId="0" fontId="81" fillId="58" borderId="39" xfId="0" applyFont="1" applyFill="1" applyBorder="1" applyAlignment="1">
      <alignment horizontal="center" vertical="center"/>
    </xf>
    <xf numFmtId="0" fontId="81" fillId="58" borderId="33" xfId="0" applyFont="1" applyFill="1" applyBorder="1" applyAlignment="1">
      <alignment horizontal="center" vertical="center"/>
    </xf>
    <xf numFmtId="0" fontId="81" fillId="58" borderId="0" xfId="0" applyFont="1" applyFill="1" applyBorder="1" applyAlignment="1">
      <alignment horizontal="center" vertical="center"/>
    </xf>
    <xf numFmtId="0" fontId="80" fillId="58" borderId="61" xfId="0" applyFont="1" applyFill="1" applyBorder="1" applyAlignment="1">
      <alignment horizontal="left" vertical="center"/>
    </xf>
    <xf numFmtId="0" fontId="80" fillId="58" borderId="58" xfId="0" applyFont="1" applyFill="1" applyBorder="1" applyAlignment="1">
      <alignment horizontal="left" vertical="center"/>
    </xf>
    <xf numFmtId="0" fontId="80" fillId="58" borderId="79" xfId="0" applyFont="1" applyFill="1" applyBorder="1" applyAlignment="1">
      <alignment horizontal="left" vertical="center"/>
    </xf>
    <xf numFmtId="0" fontId="82" fillId="58" borderId="60" xfId="0" applyFont="1" applyFill="1" applyBorder="1" applyAlignment="1">
      <alignment horizontal="center" vertical="center"/>
    </xf>
    <xf numFmtId="0" fontId="81" fillId="58" borderId="68" xfId="0" applyFont="1" applyFill="1" applyBorder="1" applyAlignment="1">
      <alignment horizontal="center" vertical="center"/>
    </xf>
    <xf numFmtId="0" fontId="81" fillId="58" borderId="37" xfId="0" applyFont="1" applyFill="1" applyBorder="1" applyAlignment="1">
      <alignment horizontal="center" vertical="center"/>
    </xf>
    <xf numFmtId="0" fontId="82" fillId="58" borderId="39" xfId="0" applyFont="1" applyFill="1" applyBorder="1" applyAlignment="1">
      <alignment horizontal="center" vertical="center"/>
    </xf>
    <xf numFmtId="0" fontId="82" fillId="58" borderId="33" xfId="0" applyFont="1" applyFill="1" applyBorder="1" applyAlignment="1">
      <alignment horizontal="center" vertical="center"/>
    </xf>
    <xf numFmtId="0" fontId="81" fillId="58" borderId="47" xfId="0" applyFont="1" applyFill="1" applyBorder="1" applyAlignment="1">
      <alignment horizontal="center"/>
    </xf>
    <xf numFmtId="0" fontId="81" fillId="58" borderId="70" xfId="0" applyFont="1" applyFill="1" applyBorder="1" applyAlignment="1">
      <alignment horizontal="center"/>
    </xf>
    <xf numFmtId="0" fontId="81" fillId="58" borderId="71" xfId="0" applyFont="1" applyFill="1" applyBorder="1" applyAlignment="1">
      <alignment horizontal="center"/>
    </xf>
    <xf numFmtId="0" fontId="82" fillId="58" borderId="61" xfId="0" applyFont="1" applyFill="1" applyBorder="1" applyAlignment="1">
      <alignment horizontal="left" vertical="center" wrapText="1"/>
    </xf>
    <xf numFmtId="0" fontId="82" fillId="58" borderId="59" xfId="0" applyFont="1" applyFill="1" applyBorder="1" applyAlignment="1">
      <alignment horizontal="left" vertical="center" wrapText="1"/>
    </xf>
    <xf numFmtId="0" fontId="82" fillId="58" borderId="29" xfId="0" applyFont="1" applyFill="1" applyBorder="1" applyAlignment="1">
      <alignment horizontal="left" vertical="center" wrapText="1"/>
    </xf>
    <xf numFmtId="0" fontId="82" fillId="58" borderId="43" xfId="0" applyFont="1" applyFill="1" applyBorder="1" applyAlignment="1">
      <alignment horizontal="left" vertical="center" wrapText="1"/>
    </xf>
  </cellXfs>
  <cellStyles count="1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elkem" xfId="85"/>
    <cellStyle name="Comma" xfId="86"/>
    <cellStyle name="Comma [0]" xfId="87"/>
    <cellStyle name="Currency" xfId="88"/>
    <cellStyle name="Currency [0]" xfId="89"/>
    <cellStyle name="Explanatory Text" xfId="90"/>
    <cellStyle name="Explanatory Text 2" xfId="91"/>
    <cellStyle name="Followed Hyperlink" xfId="92"/>
    <cellStyle name="Good" xfId="93"/>
    <cellStyle name="Good 2" xfId="94"/>
    <cellStyle name="Heading 1" xfId="95"/>
    <cellStyle name="Heading 1 2" xfId="96"/>
    <cellStyle name="Heading 2" xfId="97"/>
    <cellStyle name="Heading 2 2" xfId="98"/>
    <cellStyle name="Heading 3" xfId="99"/>
    <cellStyle name="Heading 3 2" xfId="100"/>
    <cellStyle name="Heading 4" xfId="101"/>
    <cellStyle name="Heading 4 2" xfId="102"/>
    <cellStyle name="Hyperlink" xfId="103"/>
    <cellStyle name="Check Cell" xfId="104"/>
    <cellStyle name="Check Cell 2" xfId="105"/>
    <cellStyle name="Chybně" xfId="106"/>
    <cellStyle name="Input" xfId="107"/>
    <cellStyle name="Input 2" xfId="108"/>
    <cellStyle name="Kontrolní buňka" xfId="109"/>
    <cellStyle name="Linked Cell" xfId="110"/>
    <cellStyle name="Linked Cell 2" xfId="111"/>
    <cellStyle name="Nadpis 1" xfId="112"/>
    <cellStyle name="Nadpis 2" xfId="113"/>
    <cellStyle name="Nadpis 3" xfId="114"/>
    <cellStyle name="Nadpis 4" xfId="115"/>
    <cellStyle name="Název" xfId="116"/>
    <cellStyle name="Neutral" xfId="117"/>
    <cellStyle name="Neutral 2" xfId="118"/>
    <cellStyle name="Neutrální" xfId="119"/>
    <cellStyle name="Normal 2" xfId="120"/>
    <cellStyle name="Normal 2 2" xfId="121"/>
    <cellStyle name="Normal 2 2 2" xfId="122"/>
    <cellStyle name="Normal 2 3" xfId="123"/>
    <cellStyle name="Normal 3" xfId="124"/>
    <cellStyle name="Normal 3 2" xfId="125"/>
    <cellStyle name="Normal 4" xfId="126"/>
    <cellStyle name="Normal 5" xfId="127"/>
    <cellStyle name="Normal 6" xfId="128"/>
    <cellStyle name="Normal 7" xfId="129"/>
    <cellStyle name="Normal 8" xfId="130"/>
    <cellStyle name="normální_HDP v b.c." xfId="131"/>
    <cellStyle name="Note" xfId="132"/>
    <cellStyle name="Note 2" xfId="133"/>
    <cellStyle name="Output" xfId="134"/>
    <cellStyle name="Output 2" xfId="135"/>
    <cellStyle name="Percent" xfId="136"/>
    <cellStyle name="Percent 2" xfId="137"/>
    <cellStyle name="Percent 3" xfId="138"/>
    <cellStyle name="Percent 4" xfId="139"/>
    <cellStyle name="percentá 2" xfId="140"/>
    <cellStyle name="Poznámka" xfId="141"/>
    <cellStyle name="Poznámka 2" xfId="142"/>
    <cellStyle name="Propojená buňka" xfId="143"/>
    <cellStyle name="Správně" xfId="144"/>
    <cellStyle name="Style 1" xfId="145"/>
    <cellStyle name="Text upozornění" xfId="146"/>
    <cellStyle name="Title" xfId="147"/>
    <cellStyle name="Title 2" xfId="148"/>
    <cellStyle name="Total" xfId="149"/>
    <cellStyle name="Total 2" xfId="150"/>
    <cellStyle name="Vstup" xfId="151"/>
    <cellStyle name="Výpočet" xfId="152"/>
    <cellStyle name="Výstup" xfId="153"/>
    <cellStyle name="Vysvětlující text" xfId="154"/>
    <cellStyle name="Warning Text" xfId="155"/>
    <cellStyle name="Warning Text 2" xfId="156"/>
    <cellStyle name="Zvýraznění 1" xfId="157"/>
    <cellStyle name="Zvýraznění 2" xfId="158"/>
    <cellStyle name="Zvýraznění 3" xfId="159"/>
    <cellStyle name="Zvýraznění 4" xfId="160"/>
    <cellStyle name="Zvýraznění 5" xfId="161"/>
    <cellStyle name="Zvýraznění 6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W83"/>
  <sheetViews>
    <sheetView showGridLines="0" tabSelected="1" zoomScale="80" zoomScaleNormal="80" zoomScalePageLayoutView="0" workbookViewId="0" topLeftCell="A1">
      <pane xSplit="6" ySplit="4" topLeftCell="G20" activePane="bottomRight" state="frozen"/>
      <selection pane="topLeft" activeCell="A1" sqref="A1"/>
      <selection pane="topRight" activeCell="G1" sqref="G1"/>
      <selection pane="bottomLeft" activeCell="A6" sqref="A6"/>
      <selection pane="bottomRight" activeCell="U40" sqref="U40"/>
    </sheetView>
  </sheetViews>
  <sheetFormatPr defaultColWidth="9.140625" defaultRowHeight="15" outlineLevelRow="1"/>
  <cols>
    <col min="1" max="4" width="3.140625" style="0" customWidth="1"/>
    <col min="5" max="5" width="35.140625" style="0" customWidth="1"/>
    <col min="6" max="6" width="41.28125" style="0" customWidth="1"/>
    <col min="7" max="7" width="11.57421875" style="0" customWidth="1"/>
    <col min="8" max="8" width="11.00390625" style="0" customWidth="1"/>
    <col min="9" max="9" width="11.00390625" style="145" customWidth="1"/>
    <col min="10" max="10" width="11.00390625" style="0" customWidth="1"/>
    <col min="11" max="11" width="11.00390625" style="145" customWidth="1"/>
    <col min="12" max="12" width="10.421875" style="0" customWidth="1"/>
    <col min="13" max="13" width="10.421875" style="145" customWidth="1"/>
    <col min="14" max="14" width="10.28125" style="0" customWidth="1"/>
    <col min="15" max="15" width="10.421875" style="0" customWidth="1"/>
  </cols>
  <sheetData>
    <row r="1" ht="22.5" customHeight="1" thickBot="1">
      <c r="B1" s="1"/>
    </row>
    <row r="2" spans="2:15" s="145" customFormat="1" ht="30" customHeight="1" thickBot="1">
      <c r="B2" s="270" t="str">
        <f>"Medium-Term Forecast "&amp;H3&amp;" for key macroeconomic indicators"</f>
        <v>Medium-Term Forecast MTF-2018Q4U for key macroeconomic indicators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2"/>
    </row>
    <row r="3" spans="2:15" ht="15">
      <c r="B3" s="258" t="s">
        <v>21</v>
      </c>
      <c r="C3" s="259"/>
      <c r="D3" s="259"/>
      <c r="E3" s="260"/>
      <c r="F3" s="264" t="s">
        <v>19</v>
      </c>
      <c r="G3" s="212" t="s">
        <v>18</v>
      </c>
      <c r="H3" s="267" t="s">
        <v>219</v>
      </c>
      <c r="I3" s="268"/>
      <c r="J3" s="268"/>
      <c r="K3" s="269"/>
      <c r="L3" s="273" t="s">
        <v>220</v>
      </c>
      <c r="M3" s="274"/>
      <c r="N3" s="274"/>
      <c r="O3" s="275"/>
    </row>
    <row r="4" spans="2:15" ht="15">
      <c r="B4" s="261"/>
      <c r="C4" s="262"/>
      <c r="D4" s="262"/>
      <c r="E4" s="263"/>
      <c r="F4" s="265"/>
      <c r="G4" s="2">
        <v>2017</v>
      </c>
      <c r="H4" s="2">
        <v>2018</v>
      </c>
      <c r="I4" s="212">
        <v>2019</v>
      </c>
      <c r="J4" s="212">
        <v>2020</v>
      </c>
      <c r="K4" s="212">
        <v>2021</v>
      </c>
      <c r="L4" s="2">
        <v>2018</v>
      </c>
      <c r="M4" s="2">
        <v>2019</v>
      </c>
      <c r="N4" s="2">
        <v>2020</v>
      </c>
      <c r="O4" s="244">
        <v>2021</v>
      </c>
    </row>
    <row r="5" spans="2:15" ht="15.75" thickBot="1">
      <c r="B5" s="3" t="s">
        <v>22</v>
      </c>
      <c r="C5" s="4"/>
      <c r="D5" s="4"/>
      <c r="E5" s="5"/>
      <c r="F5" s="6"/>
      <c r="G5" s="7"/>
      <c r="H5" s="8"/>
      <c r="I5" s="8"/>
      <c r="J5" s="8"/>
      <c r="K5" s="7"/>
      <c r="L5" s="8"/>
      <c r="M5" s="8"/>
      <c r="N5" s="8"/>
      <c r="O5" s="9"/>
    </row>
    <row r="6" spans="2:23" ht="15">
      <c r="B6" s="10"/>
      <c r="C6" s="11" t="s">
        <v>28</v>
      </c>
      <c r="D6" s="11"/>
      <c r="E6" s="12"/>
      <c r="F6" s="13" t="s">
        <v>29</v>
      </c>
      <c r="G6" s="105">
        <v>1.3908660045887729</v>
      </c>
      <c r="H6" s="104">
        <v>2.5329732497543063</v>
      </c>
      <c r="I6" s="104">
        <v>2.607212995265911</v>
      </c>
      <c r="J6" s="104">
        <v>2.463533351632094</v>
      </c>
      <c r="K6" s="104">
        <v>2.6779722572937885</v>
      </c>
      <c r="L6" s="106">
        <v>-0.10000000000000009</v>
      </c>
      <c r="M6" s="104">
        <v>-0.2999999999999998</v>
      </c>
      <c r="N6" s="104">
        <v>0.10000000000000009</v>
      </c>
      <c r="O6" s="107">
        <v>0.10000000000000009</v>
      </c>
      <c r="S6" s="229"/>
      <c r="T6" s="229"/>
      <c r="U6" s="229"/>
      <c r="V6" s="229"/>
      <c r="W6" s="229"/>
    </row>
    <row r="7" spans="2:23" ht="15">
      <c r="B7" s="10"/>
      <c r="C7" s="11" t="s">
        <v>30</v>
      </c>
      <c r="D7" s="11"/>
      <c r="E7" s="12"/>
      <c r="F7" s="13" t="s">
        <v>29</v>
      </c>
      <c r="G7" s="105">
        <v>1.31304227006423</v>
      </c>
      <c r="H7" s="104">
        <v>2.497089522571045</v>
      </c>
      <c r="I7" s="104">
        <v>2.680776430113795</v>
      </c>
      <c r="J7" s="104">
        <v>2.4454201647271248</v>
      </c>
      <c r="K7" s="104">
        <v>2.720885287081927</v>
      </c>
      <c r="L7" s="106">
        <v>-0.10000000000000009</v>
      </c>
      <c r="M7" s="104">
        <v>-0.2</v>
      </c>
      <c r="N7" s="104">
        <v>0</v>
      </c>
      <c r="O7" s="107">
        <v>0</v>
      </c>
      <c r="S7" s="229"/>
      <c r="T7" s="229"/>
      <c r="U7" s="229"/>
      <c r="V7" s="229"/>
      <c r="W7" s="229"/>
    </row>
    <row r="8" spans="2:23" ht="15">
      <c r="B8" s="10"/>
      <c r="C8" s="156" t="s">
        <v>31</v>
      </c>
      <c r="D8" s="156"/>
      <c r="E8" s="157"/>
      <c r="F8" s="13" t="s">
        <v>29</v>
      </c>
      <c r="G8" s="14">
        <v>1.234894026870407</v>
      </c>
      <c r="H8" s="193">
        <v>2.27937240874094</v>
      </c>
      <c r="I8" s="193">
        <v>2.87966363284238</v>
      </c>
      <c r="J8" s="193">
        <v>2.9539865822911793</v>
      </c>
      <c r="K8" s="193">
        <v>2.998967476180269</v>
      </c>
      <c r="L8" s="106">
        <v>0</v>
      </c>
      <c r="M8" s="104">
        <v>0</v>
      </c>
      <c r="N8" s="104">
        <v>0.10000000000000009</v>
      </c>
      <c r="O8" s="107">
        <v>0</v>
      </c>
      <c r="S8" s="229"/>
      <c r="T8" s="229"/>
      <c r="U8" s="229"/>
      <c r="V8" s="229"/>
      <c r="W8" s="229"/>
    </row>
    <row r="9" spans="2:23" ht="3.75" customHeight="1">
      <c r="B9" s="10"/>
      <c r="C9" s="11"/>
      <c r="D9" s="11"/>
      <c r="E9" s="12"/>
      <c r="F9" s="13"/>
      <c r="G9" s="14"/>
      <c r="H9" s="193"/>
      <c r="I9" s="193"/>
      <c r="J9" s="193"/>
      <c r="K9" s="193"/>
      <c r="L9" s="234"/>
      <c r="M9" s="193"/>
      <c r="N9" s="193"/>
      <c r="O9" s="197"/>
      <c r="S9" s="229"/>
      <c r="T9" s="229"/>
      <c r="U9" s="229"/>
      <c r="V9" s="229"/>
      <c r="W9" s="229"/>
    </row>
    <row r="10" spans="2:23" ht="15.75" thickBot="1">
      <c r="B10" s="3" t="s">
        <v>23</v>
      </c>
      <c r="C10" s="4"/>
      <c r="D10" s="4"/>
      <c r="E10" s="5"/>
      <c r="F10" s="6"/>
      <c r="G10" s="143"/>
      <c r="H10" s="144"/>
      <c r="I10" s="144"/>
      <c r="J10" s="144"/>
      <c r="K10" s="144"/>
      <c r="L10" s="246"/>
      <c r="M10" s="144"/>
      <c r="N10" s="144"/>
      <c r="O10" s="198"/>
      <c r="S10" s="229"/>
      <c r="T10" s="229"/>
      <c r="U10" s="229"/>
      <c r="V10" s="229"/>
      <c r="W10" s="229"/>
    </row>
    <row r="11" spans="2:23" ht="15">
      <c r="B11" s="10"/>
      <c r="C11" s="11" t="s">
        <v>32</v>
      </c>
      <c r="D11" s="11"/>
      <c r="E11" s="12"/>
      <c r="F11" s="13" t="s">
        <v>33</v>
      </c>
      <c r="G11" s="14">
        <v>3.188341054534476</v>
      </c>
      <c r="H11" s="193">
        <v>4.249999899999963</v>
      </c>
      <c r="I11" s="193">
        <v>4.188169290175708</v>
      </c>
      <c r="J11" s="193">
        <v>3.9521805492857425</v>
      </c>
      <c r="K11" s="193">
        <v>3.010375707493779</v>
      </c>
      <c r="L11" s="106">
        <v>0</v>
      </c>
      <c r="M11" s="104">
        <v>-0.09999999999999964</v>
      </c>
      <c r="N11" s="104">
        <v>0</v>
      </c>
      <c r="O11" s="107">
        <v>-0.10000000000000009</v>
      </c>
      <c r="S11" s="229"/>
      <c r="T11" s="229"/>
      <c r="U11" s="229"/>
      <c r="V11" s="229"/>
      <c r="W11" s="229"/>
    </row>
    <row r="12" spans="2:23" ht="15">
      <c r="B12" s="10"/>
      <c r="C12" s="11"/>
      <c r="D12" s="11" t="s">
        <v>34</v>
      </c>
      <c r="E12" s="12"/>
      <c r="F12" s="13" t="s">
        <v>33</v>
      </c>
      <c r="G12" s="14">
        <v>3.4858801222926985</v>
      </c>
      <c r="H12" s="193">
        <v>2.962685048703918</v>
      </c>
      <c r="I12" s="193">
        <v>4.149045136945787</v>
      </c>
      <c r="J12" s="193">
        <v>4.155453271493897</v>
      </c>
      <c r="K12" s="193">
        <v>3.507889882139409</v>
      </c>
      <c r="L12" s="106">
        <v>0.20000000000000018</v>
      </c>
      <c r="M12" s="104">
        <v>0</v>
      </c>
      <c r="N12" s="104">
        <v>0</v>
      </c>
      <c r="O12" s="107">
        <v>0</v>
      </c>
      <c r="S12" s="229"/>
      <c r="T12" s="229"/>
      <c r="U12" s="229"/>
      <c r="V12" s="229"/>
      <c r="W12" s="229"/>
    </row>
    <row r="13" spans="2:23" ht="15">
      <c r="B13" s="10"/>
      <c r="C13" s="11"/>
      <c r="D13" s="11" t="s">
        <v>35</v>
      </c>
      <c r="E13" s="12"/>
      <c r="F13" s="13" t="s">
        <v>33</v>
      </c>
      <c r="G13" s="14">
        <v>1.7212680295039604</v>
      </c>
      <c r="H13" s="193">
        <v>1.3645498682428325</v>
      </c>
      <c r="I13" s="193">
        <v>1.9335680865747946</v>
      </c>
      <c r="J13" s="193">
        <v>2.5177221062472057</v>
      </c>
      <c r="K13" s="193">
        <v>2.89739869844918</v>
      </c>
      <c r="L13" s="106">
        <v>0</v>
      </c>
      <c r="M13" s="104">
        <v>-0.10000000000000009</v>
      </c>
      <c r="N13" s="104">
        <v>0.20000000000000018</v>
      </c>
      <c r="O13" s="107">
        <v>0</v>
      </c>
      <c r="S13" s="229"/>
      <c r="T13" s="229"/>
      <c r="U13" s="229"/>
      <c r="V13" s="229"/>
      <c r="W13" s="229"/>
    </row>
    <row r="14" spans="2:23" ht="15">
      <c r="B14" s="10"/>
      <c r="C14" s="11"/>
      <c r="D14" s="11" t="s">
        <v>36</v>
      </c>
      <c r="E14" s="12"/>
      <c r="F14" s="13" t="s">
        <v>33</v>
      </c>
      <c r="G14" s="14">
        <v>3.4108677022780256</v>
      </c>
      <c r="H14" s="193">
        <v>6.029896371051208</v>
      </c>
      <c r="I14" s="193">
        <v>1.8200256359178582</v>
      </c>
      <c r="J14" s="193">
        <v>4.562202632796698</v>
      </c>
      <c r="K14" s="193">
        <v>3.4404647602486875</v>
      </c>
      <c r="L14" s="106">
        <v>-4</v>
      </c>
      <c r="M14" s="104">
        <v>-1.4000000000000001</v>
      </c>
      <c r="N14" s="104">
        <v>0</v>
      </c>
      <c r="O14" s="107">
        <v>0</v>
      </c>
      <c r="S14" s="229"/>
      <c r="T14" s="229"/>
      <c r="U14" s="229"/>
      <c r="V14" s="229"/>
      <c r="W14" s="229"/>
    </row>
    <row r="15" spans="2:23" ht="15">
      <c r="B15" s="10"/>
      <c r="C15" s="11"/>
      <c r="D15" s="11" t="s">
        <v>37</v>
      </c>
      <c r="E15" s="12"/>
      <c r="F15" s="13" t="s">
        <v>33</v>
      </c>
      <c r="G15" s="14">
        <v>5.904947347938048</v>
      </c>
      <c r="H15" s="193">
        <v>4.288104622012142</v>
      </c>
      <c r="I15" s="193">
        <v>6.819636933063194</v>
      </c>
      <c r="J15" s="193">
        <v>6.579709911955845</v>
      </c>
      <c r="K15" s="193">
        <v>5.003063757466691</v>
      </c>
      <c r="L15" s="106">
        <v>-1</v>
      </c>
      <c r="M15" s="104">
        <v>-1.7999999999999998</v>
      </c>
      <c r="N15" s="104">
        <v>0</v>
      </c>
      <c r="O15" s="107">
        <v>0</v>
      </c>
      <c r="S15" s="229"/>
      <c r="T15" s="229"/>
      <c r="U15" s="229"/>
      <c r="V15" s="229"/>
      <c r="W15" s="229"/>
    </row>
    <row r="16" spans="2:23" ht="15">
      <c r="B16" s="10"/>
      <c r="C16" s="11"/>
      <c r="D16" s="11" t="s">
        <v>38</v>
      </c>
      <c r="E16" s="12"/>
      <c r="F16" s="13" t="s">
        <v>33</v>
      </c>
      <c r="G16" s="14">
        <v>5.324513068462224</v>
      </c>
      <c r="H16" s="193">
        <v>4.501573964878489</v>
      </c>
      <c r="I16" s="193">
        <v>6.672497985557484</v>
      </c>
      <c r="J16" s="193">
        <v>6.66333359681866</v>
      </c>
      <c r="K16" s="193">
        <v>5.417841261120543</v>
      </c>
      <c r="L16" s="106">
        <v>-0.40000000000000036</v>
      </c>
      <c r="M16" s="104">
        <v>-1.6000000000000005</v>
      </c>
      <c r="N16" s="104">
        <v>-0.09999999999999964</v>
      </c>
      <c r="O16" s="107">
        <v>0</v>
      </c>
      <c r="S16" s="229"/>
      <c r="T16" s="229"/>
      <c r="U16" s="229"/>
      <c r="V16" s="229"/>
      <c r="W16" s="229"/>
    </row>
    <row r="17" spans="2:23" s="145" customFormat="1" ht="15">
      <c r="B17" s="10"/>
      <c r="C17" s="11"/>
      <c r="D17" s="11" t="s">
        <v>39</v>
      </c>
      <c r="E17" s="12"/>
      <c r="F17" s="13" t="s">
        <v>40</v>
      </c>
      <c r="G17" s="17">
        <v>5902.5449999999</v>
      </c>
      <c r="H17" s="18">
        <v>5991.366183417867</v>
      </c>
      <c r="I17" s="18">
        <v>6518.2913198479255</v>
      </c>
      <c r="J17" s="18">
        <v>6875.434561088638</v>
      </c>
      <c r="K17" s="18">
        <v>6839.8651781586705</v>
      </c>
      <c r="L17" s="106">
        <v>-518.7000000000007</v>
      </c>
      <c r="M17" s="104">
        <v>-865.5</v>
      </c>
      <c r="N17" s="104">
        <v>-870.8000000000002</v>
      </c>
      <c r="O17" s="107">
        <v>-902.9000000000005</v>
      </c>
      <c r="P17"/>
      <c r="Q17"/>
      <c r="R17"/>
      <c r="T17" s="229"/>
      <c r="U17" s="229"/>
      <c r="V17" s="229"/>
      <c r="W17" s="229"/>
    </row>
    <row r="18" spans="2:23" ht="15">
      <c r="B18" s="10"/>
      <c r="C18" s="11" t="s">
        <v>41</v>
      </c>
      <c r="D18" s="11"/>
      <c r="E18" s="12"/>
      <c r="F18" s="13" t="s">
        <v>42</v>
      </c>
      <c r="G18" s="14">
        <v>-0.192484975</v>
      </c>
      <c r="H18" s="193">
        <v>0.4620925002013443</v>
      </c>
      <c r="I18" s="193">
        <v>0.9928190155198469</v>
      </c>
      <c r="J18" s="193">
        <v>1.7062810079808588</v>
      </c>
      <c r="K18" s="193">
        <v>1.769024152963472</v>
      </c>
      <c r="L18" s="106">
        <v>0</v>
      </c>
      <c r="M18" s="104">
        <v>0</v>
      </c>
      <c r="N18" s="104">
        <v>0</v>
      </c>
      <c r="O18" s="107">
        <v>0.10000000000000009</v>
      </c>
      <c r="S18" s="229"/>
      <c r="T18" s="229"/>
      <c r="U18" s="229"/>
      <c r="V18" s="229"/>
      <c r="W18" s="229"/>
    </row>
    <row r="19" spans="2:23" ht="15">
      <c r="B19" s="10"/>
      <c r="C19" s="11" t="s">
        <v>32</v>
      </c>
      <c r="D19" s="11"/>
      <c r="E19" s="12"/>
      <c r="F19" s="13" t="s">
        <v>43</v>
      </c>
      <c r="G19" s="17">
        <v>84850.87400000001</v>
      </c>
      <c r="H19" s="18">
        <v>90473.3013336942</v>
      </c>
      <c r="I19" s="18">
        <v>96976.91860699933</v>
      </c>
      <c r="J19" s="18">
        <v>103787.52421488495</v>
      </c>
      <c r="K19" s="18">
        <v>110118.17229917084</v>
      </c>
      <c r="L19" s="106">
        <v>-20.80000000000291</v>
      </c>
      <c r="M19" s="104">
        <v>-152.5</v>
      </c>
      <c r="N19" s="104">
        <v>-163.10000000000582</v>
      </c>
      <c r="O19" s="107">
        <v>-215.6999999999971</v>
      </c>
      <c r="S19" s="229"/>
      <c r="T19" s="229"/>
      <c r="U19" s="229"/>
      <c r="V19" s="229"/>
      <c r="W19" s="229"/>
    </row>
    <row r="20" spans="2:23" ht="3.75" customHeight="1">
      <c r="B20" s="10"/>
      <c r="C20" s="11"/>
      <c r="D20" s="11"/>
      <c r="E20" s="12"/>
      <c r="F20" s="13"/>
      <c r="G20" s="13"/>
      <c r="H20" s="15"/>
      <c r="I20" s="15"/>
      <c r="J20" s="15"/>
      <c r="K20" s="15"/>
      <c r="L20" s="234"/>
      <c r="M20" s="193"/>
      <c r="N20" s="193"/>
      <c r="O20" s="197"/>
      <c r="S20" s="229"/>
      <c r="T20" s="229"/>
      <c r="U20" s="229"/>
      <c r="V20" s="229"/>
      <c r="W20" s="229"/>
    </row>
    <row r="21" spans="2:23" ht="15.75" thickBot="1">
      <c r="B21" s="3" t="s">
        <v>24</v>
      </c>
      <c r="C21" s="4"/>
      <c r="D21" s="4"/>
      <c r="E21" s="5"/>
      <c r="F21" s="6"/>
      <c r="G21" s="6"/>
      <c r="H21" s="16"/>
      <c r="I21" s="16"/>
      <c r="J21" s="16"/>
      <c r="K21" s="16"/>
      <c r="L21" s="246"/>
      <c r="M21" s="144"/>
      <c r="N21" s="144"/>
      <c r="O21" s="198"/>
      <c r="S21" s="229"/>
      <c r="T21" s="229"/>
      <c r="U21" s="229"/>
      <c r="V21" s="229"/>
      <c r="W21" s="229"/>
    </row>
    <row r="22" spans="2:23" ht="15">
      <c r="B22" s="10"/>
      <c r="C22" s="11" t="s">
        <v>44</v>
      </c>
      <c r="D22" s="11"/>
      <c r="E22" s="12"/>
      <c r="F22" s="13" t="s">
        <v>45</v>
      </c>
      <c r="G22" s="17">
        <v>2372.2555</v>
      </c>
      <c r="H22" s="18">
        <v>2420.604357723456</v>
      </c>
      <c r="I22" s="18">
        <v>2453.851255595156</v>
      </c>
      <c r="J22" s="18">
        <v>2477.774921925929</v>
      </c>
      <c r="K22" s="18">
        <v>2494.869737278496</v>
      </c>
      <c r="L22" s="106">
        <v>-0.09999999999990905</v>
      </c>
      <c r="M22" s="104">
        <v>-1.099999999999909</v>
      </c>
      <c r="N22" s="104">
        <v>-1.3999999999996362</v>
      </c>
      <c r="O22" s="107">
        <v>-1.2999999999997272</v>
      </c>
      <c r="S22" s="229"/>
      <c r="T22" s="229"/>
      <c r="U22" s="229"/>
      <c r="V22" s="229"/>
      <c r="W22" s="229"/>
    </row>
    <row r="23" spans="2:23" ht="15">
      <c r="B23" s="10"/>
      <c r="C23" s="11" t="s">
        <v>205</v>
      </c>
      <c r="D23" s="11"/>
      <c r="E23" s="12"/>
      <c r="F23" s="13" t="s">
        <v>46</v>
      </c>
      <c r="G23" s="14">
        <v>2.206179188806459</v>
      </c>
      <c r="H23" s="193">
        <v>2.0380965593063536</v>
      </c>
      <c r="I23" s="193">
        <v>1.3734957456231598</v>
      </c>
      <c r="J23" s="193">
        <v>0.9749436228550366</v>
      </c>
      <c r="K23" s="193">
        <v>0.6899260784865646</v>
      </c>
      <c r="L23" s="106">
        <v>0</v>
      </c>
      <c r="M23" s="104">
        <v>0</v>
      </c>
      <c r="N23" s="104">
        <v>0</v>
      </c>
      <c r="O23" s="107">
        <v>0</v>
      </c>
      <c r="S23" s="229"/>
      <c r="T23" s="229"/>
      <c r="U23" s="229"/>
      <c r="V23" s="229"/>
      <c r="W23" s="229"/>
    </row>
    <row r="24" spans="2:23" ht="18">
      <c r="B24" s="10"/>
      <c r="C24" s="11" t="s">
        <v>47</v>
      </c>
      <c r="D24" s="11"/>
      <c r="E24" s="12"/>
      <c r="F24" s="13" t="s">
        <v>48</v>
      </c>
      <c r="G24" s="20">
        <v>223.98250000000024</v>
      </c>
      <c r="H24" s="19">
        <v>181.65366190911385</v>
      </c>
      <c r="I24" s="19">
        <v>165.0524030327476</v>
      </c>
      <c r="J24" s="19">
        <v>154.25237202263492</v>
      </c>
      <c r="K24" s="19">
        <v>151.06698423557137</v>
      </c>
      <c r="L24" s="106">
        <v>-0.6000000000000227</v>
      </c>
      <c r="M24" s="104">
        <v>0</v>
      </c>
      <c r="N24" s="104">
        <v>-0.09999999999999432</v>
      </c>
      <c r="O24" s="107">
        <v>-0.20000000000001705</v>
      </c>
      <c r="S24" s="229"/>
      <c r="T24" s="229"/>
      <c r="U24" s="229"/>
      <c r="V24" s="229"/>
      <c r="W24" s="229"/>
    </row>
    <row r="25" spans="2:23" ht="15">
      <c r="B25" s="10"/>
      <c r="C25" s="11" t="s">
        <v>49</v>
      </c>
      <c r="D25" s="11"/>
      <c r="E25" s="12"/>
      <c r="F25" s="13" t="s">
        <v>4</v>
      </c>
      <c r="G25" s="14">
        <v>8.130547819323848</v>
      </c>
      <c r="H25" s="193">
        <v>6.618601727314474</v>
      </c>
      <c r="I25" s="193">
        <v>6.017691110720985</v>
      </c>
      <c r="J25" s="193">
        <v>5.632618604008863</v>
      </c>
      <c r="K25" s="193">
        <v>5.5198670225388655</v>
      </c>
      <c r="L25" s="106">
        <v>0</v>
      </c>
      <c r="M25" s="104">
        <v>0</v>
      </c>
      <c r="N25" s="104">
        <v>0</v>
      </c>
      <c r="O25" s="107">
        <v>0</v>
      </c>
      <c r="S25" s="229"/>
      <c r="T25" s="229"/>
      <c r="U25" s="229"/>
      <c r="V25" s="229"/>
      <c r="W25" s="229"/>
    </row>
    <row r="26" spans="2:23" ht="18">
      <c r="B26" s="10"/>
      <c r="C26" s="156" t="s">
        <v>204</v>
      </c>
      <c r="D26" s="156"/>
      <c r="E26" s="157"/>
      <c r="F26" s="13" t="s">
        <v>4</v>
      </c>
      <c r="G26" s="14">
        <v>8.2227515</v>
      </c>
      <c r="H26" s="193">
        <v>7.592625</v>
      </c>
      <c r="I26" s="193">
        <v>7.275153999999999</v>
      </c>
      <c r="J26" s="193">
        <v>7.159153999999999</v>
      </c>
      <c r="K26" s="193">
        <v>7.122260499999999</v>
      </c>
      <c r="L26" s="106">
        <v>0</v>
      </c>
      <c r="M26" s="104">
        <v>0</v>
      </c>
      <c r="N26" s="104">
        <v>0</v>
      </c>
      <c r="O26" s="107">
        <v>0</v>
      </c>
      <c r="S26" s="229"/>
      <c r="T26" s="229"/>
      <c r="U26" s="229"/>
      <c r="V26" s="229"/>
      <c r="W26" s="229"/>
    </row>
    <row r="27" spans="2:23" ht="18">
      <c r="B27" s="10"/>
      <c r="C27" s="11" t="s">
        <v>50</v>
      </c>
      <c r="D27" s="11"/>
      <c r="E27" s="12"/>
      <c r="F27" s="13" t="s">
        <v>29</v>
      </c>
      <c r="G27" s="14">
        <v>0.9609613367051537</v>
      </c>
      <c r="H27" s="193">
        <v>2.1677230517604045</v>
      </c>
      <c r="I27" s="193">
        <v>2.776537914422363</v>
      </c>
      <c r="J27" s="193">
        <v>2.9484908033727635</v>
      </c>
      <c r="K27" s="193">
        <v>2.304549937993272</v>
      </c>
      <c r="L27" s="106">
        <v>0</v>
      </c>
      <c r="M27" s="104">
        <v>0</v>
      </c>
      <c r="N27" s="104">
        <v>-0.10000000000000009</v>
      </c>
      <c r="O27" s="107">
        <v>-0.10000000000000009</v>
      </c>
      <c r="S27" s="229"/>
      <c r="T27" s="229"/>
      <c r="U27" s="229"/>
      <c r="V27" s="229"/>
      <c r="W27" s="229"/>
    </row>
    <row r="28" spans="2:23" ht="18">
      <c r="B28" s="10"/>
      <c r="C28" s="156" t="s">
        <v>51</v>
      </c>
      <c r="D28" s="156"/>
      <c r="E28" s="157"/>
      <c r="F28" s="13" t="s">
        <v>29</v>
      </c>
      <c r="G28" s="14">
        <v>2.5964925788981645</v>
      </c>
      <c r="H28" s="193">
        <v>4.650245926032667</v>
      </c>
      <c r="I28" s="193">
        <v>5.772993090398629</v>
      </c>
      <c r="J28" s="193">
        <v>5.989575408375686</v>
      </c>
      <c r="K28" s="193">
        <v>5.372630117286263</v>
      </c>
      <c r="L28" s="106">
        <v>0.10000000000000053</v>
      </c>
      <c r="M28" s="104">
        <v>0</v>
      </c>
      <c r="N28" s="104">
        <v>0</v>
      </c>
      <c r="O28" s="107">
        <v>0</v>
      </c>
      <c r="S28" s="229"/>
      <c r="T28" s="229"/>
      <c r="U28" s="229"/>
      <c r="V28" s="229"/>
      <c r="W28" s="229"/>
    </row>
    <row r="29" spans="2:23" ht="15">
      <c r="B29" s="10"/>
      <c r="C29" s="21" t="s">
        <v>52</v>
      </c>
      <c r="D29" s="21"/>
      <c r="E29" s="22"/>
      <c r="F29" s="13" t="s">
        <v>46</v>
      </c>
      <c r="G29" s="14">
        <v>5.192075488891206</v>
      </c>
      <c r="H29" s="193">
        <v>5.4714895108947985</v>
      </c>
      <c r="I29" s="193">
        <v>7.050652625217097</v>
      </c>
      <c r="J29" s="193">
        <v>6.521520644782953</v>
      </c>
      <c r="K29" s="193">
        <v>5.7150026624370724</v>
      </c>
      <c r="L29" s="106">
        <v>-0.09999999999999964</v>
      </c>
      <c r="M29" s="104">
        <v>0</v>
      </c>
      <c r="N29" s="104">
        <v>0</v>
      </c>
      <c r="O29" s="107">
        <v>0</v>
      </c>
      <c r="S29" s="229"/>
      <c r="T29" s="229"/>
      <c r="U29" s="229"/>
      <c r="V29" s="229"/>
      <c r="W29" s="229"/>
    </row>
    <row r="30" spans="2:23" ht="18">
      <c r="B30" s="10"/>
      <c r="C30" s="11" t="s">
        <v>53</v>
      </c>
      <c r="D30" s="11"/>
      <c r="E30" s="12"/>
      <c r="F30" s="13" t="s">
        <v>29</v>
      </c>
      <c r="G30" s="155">
        <v>4.60526315789474</v>
      </c>
      <c r="H30" s="194">
        <v>6.2509103843902665</v>
      </c>
      <c r="I30" s="194">
        <v>6.9453328197133715</v>
      </c>
      <c r="J30" s="194">
        <v>6.461901232078574</v>
      </c>
      <c r="K30" s="194">
        <v>5.927978006644125</v>
      </c>
      <c r="L30" s="106">
        <v>0</v>
      </c>
      <c r="M30" s="104">
        <v>-0.09999999999999964</v>
      </c>
      <c r="N30" s="104">
        <v>0</v>
      </c>
      <c r="O30" s="107">
        <v>0</v>
      </c>
      <c r="S30" s="229"/>
      <c r="T30" s="229"/>
      <c r="U30" s="229"/>
      <c r="V30" s="229"/>
      <c r="W30" s="229"/>
    </row>
    <row r="31" spans="2:23" ht="18">
      <c r="B31" s="10"/>
      <c r="C31" s="11" t="s">
        <v>54</v>
      </c>
      <c r="D31" s="11"/>
      <c r="E31" s="12"/>
      <c r="F31" s="13" t="s">
        <v>29</v>
      </c>
      <c r="G31" s="155">
        <v>3.2687236467848777</v>
      </c>
      <c r="H31" s="194">
        <v>3.6633333230819574</v>
      </c>
      <c r="I31" s="194">
        <v>4.153245146749441</v>
      </c>
      <c r="J31" s="194">
        <v>3.9205094272684278</v>
      </c>
      <c r="K31" s="194">
        <v>3.122122220427997</v>
      </c>
      <c r="L31" s="106">
        <v>0.10000000000000009</v>
      </c>
      <c r="M31" s="104">
        <v>0.30000000000000027</v>
      </c>
      <c r="N31" s="104">
        <v>0</v>
      </c>
      <c r="O31" s="107">
        <v>0</v>
      </c>
      <c r="S31" s="229"/>
      <c r="T31" s="229"/>
      <c r="U31" s="229"/>
      <c r="V31" s="229"/>
      <c r="W31" s="229"/>
    </row>
    <row r="32" spans="2:23" ht="3.75" customHeight="1">
      <c r="B32" s="10"/>
      <c r="C32" s="11"/>
      <c r="D32" s="11"/>
      <c r="E32" s="12"/>
      <c r="F32" s="12"/>
      <c r="G32" s="13"/>
      <c r="H32" s="15"/>
      <c r="I32" s="15"/>
      <c r="J32" s="15"/>
      <c r="K32" s="15"/>
      <c r="L32" s="234"/>
      <c r="M32" s="193"/>
      <c r="N32" s="193"/>
      <c r="O32" s="197"/>
      <c r="S32" s="229"/>
      <c r="T32" s="229"/>
      <c r="U32" s="229"/>
      <c r="V32" s="229"/>
      <c r="W32" s="229"/>
    </row>
    <row r="33" spans="2:23" ht="15.75" thickBot="1">
      <c r="B33" s="3" t="s">
        <v>25</v>
      </c>
      <c r="C33" s="4"/>
      <c r="D33" s="4"/>
      <c r="E33" s="5"/>
      <c r="F33" s="5"/>
      <c r="G33" s="6"/>
      <c r="H33" s="16"/>
      <c r="I33" s="16"/>
      <c r="J33" s="16"/>
      <c r="K33" s="16"/>
      <c r="L33" s="246"/>
      <c r="M33" s="144"/>
      <c r="N33" s="144"/>
      <c r="O33" s="198"/>
      <c r="S33" s="229"/>
      <c r="T33" s="229"/>
      <c r="U33" s="229"/>
      <c r="V33" s="229"/>
      <c r="W33" s="229"/>
    </row>
    <row r="34" spans="2:23" ht="15">
      <c r="B34" s="10"/>
      <c r="C34" s="11" t="s">
        <v>55</v>
      </c>
      <c r="D34" s="11"/>
      <c r="E34" s="12"/>
      <c r="F34" s="13" t="s">
        <v>56</v>
      </c>
      <c r="G34" s="155">
        <v>2.46564134730221</v>
      </c>
      <c r="H34" s="194">
        <v>3.283955023403678</v>
      </c>
      <c r="I34" s="194">
        <v>4.535452163939382</v>
      </c>
      <c r="J34" s="194">
        <v>3.99187728680144</v>
      </c>
      <c r="K34" s="194">
        <v>3.5121651641346006</v>
      </c>
      <c r="L34" s="106">
        <v>0</v>
      </c>
      <c r="M34" s="104">
        <v>-0.09999999999999964</v>
      </c>
      <c r="N34" s="104">
        <v>0</v>
      </c>
      <c r="O34" s="107">
        <v>-0.10000000000000009</v>
      </c>
      <c r="S34" s="229"/>
      <c r="T34" s="229"/>
      <c r="U34" s="229"/>
      <c r="V34" s="229"/>
      <c r="W34" s="229"/>
    </row>
    <row r="35" spans="2:23" ht="18">
      <c r="B35" s="10"/>
      <c r="C35" s="11" t="s">
        <v>57</v>
      </c>
      <c r="D35" s="11"/>
      <c r="E35" s="12"/>
      <c r="F35" s="13" t="s">
        <v>58</v>
      </c>
      <c r="G35" s="155">
        <v>8.505401534307262</v>
      </c>
      <c r="H35" s="194">
        <v>9.075109282437326</v>
      </c>
      <c r="I35" s="194">
        <v>9.414649005827059</v>
      </c>
      <c r="J35" s="194">
        <v>9.272161133766634</v>
      </c>
      <c r="K35" s="194">
        <v>9.275900025011312</v>
      </c>
      <c r="L35" s="106">
        <v>-0.09999999999999964</v>
      </c>
      <c r="M35" s="104">
        <v>-0.1999999999999993</v>
      </c>
      <c r="N35" s="104">
        <v>-0.1999999999999993</v>
      </c>
      <c r="O35" s="107">
        <v>-0.29999999999999893</v>
      </c>
      <c r="S35" s="229"/>
      <c r="T35" s="229"/>
      <c r="U35" s="229"/>
      <c r="V35" s="229"/>
      <c r="W35" s="229"/>
    </row>
    <row r="36" spans="2:23" ht="3.75" customHeight="1">
      <c r="B36" s="10"/>
      <c r="C36" s="11"/>
      <c r="D36" s="11"/>
      <c r="E36" s="12"/>
      <c r="F36" s="12"/>
      <c r="G36" s="13"/>
      <c r="H36" s="15"/>
      <c r="I36" s="15"/>
      <c r="J36" s="15"/>
      <c r="K36" s="15"/>
      <c r="L36" s="234"/>
      <c r="M36" s="193"/>
      <c r="N36" s="193"/>
      <c r="O36" s="197"/>
      <c r="S36" s="229"/>
      <c r="T36" s="229"/>
      <c r="U36" s="229"/>
      <c r="V36" s="229"/>
      <c r="W36" s="229"/>
    </row>
    <row r="37" spans="2:23" s="145" customFormat="1" ht="18" customHeight="1" thickBot="1">
      <c r="B37" s="3" t="s">
        <v>26</v>
      </c>
      <c r="C37" s="4"/>
      <c r="D37" s="4"/>
      <c r="E37" s="5"/>
      <c r="F37" s="5"/>
      <c r="G37" s="6"/>
      <c r="H37" s="16"/>
      <c r="I37" s="16"/>
      <c r="J37" s="16"/>
      <c r="K37" s="16"/>
      <c r="L37" s="246"/>
      <c r="M37" s="144"/>
      <c r="N37" s="144"/>
      <c r="O37" s="198"/>
      <c r="P37"/>
      <c r="Q37"/>
      <c r="R37"/>
      <c r="S37" s="229"/>
      <c r="T37" s="229"/>
      <c r="U37" s="229"/>
      <c r="V37" s="229"/>
      <c r="W37" s="229"/>
    </row>
    <row r="38" spans="2:23" s="145" customFormat="1" ht="15">
      <c r="B38" s="179"/>
      <c r="C38" s="90" t="s">
        <v>59</v>
      </c>
      <c r="D38" s="48"/>
      <c r="E38" s="49"/>
      <c r="F38" s="13" t="s">
        <v>60</v>
      </c>
      <c r="G38" s="155">
        <v>39.414772557322145</v>
      </c>
      <c r="H38" s="194">
        <v>39.77577868783783</v>
      </c>
      <c r="I38" s="194">
        <v>39.393875907868356</v>
      </c>
      <c r="J38" s="194">
        <v>39.11044445533353</v>
      </c>
      <c r="K38" s="194">
        <v>38.844533858553795</v>
      </c>
      <c r="L38" s="106">
        <v>0.29999999999999716</v>
      </c>
      <c r="M38" s="104">
        <v>0.29999999999999716</v>
      </c>
      <c r="N38" s="104">
        <v>0.20000000000000284</v>
      </c>
      <c r="O38" s="107">
        <v>0.19999999999999574</v>
      </c>
      <c r="P38" s="194"/>
      <c r="Q38" s="194"/>
      <c r="R38" s="229"/>
      <c r="S38" s="229"/>
      <c r="T38" s="229"/>
      <c r="U38" s="229"/>
      <c r="V38" s="229"/>
      <c r="W38" s="229"/>
    </row>
    <row r="39" spans="2:23" s="145" customFormat="1" ht="15">
      <c r="B39" s="179"/>
      <c r="C39" s="90" t="s">
        <v>61</v>
      </c>
      <c r="D39" s="48"/>
      <c r="E39" s="49"/>
      <c r="F39" s="13" t="s">
        <v>60</v>
      </c>
      <c r="G39" s="155">
        <v>40.19182171299732</v>
      </c>
      <c r="H39" s="194">
        <v>40.477451358740716</v>
      </c>
      <c r="I39" s="194">
        <v>40.03149555271136</v>
      </c>
      <c r="J39" s="194">
        <v>39.68402251104671</v>
      </c>
      <c r="K39" s="194">
        <v>39.193266597705424</v>
      </c>
      <c r="L39" s="106">
        <v>0.29999999999999716</v>
      </c>
      <c r="M39" s="104">
        <v>0.29999999999999716</v>
      </c>
      <c r="N39" s="104">
        <v>0.4000000000000057</v>
      </c>
      <c r="O39" s="107">
        <v>0.4000000000000057</v>
      </c>
      <c r="P39" s="194"/>
      <c r="Q39" s="194"/>
      <c r="R39" s="229"/>
      <c r="S39" s="229"/>
      <c r="T39" s="229"/>
      <c r="U39" s="229"/>
      <c r="V39" s="229"/>
      <c r="W39" s="229"/>
    </row>
    <row r="40" spans="2:23" s="145" customFormat="1" ht="18">
      <c r="B40" s="179"/>
      <c r="C40" s="90" t="s">
        <v>62</v>
      </c>
      <c r="D40" s="48"/>
      <c r="E40" s="49"/>
      <c r="F40" s="13" t="s">
        <v>60</v>
      </c>
      <c r="G40" s="155">
        <v>-0.7770491556751742</v>
      </c>
      <c r="H40" s="194">
        <v>-0.7016726709028858</v>
      </c>
      <c r="I40" s="194">
        <v>-0.637619644842997</v>
      </c>
      <c r="J40" s="194">
        <v>-0.5735780557131814</v>
      </c>
      <c r="K40" s="194">
        <v>-0.3487327391516265</v>
      </c>
      <c r="L40" s="106">
        <v>0</v>
      </c>
      <c r="M40" s="104">
        <v>-0.09999999999999998</v>
      </c>
      <c r="N40" s="104">
        <v>-0.09999999999999998</v>
      </c>
      <c r="O40" s="107">
        <v>-0.09999999999999998</v>
      </c>
      <c r="P40" s="194"/>
      <c r="Q40" s="194"/>
      <c r="R40" s="229"/>
      <c r="S40" s="229"/>
      <c r="T40" s="229"/>
      <c r="U40" s="229"/>
      <c r="V40" s="229"/>
      <c r="W40" s="229"/>
    </row>
    <row r="41" spans="2:23" s="145" customFormat="1" ht="15">
      <c r="B41" s="179"/>
      <c r="C41" s="241" t="s">
        <v>63</v>
      </c>
      <c r="D41" s="156"/>
      <c r="E41" s="157"/>
      <c r="F41" s="23" t="s">
        <v>64</v>
      </c>
      <c r="G41" s="155">
        <v>-0.02213096006629208</v>
      </c>
      <c r="H41" s="194">
        <v>0.11203511407518067</v>
      </c>
      <c r="I41" s="194">
        <v>0.31767529070113193</v>
      </c>
      <c r="J41" s="194">
        <v>0.42669907555327324</v>
      </c>
      <c r="K41" s="194">
        <v>0.39915088306658564</v>
      </c>
      <c r="L41" s="106">
        <v>0</v>
      </c>
      <c r="M41" s="104">
        <v>0</v>
      </c>
      <c r="N41" s="104">
        <v>0</v>
      </c>
      <c r="O41" s="107">
        <v>0</v>
      </c>
      <c r="P41" s="194"/>
      <c r="Q41" s="194"/>
      <c r="R41" s="229"/>
      <c r="S41" s="229"/>
      <c r="T41" s="229"/>
      <c r="U41" s="229"/>
      <c r="V41" s="229"/>
      <c r="W41" s="229"/>
    </row>
    <row r="42" spans="2:23" s="145" customFormat="1" ht="15">
      <c r="B42" s="179"/>
      <c r="C42" s="241" t="s">
        <v>65</v>
      </c>
      <c r="D42" s="156"/>
      <c r="E42" s="157"/>
      <c r="F42" s="23" t="s">
        <v>64</v>
      </c>
      <c r="G42" s="155">
        <v>-0.6885497425002032</v>
      </c>
      <c r="H42" s="194">
        <v>-0.6874007358444519</v>
      </c>
      <c r="I42" s="194">
        <v>-0.8955488302281076</v>
      </c>
      <c r="J42" s="194">
        <v>-0.980366205524737</v>
      </c>
      <c r="K42" s="194">
        <v>-0.7567440825308148</v>
      </c>
      <c r="L42" s="106">
        <v>0</v>
      </c>
      <c r="M42" s="104">
        <v>-0.09999999999999998</v>
      </c>
      <c r="N42" s="104">
        <v>-0.19999999999999996</v>
      </c>
      <c r="O42" s="107">
        <v>-0.20000000000000007</v>
      </c>
      <c r="P42" s="194"/>
      <c r="Q42" s="194"/>
      <c r="R42" s="229"/>
      <c r="S42" s="229"/>
      <c r="T42" s="229"/>
      <c r="U42" s="229"/>
      <c r="V42" s="229"/>
      <c r="W42" s="229"/>
    </row>
    <row r="43" spans="2:23" s="145" customFormat="1" ht="15">
      <c r="B43" s="179"/>
      <c r="C43" s="156" t="s">
        <v>66</v>
      </c>
      <c r="D43" s="156"/>
      <c r="E43" s="157"/>
      <c r="F43" s="23" t="s">
        <v>64</v>
      </c>
      <c r="G43" s="155">
        <v>0.6294813305243825</v>
      </c>
      <c r="H43" s="194">
        <v>0.45346746006623895</v>
      </c>
      <c r="I43" s="194">
        <v>0.21597856714649932</v>
      </c>
      <c r="J43" s="194">
        <v>0.08447544570314824</v>
      </c>
      <c r="K43" s="194">
        <v>0.28994866509260087</v>
      </c>
      <c r="L43" s="106">
        <v>0.09999999999999998</v>
      </c>
      <c r="M43" s="104">
        <v>-0.09999999999999998</v>
      </c>
      <c r="N43" s="104">
        <v>-0.1</v>
      </c>
      <c r="O43" s="107">
        <v>-0.10000000000000003</v>
      </c>
      <c r="P43" s="194"/>
      <c r="Q43" s="194"/>
      <c r="R43" s="229"/>
      <c r="S43" s="229"/>
      <c r="T43" s="229"/>
      <c r="U43" s="229"/>
      <c r="V43" s="229"/>
      <c r="W43" s="229"/>
    </row>
    <row r="44" spans="2:23" s="145" customFormat="1" ht="18">
      <c r="B44" s="179"/>
      <c r="C44" s="156" t="s">
        <v>67</v>
      </c>
      <c r="D44" s="156"/>
      <c r="E44" s="157"/>
      <c r="F44" s="23" t="s">
        <v>68</v>
      </c>
      <c r="G44" s="155">
        <v>0.9084747576031329</v>
      </c>
      <c r="H44" s="194">
        <v>-0.17601387045814354</v>
      </c>
      <c r="I44" s="194">
        <v>-0.23748889291973962</v>
      </c>
      <c r="J44" s="194">
        <v>-0.13150312144335108</v>
      </c>
      <c r="K44" s="194">
        <v>0.20547321938945262</v>
      </c>
      <c r="L44" s="106">
        <v>0</v>
      </c>
      <c r="M44" s="104">
        <v>-0.1</v>
      </c>
      <c r="N44" s="104">
        <v>0</v>
      </c>
      <c r="O44" s="107">
        <v>0</v>
      </c>
      <c r="P44" s="194"/>
      <c r="Q44" s="194"/>
      <c r="R44" s="229"/>
      <c r="S44" s="229"/>
      <c r="T44" s="229"/>
      <c r="U44" s="229"/>
      <c r="V44" s="229"/>
      <c r="W44" s="229"/>
    </row>
    <row r="45" spans="2:23" s="145" customFormat="1" ht="15">
      <c r="B45" s="179"/>
      <c r="C45" s="48" t="s">
        <v>69</v>
      </c>
      <c r="D45" s="48"/>
      <c r="E45" s="49"/>
      <c r="F45" s="13" t="s">
        <v>60</v>
      </c>
      <c r="G45" s="155">
        <v>50.947919522903206</v>
      </c>
      <c r="H45" s="194">
        <v>48.559057608511296</v>
      </c>
      <c r="I45" s="194">
        <v>47.090918436333666</v>
      </c>
      <c r="J45" s="194">
        <v>45.534545444734675</v>
      </c>
      <c r="K45" s="194">
        <v>44.78932433768116</v>
      </c>
      <c r="L45" s="106">
        <v>0.10000000000000142</v>
      </c>
      <c r="M45" s="104">
        <v>0.10000000000000142</v>
      </c>
      <c r="N45" s="104">
        <v>0.20000000000000284</v>
      </c>
      <c r="O45" s="107">
        <v>0.29999999999999716</v>
      </c>
      <c r="P45" s="194"/>
      <c r="Q45" s="194"/>
      <c r="R45" s="229"/>
      <c r="S45" s="229"/>
      <c r="T45" s="229"/>
      <c r="U45" s="229"/>
      <c r="V45" s="229"/>
      <c r="W45" s="229"/>
    </row>
    <row r="46" spans="2:23" s="145" customFormat="1" ht="3.75" customHeight="1">
      <c r="B46" s="10"/>
      <c r="C46" s="11"/>
      <c r="D46" s="11"/>
      <c r="E46" s="12"/>
      <c r="F46" s="12"/>
      <c r="G46" s="13"/>
      <c r="H46" s="15"/>
      <c r="I46" s="15"/>
      <c r="J46" s="15"/>
      <c r="K46" s="15"/>
      <c r="L46" s="234"/>
      <c r="M46" s="193"/>
      <c r="N46" s="193"/>
      <c r="O46" s="197"/>
      <c r="P46" s="230"/>
      <c r="Q46" s="230"/>
      <c r="R46" s="229"/>
      <c r="S46" s="229"/>
      <c r="T46" s="229"/>
      <c r="U46" s="229"/>
      <c r="V46" s="229"/>
      <c r="W46" s="229"/>
    </row>
    <row r="47" spans="2:23" ht="15.75" thickBot="1">
      <c r="B47" s="3" t="s">
        <v>27</v>
      </c>
      <c r="C47" s="4"/>
      <c r="D47" s="4"/>
      <c r="E47" s="5"/>
      <c r="F47" s="5"/>
      <c r="G47" s="6"/>
      <c r="H47" s="16"/>
      <c r="I47" s="16"/>
      <c r="J47" s="16"/>
      <c r="K47" s="16"/>
      <c r="L47" s="246"/>
      <c r="M47" s="144"/>
      <c r="N47" s="144"/>
      <c r="O47" s="198"/>
      <c r="P47" s="230"/>
      <c r="Q47" s="230"/>
      <c r="R47" s="229"/>
      <c r="S47" s="229"/>
      <c r="T47" s="229"/>
      <c r="U47" s="229"/>
      <c r="V47" s="229"/>
      <c r="W47" s="229"/>
    </row>
    <row r="48" spans="2:23" ht="15">
      <c r="B48" s="10"/>
      <c r="C48" s="11" t="s">
        <v>70</v>
      </c>
      <c r="D48" s="11"/>
      <c r="E48" s="12"/>
      <c r="F48" s="13" t="s">
        <v>60</v>
      </c>
      <c r="G48" s="14">
        <v>0.8130127651955678</v>
      </c>
      <c r="H48" s="193">
        <v>0.754084680371875</v>
      </c>
      <c r="I48" s="193">
        <v>1.49466493489902</v>
      </c>
      <c r="J48" s="193">
        <v>1.4816872142244886</v>
      </c>
      <c r="K48" s="193">
        <v>1.1090230783287647</v>
      </c>
      <c r="L48" s="106">
        <v>-0.3</v>
      </c>
      <c r="M48" s="104">
        <v>-0.13030479138545492</v>
      </c>
      <c r="N48" s="104">
        <v>-0.1</v>
      </c>
      <c r="O48" s="107">
        <v>-0.236034881007259</v>
      </c>
      <c r="P48" s="194"/>
      <c r="Q48" s="194"/>
      <c r="R48" s="229"/>
      <c r="S48" s="229"/>
      <c r="T48" s="229"/>
      <c r="U48" s="229"/>
      <c r="V48" s="229"/>
      <c r="W48" s="229"/>
    </row>
    <row r="49" spans="2:23" ht="15">
      <c r="B49" s="10"/>
      <c r="C49" s="11" t="s">
        <v>71</v>
      </c>
      <c r="D49" s="11"/>
      <c r="E49" s="12"/>
      <c r="F49" s="13" t="s">
        <v>60</v>
      </c>
      <c r="G49" s="14">
        <v>-1.9912968703035383</v>
      </c>
      <c r="H49" s="194">
        <v>-1.9720147911600028</v>
      </c>
      <c r="I49" s="194">
        <v>-1.088716523641669</v>
      </c>
      <c r="J49" s="194">
        <v>-1.0365639921642484</v>
      </c>
      <c r="K49" s="194">
        <v>-1.3122273970059903</v>
      </c>
      <c r="L49" s="106">
        <v>-0.4</v>
      </c>
      <c r="M49" s="104">
        <v>-0.13064882255255406</v>
      </c>
      <c r="N49" s="104">
        <v>-0.1</v>
      </c>
      <c r="O49" s="107">
        <v>-0.23880826871314764</v>
      </c>
      <c r="P49" s="194"/>
      <c r="Q49" s="194"/>
      <c r="R49" s="229"/>
      <c r="S49" s="229"/>
      <c r="T49" s="229"/>
      <c r="U49" s="229"/>
      <c r="V49" s="229"/>
      <c r="W49" s="229"/>
    </row>
    <row r="50" spans="2:19" ht="3.75" customHeight="1">
      <c r="B50" s="10"/>
      <c r="C50" s="11"/>
      <c r="D50" s="11"/>
      <c r="E50" s="12"/>
      <c r="F50" s="12"/>
      <c r="G50" s="13"/>
      <c r="H50" s="15"/>
      <c r="I50" s="15"/>
      <c r="J50" s="15"/>
      <c r="K50" s="15"/>
      <c r="L50" s="234"/>
      <c r="M50" s="193"/>
      <c r="N50" s="193"/>
      <c r="O50" s="197"/>
      <c r="P50" s="178"/>
      <c r="Q50" s="178"/>
      <c r="R50" s="178"/>
      <c r="S50" s="178"/>
    </row>
    <row r="51" spans="2:19" ht="15.75" hidden="1" outlineLevel="1" thickBot="1">
      <c r="B51" s="3" t="s">
        <v>5</v>
      </c>
      <c r="C51" s="4"/>
      <c r="D51" s="4"/>
      <c r="E51" s="5"/>
      <c r="F51" s="5"/>
      <c r="G51" s="6"/>
      <c r="H51" s="16"/>
      <c r="I51" s="16"/>
      <c r="J51" s="16"/>
      <c r="K51" s="16"/>
      <c r="L51" s="246"/>
      <c r="M51" s="144"/>
      <c r="N51" s="144"/>
      <c r="O51" s="198"/>
      <c r="P51" s="178"/>
      <c r="Q51" s="178"/>
      <c r="R51" s="178"/>
      <c r="S51" s="178"/>
    </row>
    <row r="52" spans="2:19" ht="15" hidden="1" outlineLevel="1">
      <c r="B52" s="10"/>
      <c r="C52" s="11" t="s">
        <v>7</v>
      </c>
      <c r="D52" s="11"/>
      <c r="E52" s="12"/>
      <c r="F52" s="13" t="s">
        <v>11</v>
      </c>
      <c r="G52" s="13"/>
      <c r="H52" s="15"/>
      <c r="I52" s="15"/>
      <c r="J52" s="15"/>
      <c r="K52" s="15"/>
      <c r="L52" s="234"/>
      <c r="M52" s="193"/>
      <c r="N52" s="193"/>
      <c r="O52" s="197"/>
      <c r="P52" s="178"/>
      <c r="Q52" s="178"/>
      <c r="R52" s="178"/>
      <c r="S52" s="178"/>
    </row>
    <row r="53" spans="2:19" ht="15" hidden="1" outlineLevel="1">
      <c r="B53" s="10"/>
      <c r="C53" s="11" t="s">
        <v>6</v>
      </c>
      <c r="D53" s="11"/>
      <c r="E53" s="12"/>
      <c r="F53" s="23" t="s">
        <v>11</v>
      </c>
      <c r="G53" s="13"/>
      <c r="H53" s="15"/>
      <c r="I53" s="15"/>
      <c r="J53" s="15"/>
      <c r="K53" s="15"/>
      <c r="L53" s="234"/>
      <c r="M53" s="193"/>
      <c r="N53" s="193"/>
      <c r="O53" s="197"/>
      <c r="P53" s="178"/>
      <c r="Q53" s="178"/>
      <c r="R53" s="178"/>
      <c r="S53" s="178"/>
    </row>
    <row r="54" spans="2:19" ht="3.75" customHeight="1" hidden="1" collapsed="1">
      <c r="B54" s="10"/>
      <c r="C54" s="11"/>
      <c r="D54" s="11"/>
      <c r="E54" s="12"/>
      <c r="F54" s="12"/>
      <c r="G54" s="13"/>
      <c r="H54" s="15"/>
      <c r="I54" s="15"/>
      <c r="J54" s="15"/>
      <c r="K54" s="15"/>
      <c r="L54" s="234"/>
      <c r="M54" s="193"/>
      <c r="N54" s="193"/>
      <c r="O54" s="197"/>
      <c r="P54" s="178"/>
      <c r="Q54" s="178"/>
      <c r="R54" s="178"/>
      <c r="S54" s="178"/>
    </row>
    <row r="55" spans="2:19" ht="15.75" thickBot="1">
      <c r="B55" s="3" t="s">
        <v>213</v>
      </c>
      <c r="C55" s="4"/>
      <c r="D55" s="4"/>
      <c r="E55" s="24"/>
      <c r="F55" s="5"/>
      <c r="G55" s="6"/>
      <c r="H55" s="16"/>
      <c r="I55" s="16"/>
      <c r="J55" s="16"/>
      <c r="K55" s="16"/>
      <c r="L55" s="246"/>
      <c r="M55" s="144"/>
      <c r="N55" s="144"/>
      <c r="O55" s="198"/>
      <c r="P55" s="178"/>
      <c r="Q55" s="178"/>
      <c r="R55" s="178"/>
      <c r="S55" s="178"/>
    </row>
    <row r="56" spans="2:19" ht="15">
      <c r="B56" s="10"/>
      <c r="C56" s="11" t="s">
        <v>72</v>
      </c>
      <c r="D56" s="11"/>
      <c r="E56" s="12"/>
      <c r="F56" s="13" t="s">
        <v>29</v>
      </c>
      <c r="G56" s="14">
        <v>6.1</v>
      </c>
      <c r="H56" s="193">
        <v>3.9</v>
      </c>
      <c r="I56" s="193">
        <v>3.9</v>
      </c>
      <c r="J56" s="193">
        <v>4.2</v>
      </c>
      <c r="K56" s="193">
        <v>3.9</v>
      </c>
      <c r="L56" s="233">
        <v>0</v>
      </c>
      <c r="M56" s="247">
        <v>-0.3</v>
      </c>
      <c r="N56" s="247">
        <v>-0.1</v>
      </c>
      <c r="O56" s="237">
        <v>0</v>
      </c>
      <c r="P56" s="178"/>
      <c r="Q56" s="178"/>
      <c r="R56" s="178"/>
      <c r="S56" s="178"/>
    </row>
    <row r="57" spans="2:19" ht="15" customHeight="1">
      <c r="B57" s="10"/>
      <c r="C57" s="11" t="s">
        <v>206</v>
      </c>
      <c r="D57" s="11"/>
      <c r="E57" s="12"/>
      <c r="F57" s="13" t="s">
        <v>73</v>
      </c>
      <c r="G57" s="26">
        <v>1.13</v>
      </c>
      <c r="H57" s="27">
        <v>1.18</v>
      </c>
      <c r="I57" s="27">
        <v>1.14</v>
      </c>
      <c r="J57" s="27">
        <v>1.14</v>
      </c>
      <c r="K57" s="27">
        <v>1.14</v>
      </c>
      <c r="L57" s="234">
        <v>0.1</v>
      </c>
      <c r="M57" s="193">
        <v>0.6</v>
      </c>
      <c r="N57" s="193">
        <v>0.6</v>
      </c>
      <c r="O57" s="238">
        <v>0.6</v>
      </c>
      <c r="P57" s="178"/>
      <c r="Q57" s="178"/>
      <c r="R57" s="178"/>
      <c r="S57" s="178"/>
    </row>
    <row r="58" spans="2:19" ht="18">
      <c r="B58" s="10"/>
      <c r="C58" s="11" t="s">
        <v>207</v>
      </c>
      <c r="D58" s="11"/>
      <c r="E58" s="12"/>
      <c r="F58" s="13" t="s">
        <v>73</v>
      </c>
      <c r="G58" s="155">
        <v>54.4</v>
      </c>
      <c r="H58" s="194">
        <v>71.3</v>
      </c>
      <c r="I58" s="194">
        <v>56</v>
      </c>
      <c r="J58" s="194">
        <v>57</v>
      </c>
      <c r="K58" s="194">
        <v>57.9</v>
      </c>
      <c r="L58" s="234">
        <v>-0.7</v>
      </c>
      <c r="M58" s="193">
        <v>-17</v>
      </c>
      <c r="N58" s="193">
        <v>-14.6</v>
      </c>
      <c r="O58" s="238">
        <v>-12.1</v>
      </c>
      <c r="P58" s="178"/>
      <c r="Q58" s="178"/>
      <c r="R58" s="178"/>
      <c r="S58" s="178"/>
    </row>
    <row r="59" spans="2:19" ht="18">
      <c r="B59" s="10"/>
      <c r="C59" s="11" t="s">
        <v>208</v>
      </c>
      <c r="D59" s="11"/>
      <c r="E59" s="12"/>
      <c r="F59" s="13" t="s">
        <v>29</v>
      </c>
      <c r="G59" s="155">
        <v>23.5</v>
      </c>
      <c r="H59" s="194">
        <v>31.1</v>
      </c>
      <c r="I59" s="194">
        <v>-21.4</v>
      </c>
      <c r="J59" s="194">
        <v>1.7</v>
      </c>
      <c r="K59" s="194">
        <v>1.6</v>
      </c>
      <c r="L59" s="234">
        <v>-1</v>
      </c>
      <c r="M59" s="193">
        <v>-15.4</v>
      </c>
      <c r="N59" s="193">
        <v>2.8</v>
      </c>
      <c r="O59" s="238">
        <v>2.9</v>
      </c>
      <c r="P59" s="178"/>
      <c r="Q59" s="178"/>
      <c r="R59" s="178"/>
      <c r="S59" s="178"/>
    </row>
    <row r="60" spans="2:19" ht="18">
      <c r="B60" s="10"/>
      <c r="C60" s="11" t="s">
        <v>209</v>
      </c>
      <c r="D60" s="11"/>
      <c r="E60" s="12"/>
      <c r="F60" s="13" t="s">
        <v>29</v>
      </c>
      <c r="G60" s="155">
        <v>21</v>
      </c>
      <c r="H60" s="194">
        <v>25.4</v>
      </c>
      <c r="I60" s="194">
        <v>-18.7</v>
      </c>
      <c r="J60" s="194">
        <v>1.7</v>
      </c>
      <c r="K60" s="194">
        <v>1.6</v>
      </c>
      <c r="L60" s="248">
        <v>-1</v>
      </c>
      <c r="M60" s="249">
        <v>-16.4</v>
      </c>
      <c r="N60" s="249">
        <v>2.8</v>
      </c>
      <c r="O60" s="239">
        <v>2.9</v>
      </c>
      <c r="P60" s="178"/>
      <c r="Q60" s="178"/>
      <c r="R60" s="178"/>
      <c r="S60" s="178"/>
    </row>
    <row r="61" spans="2:19" s="224" customFormat="1" ht="18">
      <c r="B61" s="10"/>
      <c r="C61" s="11" t="s">
        <v>74</v>
      </c>
      <c r="D61" s="11"/>
      <c r="E61" s="12"/>
      <c r="F61" s="13" t="s">
        <v>29</v>
      </c>
      <c r="G61" s="155">
        <v>7.9</v>
      </c>
      <c r="H61" s="194">
        <v>3</v>
      </c>
      <c r="I61" s="194">
        <v>-1.4</v>
      </c>
      <c r="J61" s="194">
        <v>4.4</v>
      </c>
      <c r="K61" s="194">
        <v>4.3</v>
      </c>
      <c r="L61" s="235">
        <v>0</v>
      </c>
      <c r="M61" s="194">
        <v>0</v>
      </c>
      <c r="N61" s="194">
        <v>0</v>
      </c>
      <c r="O61" s="239">
        <v>0</v>
      </c>
      <c r="P61" s="223"/>
      <c r="Q61" s="223"/>
      <c r="R61" s="223"/>
      <c r="S61" s="223"/>
    </row>
    <row r="62" spans="2:19" ht="18">
      <c r="B62" s="10"/>
      <c r="C62" s="11" t="s">
        <v>75</v>
      </c>
      <c r="D62" s="11"/>
      <c r="E62" s="12"/>
      <c r="F62" s="13" t="s">
        <v>14</v>
      </c>
      <c r="G62" s="155">
        <v>-0.3</v>
      </c>
      <c r="H62" s="194">
        <v>-0.3</v>
      </c>
      <c r="I62" s="194">
        <v>-0.3</v>
      </c>
      <c r="J62" s="194">
        <v>0</v>
      </c>
      <c r="K62" s="194">
        <v>0.3</v>
      </c>
      <c r="L62" s="235">
        <v>0</v>
      </c>
      <c r="M62" s="194">
        <v>0</v>
      </c>
      <c r="N62" s="194">
        <v>0</v>
      </c>
      <c r="O62" s="239">
        <v>0</v>
      </c>
      <c r="P62" s="178"/>
      <c r="Q62" s="178"/>
      <c r="R62" s="178"/>
      <c r="S62" s="178"/>
    </row>
    <row r="63" spans="2:19" ht="15.75" thickBot="1">
      <c r="B63" s="28"/>
      <c r="C63" s="29" t="s">
        <v>76</v>
      </c>
      <c r="D63" s="29"/>
      <c r="E63" s="30"/>
      <c r="F63" s="31" t="s">
        <v>4</v>
      </c>
      <c r="G63" s="225">
        <v>0.9</v>
      </c>
      <c r="H63" s="226">
        <v>0.9</v>
      </c>
      <c r="I63" s="226">
        <v>1.1</v>
      </c>
      <c r="J63" s="226">
        <v>1.4</v>
      </c>
      <c r="K63" s="226">
        <v>1.5</v>
      </c>
      <c r="L63" s="236">
        <v>0</v>
      </c>
      <c r="M63" s="226">
        <v>0</v>
      </c>
      <c r="N63" s="226">
        <v>0</v>
      </c>
      <c r="O63" s="240">
        <v>0</v>
      </c>
      <c r="P63" s="178"/>
      <c r="Q63" s="178"/>
      <c r="R63" s="178"/>
      <c r="S63" s="178"/>
    </row>
    <row r="64" spans="2:13" ht="15.75" customHeight="1">
      <c r="B64" s="25" t="s">
        <v>77</v>
      </c>
      <c r="C64" s="25"/>
      <c r="D64" s="25"/>
      <c r="E64" s="25"/>
      <c r="F64" s="25"/>
      <c r="G64" s="25"/>
      <c r="H64" s="25"/>
      <c r="I64" s="25"/>
      <c r="J64" s="25"/>
      <c r="K64" s="250"/>
      <c r="L64" s="25"/>
      <c r="M64" s="25"/>
    </row>
    <row r="65" spans="2:13" s="145" customFormat="1" ht="15.75" customHeight="1">
      <c r="B65" s="245" t="s">
        <v>214</v>
      </c>
      <c r="C65" s="245"/>
      <c r="D65" s="245"/>
      <c r="E65" s="245"/>
      <c r="F65" s="245"/>
      <c r="G65" s="245"/>
      <c r="H65" s="245"/>
      <c r="I65" s="245"/>
      <c r="J65" s="245"/>
      <c r="K65" s="250"/>
      <c r="L65" s="245"/>
      <c r="M65" s="245"/>
    </row>
    <row r="66" spans="2:13" ht="15.75" customHeight="1">
      <c r="B66" s="25" t="s">
        <v>78</v>
      </c>
      <c r="C66" s="25"/>
      <c r="D66" s="25"/>
      <c r="E66" s="25"/>
      <c r="F66" s="25"/>
      <c r="G66" s="25"/>
      <c r="H66" s="25"/>
      <c r="I66" s="25"/>
      <c r="J66" s="25"/>
      <c r="K66" s="250"/>
      <c r="L66" s="25"/>
      <c r="M66" s="25"/>
    </row>
    <row r="67" spans="2:13" ht="15.75" customHeight="1">
      <c r="B67" s="25" t="s">
        <v>203</v>
      </c>
      <c r="C67" s="25"/>
      <c r="D67" s="25"/>
      <c r="E67" s="25"/>
      <c r="F67" s="25"/>
      <c r="G67" s="25"/>
      <c r="H67" s="25"/>
      <c r="I67" s="25"/>
      <c r="J67" s="25"/>
      <c r="K67" s="250"/>
      <c r="L67" s="25"/>
      <c r="M67" s="25"/>
    </row>
    <row r="68" spans="2:13" ht="15.75" customHeight="1">
      <c r="B68" s="25" t="s">
        <v>79</v>
      </c>
      <c r="C68" s="25"/>
      <c r="D68" s="25"/>
      <c r="E68" s="25"/>
      <c r="F68" s="25"/>
      <c r="G68" s="25"/>
      <c r="H68" s="25"/>
      <c r="I68" s="25"/>
      <c r="J68" s="25"/>
      <c r="K68" s="250"/>
      <c r="L68" s="25"/>
      <c r="M68" s="25"/>
    </row>
    <row r="69" spans="2:13" ht="15">
      <c r="B69" s="25" t="s">
        <v>80</v>
      </c>
      <c r="C69" s="25"/>
      <c r="D69" s="25"/>
      <c r="E69" s="25"/>
      <c r="F69" s="25"/>
      <c r="G69" s="25"/>
      <c r="H69" s="25"/>
      <c r="I69" s="25"/>
      <c r="J69" s="25"/>
      <c r="K69" s="250"/>
      <c r="L69" s="25"/>
      <c r="M69" s="25"/>
    </row>
    <row r="70" spans="2:13" ht="15">
      <c r="B70" s="25" t="s">
        <v>81</v>
      </c>
      <c r="C70" s="25"/>
      <c r="D70" s="25"/>
      <c r="E70" s="25"/>
      <c r="F70" s="25"/>
      <c r="G70" s="25"/>
      <c r="H70" s="25"/>
      <c r="I70" s="25"/>
      <c r="J70" s="25"/>
      <c r="K70" s="250"/>
      <c r="L70" s="25"/>
      <c r="M70" s="25"/>
    </row>
    <row r="71" spans="2:13" ht="15">
      <c r="B71" s="25" t="s">
        <v>82</v>
      </c>
      <c r="C71" s="25"/>
      <c r="D71" s="25"/>
      <c r="E71" s="25"/>
      <c r="F71" s="25"/>
      <c r="G71" s="25"/>
      <c r="H71" s="25"/>
      <c r="I71" s="25"/>
      <c r="J71" s="25"/>
      <c r="K71" s="250"/>
      <c r="L71" s="25"/>
      <c r="M71" s="25"/>
    </row>
    <row r="72" spans="2:13" ht="15">
      <c r="B72" s="266" t="s">
        <v>83</v>
      </c>
      <c r="C72" s="266"/>
      <c r="D72" s="266"/>
      <c r="E72" s="266"/>
      <c r="F72" s="266"/>
      <c r="G72" s="266"/>
      <c r="H72" s="266"/>
      <c r="I72" s="266"/>
      <c r="J72" s="25"/>
      <c r="K72" s="250"/>
      <c r="L72" s="25"/>
      <c r="M72" s="25"/>
    </row>
    <row r="73" spans="2:13" s="145" customFormat="1" ht="15">
      <c r="B73" s="25"/>
      <c r="C73" s="25" t="s">
        <v>84</v>
      </c>
      <c r="D73" s="25"/>
      <c r="E73" s="25"/>
      <c r="F73" s="25"/>
      <c r="G73" s="25"/>
      <c r="H73" s="25"/>
      <c r="I73" s="25"/>
      <c r="J73" s="25"/>
      <c r="K73" s="250"/>
      <c r="L73" s="25"/>
      <c r="M73" s="25"/>
    </row>
    <row r="74" spans="2:13" s="145" customFormat="1" ht="15">
      <c r="B74" s="173" t="s">
        <v>85</v>
      </c>
      <c r="C74" s="172"/>
      <c r="D74" s="158"/>
      <c r="E74" s="158"/>
      <c r="F74" s="25"/>
      <c r="G74" s="25"/>
      <c r="H74" s="25"/>
      <c r="I74" s="25"/>
      <c r="J74" s="25"/>
      <c r="K74" s="250"/>
      <c r="L74" s="25"/>
      <c r="M74" s="25"/>
    </row>
    <row r="75" spans="2:13" s="145" customFormat="1" ht="15">
      <c r="B75" s="158" t="s">
        <v>86</v>
      </c>
      <c r="C75" s="158"/>
      <c r="D75" s="158"/>
      <c r="E75" s="158"/>
      <c r="F75" s="172"/>
      <c r="G75" s="172"/>
      <c r="H75" s="172"/>
      <c r="I75" s="172"/>
      <c r="J75" s="25"/>
      <c r="K75" s="250"/>
      <c r="L75" s="25"/>
      <c r="M75" s="25"/>
    </row>
    <row r="76" spans="2:13" s="145" customFormat="1" ht="15">
      <c r="B76" s="158" t="s">
        <v>87</v>
      </c>
      <c r="C76" s="158"/>
      <c r="D76" s="158"/>
      <c r="E76" s="158"/>
      <c r="F76" s="158"/>
      <c r="G76" s="25"/>
      <c r="H76" s="25"/>
      <c r="I76" s="25"/>
      <c r="J76" s="25"/>
      <c r="K76" s="250"/>
      <c r="L76" s="25"/>
      <c r="M76" s="25"/>
    </row>
    <row r="77" spans="2:13" s="145" customFormat="1" ht="15">
      <c r="B77" s="242" t="s">
        <v>201</v>
      </c>
      <c r="C77" s="25"/>
      <c r="D77" s="25"/>
      <c r="E77" s="25"/>
      <c r="F77" s="25"/>
      <c r="G77" s="25"/>
      <c r="H77" s="243"/>
      <c r="I77" s="243"/>
      <c r="J77" s="243"/>
      <c r="K77" s="250"/>
      <c r="L77" s="243"/>
      <c r="M77" s="243"/>
    </row>
    <row r="78" spans="2:13" s="145" customFormat="1" ht="15">
      <c r="B78" s="25" t="s">
        <v>202</v>
      </c>
      <c r="C78" s="25"/>
      <c r="D78" s="25"/>
      <c r="E78" s="25"/>
      <c r="F78" s="158"/>
      <c r="G78" s="158"/>
      <c r="H78" s="158"/>
      <c r="I78" s="158"/>
      <c r="J78" s="25"/>
      <c r="K78" s="250"/>
      <c r="L78" s="25"/>
      <c r="M78" s="25"/>
    </row>
    <row r="79" spans="8:13" ht="15">
      <c r="H79" s="25"/>
      <c r="I79" s="25"/>
      <c r="J79" s="25"/>
      <c r="K79" s="250"/>
      <c r="L79" s="25"/>
      <c r="M79" s="25"/>
    </row>
    <row r="80" spans="2:15" s="145" customFormat="1" ht="15">
      <c r="B80" s="25"/>
      <c r="F80" s="158"/>
      <c r="G80" s="158"/>
      <c r="H80" s="158"/>
      <c r="I80" s="158"/>
      <c r="J80" s="158"/>
      <c r="K80" s="158"/>
      <c r="L80" s="158"/>
      <c r="M80" s="158"/>
      <c r="N80" s="172"/>
      <c r="O80" s="172"/>
    </row>
    <row r="81" spans="3:4" s="158" customFormat="1" ht="15.75">
      <c r="C81" s="180"/>
      <c r="D81" s="181"/>
    </row>
    <row r="82" s="158" customFormat="1" ht="15"/>
    <row r="83" spans="5:14" ht="15">
      <c r="E83" s="172"/>
      <c r="F83" s="172"/>
      <c r="G83" s="172"/>
      <c r="H83" s="172"/>
      <c r="I83" s="172"/>
      <c r="J83" s="172"/>
      <c r="K83" s="172"/>
      <c r="L83" s="172"/>
      <c r="M83" s="172"/>
      <c r="N83" s="172"/>
    </row>
  </sheetData>
  <sheetProtection/>
  <mergeCells count="6">
    <mergeCell ref="B3:E4"/>
    <mergeCell ref="F3:F4"/>
    <mergeCell ref="B72:I72"/>
    <mergeCell ref="H3:K3"/>
    <mergeCell ref="B2:O2"/>
    <mergeCell ref="L3:O3"/>
  </mergeCells>
  <printOptions/>
  <pageMargins left="0.7" right="0.7" top="0.75" bottom="0.75" header="0.3" footer="0.3"/>
  <pageSetup fitToHeight="1" fitToWidth="1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B76"/>
  <sheetViews>
    <sheetView zoomScale="80" zoomScaleNormal="80" zoomScalePageLayoutView="0" workbookViewId="0" topLeftCell="A1">
      <selection activeCell="P51" sqref="P51"/>
    </sheetView>
  </sheetViews>
  <sheetFormatPr defaultColWidth="9.140625" defaultRowHeight="15"/>
  <cols>
    <col min="1" max="5" width="3.140625" style="36" customWidth="1"/>
    <col min="6" max="6" width="29.8515625" style="36" customWidth="1"/>
    <col min="7" max="7" width="22.00390625" style="36" customWidth="1"/>
    <col min="8" max="8" width="10.00390625" style="36" customWidth="1"/>
    <col min="9" max="28" width="9.140625" style="36" customWidth="1"/>
    <col min="29" max="16384" width="9.140625" style="36" customWidth="1"/>
  </cols>
  <sheetData>
    <row r="1" ht="22.5" customHeight="1" thickBot="1">
      <c r="B1" s="35" t="s">
        <v>88</v>
      </c>
    </row>
    <row r="2" spans="2:28" ht="30" customHeight="1">
      <c r="B2" s="202" t="str">
        <f>"Medium-Term Forecast "&amp;Summary!H3&amp;" - GDP components [level]"</f>
        <v>Medium-Term Forecast MTF-2018Q4U - GDP components [level]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4"/>
    </row>
    <row r="3" spans="2:28" ht="15">
      <c r="B3" s="282" t="s">
        <v>20</v>
      </c>
      <c r="C3" s="283"/>
      <c r="D3" s="283"/>
      <c r="E3" s="283"/>
      <c r="F3" s="284"/>
      <c r="G3" s="288" t="s">
        <v>19</v>
      </c>
      <c r="H3" s="32" t="s">
        <v>18</v>
      </c>
      <c r="I3" s="290">
        <v>2018</v>
      </c>
      <c r="J3" s="290">
        <v>2019</v>
      </c>
      <c r="K3" s="290">
        <v>2020</v>
      </c>
      <c r="L3" s="292">
        <v>2021</v>
      </c>
      <c r="M3" s="280">
        <v>2018</v>
      </c>
      <c r="N3" s="278"/>
      <c r="O3" s="278"/>
      <c r="P3" s="281"/>
      <c r="Q3" s="280">
        <v>2019</v>
      </c>
      <c r="R3" s="278"/>
      <c r="S3" s="278"/>
      <c r="T3" s="281"/>
      <c r="U3" s="280">
        <v>2020</v>
      </c>
      <c r="V3" s="278"/>
      <c r="W3" s="278"/>
      <c r="X3" s="281"/>
      <c r="Y3" s="278">
        <v>2021</v>
      </c>
      <c r="Z3" s="278"/>
      <c r="AA3" s="278"/>
      <c r="AB3" s="279"/>
    </row>
    <row r="4" spans="2:28" ht="15">
      <c r="B4" s="285"/>
      <c r="C4" s="286"/>
      <c r="D4" s="286"/>
      <c r="E4" s="286"/>
      <c r="F4" s="287"/>
      <c r="G4" s="289"/>
      <c r="H4" s="33">
        <v>2017</v>
      </c>
      <c r="I4" s="291"/>
      <c r="J4" s="291"/>
      <c r="K4" s="291"/>
      <c r="L4" s="293"/>
      <c r="M4" s="39" t="s">
        <v>0</v>
      </c>
      <c r="N4" s="37" t="s">
        <v>1</v>
      </c>
      <c r="O4" s="37" t="s">
        <v>2</v>
      </c>
      <c r="P4" s="252" t="s">
        <v>3</v>
      </c>
      <c r="Q4" s="39" t="s">
        <v>0</v>
      </c>
      <c r="R4" s="37" t="s">
        <v>1</v>
      </c>
      <c r="S4" s="37" t="s">
        <v>2</v>
      </c>
      <c r="T4" s="252" t="s">
        <v>3</v>
      </c>
      <c r="U4" s="39" t="s">
        <v>0</v>
      </c>
      <c r="V4" s="37" t="s">
        <v>1</v>
      </c>
      <c r="W4" s="37" t="s">
        <v>2</v>
      </c>
      <c r="X4" s="252" t="s">
        <v>3</v>
      </c>
      <c r="Y4" s="37" t="s">
        <v>0</v>
      </c>
      <c r="Z4" s="37" t="s">
        <v>1</v>
      </c>
      <c r="AA4" s="37" t="s">
        <v>2</v>
      </c>
      <c r="AB4" s="40" t="s">
        <v>3</v>
      </c>
    </row>
    <row r="5" spans="2:28" ht="3.75" customHeight="1">
      <c r="B5" s="41"/>
      <c r="C5" s="42"/>
      <c r="D5" s="42"/>
      <c r="E5" s="42"/>
      <c r="F5" s="43"/>
      <c r="G5" s="190"/>
      <c r="H5" s="45"/>
      <c r="I5" s="47"/>
      <c r="J5" s="46"/>
      <c r="K5" s="46"/>
      <c r="L5" s="45"/>
      <c r="M5" s="50"/>
      <c r="N5" s="48"/>
      <c r="O5" s="48"/>
      <c r="P5" s="49"/>
      <c r="Q5" s="48"/>
      <c r="R5" s="48"/>
      <c r="S5" s="48"/>
      <c r="T5" s="48"/>
      <c r="U5" s="50"/>
      <c r="V5" s="48"/>
      <c r="W5" s="48"/>
      <c r="X5" s="49"/>
      <c r="Y5" s="48"/>
      <c r="Z5" s="48"/>
      <c r="AA5" s="48"/>
      <c r="AB5" s="51"/>
    </row>
    <row r="6" spans="2:28" ht="15">
      <c r="B6" s="52"/>
      <c r="C6" s="48" t="s">
        <v>32</v>
      </c>
      <c r="D6" s="48"/>
      <c r="E6" s="48"/>
      <c r="F6" s="49"/>
      <c r="G6" s="53" t="s">
        <v>89</v>
      </c>
      <c r="H6" s="74">
        <v>84850.87400000001</v>
      </c>
      <c r="I6" s="75">
        <v>90473.3013336942</v>
      </c>
      <c r="J6" s="75">
        <v>96976.91860699933</v>
      </c>
      <c r="K6" s="75">
        <v>103787.52421488495</v>
      </c>
      <c r="L6" s="74">
        <v>110118.17229917084</v>
      </c>
      <c r="M6" s="78">
        <v>22045.439866131</v>
      </c>
      <c r="N6" s="76">
        <v>22450.3220756665</v>
      </c>
      <c r="O6" s="76">
        <v>22824.524857901</v>
      </c>
      <c r="P6" s="77">
        <v>23153.014533995687</v>
      </c>
      <c r="Q6" s="76">
        <v>23581.33926559868</v>
      </c>
      <c r="R6" s="76">
        <v>24019.569311993913</v>
      </c>
      <c r="S6" s="76">
        <v>24434.070198672725</v>
      </c>
      <c r="T6" s="76">
        <v>24941.93983073402</v>
      </c>
      <c r="U6" s="78">
        <v>25337.030451023613</v>
      </c>
      <c r="V6" s="76">
        <v>25753.44298944584</v>
      </c>
      <c r="W6" s="76">
        <v>26139.021766498638</v>
      </c>
      <c r="X6" s="77">
        <v>26558.02900791686</v>
      </c>
      <c r="Y6" s="76">
        <v>26933.426995352715</v>
      </c>
      <c r="Z6" s="76">
        <v>27318.055014479934</v>
      </c>
      <c r="AA6" s="76">
        <v>27715.713020668943</v>
      </c>
      <c r="AB6" s="79">
        <v>28150.977268669245</v>
      </c>
    </row>
    <row r="7" spans="2:28" ht="15">
      <c r="B7" s="52"/>
      <c r="C7" s="48"/>
      <c r="D7" s="48"/>
      <c r="E7" s="48" t="s">
        <v>90</v>
      </c>
      <c r="F7" s="49"/>
      <c r="G7" s="53" t="s">
        <v>89</v>
      </c>
      <c r="H7" s="77">
        <v>46565.725999999995</v>
      </c>
      <c r="I7" s="18">
        <v>49139.00703518747</v>
      </c>
      <c r="J7" s="18">
        <v>52487.451042287685</v>
      </c>
      <c r="K7" s="76">
        <v>56027.53417850613</v>
      </c>
      <c r="L7" s="77">
        <v>59538.133637992454</v>
      </c>
      <c r="M7" s="78">
        <v>12053.4443427219</v>
      </c>
      <c r="N7" s="76">
        <v>12186.1742021203</v>
      </c>
      <c r="O7" s="76">
        <v>12364.3821103494</v>
      </c>
      <c r="P7" s="77">
        <v>12535.006379995864</v>
      </c>
      <c r="Q7" s="76">
        <v>12768.673917259404</v>
      </c>
      <c r="R7" s="76">
        <v>13008.711011292658</v>
      </c>
      <c r="S7" s="76">
        <v>13216.351533273599</v>
      </c>
      <c r="T7" s="76">
        <v>13493.714580462025</v>
      </c>
      <c r="U7" s="78">
        <v>13676.825915966729</v>
      </c>
      <c r="V7" s="76">
        <v>13883.638241337963</v>
      </c>
      <c r="W7" s="76">
        <v>14093.456174215184</v>
      </c>
      <c r="X7" s="77">
        <v>14373.613846986258</v>
      </c>
      <c r="Y7" s="76">
        <v>14553.36629154357</v>
      </c>
      <c r="Z7" s="76">
        <v>14760.728156989013</v>
      </c>
      <c r="AA7" s="76">
        <v>14976.00476912536</v>
      </c>
      <c r="AB7" s="79">
        <v>15248.034420334507</v>
      </c>
    </row>
    <row r="8" spans="2:28" ht="15">
      <c r="B8" s="52"/>
      <c r="C8" s="48"/>
      <c r="D8" s="48"/>
      <c r="E8" s="48" t="s">
        <v>91</v>
      </c>
      <c r="F8" s="49"/>
      <c r="G8" s="53" t="s">
        <v>89</v>
      </c>
      <c r="H8" s="77">
        <v>16521.756999999998</v>
      </c>
      <c r="I8" s="76">
        <v>17419.208173067513</v>
      </c>
      <c r="J8" s="76">
        <v>18678.34187826736</v>
      </c>
      <c r="K8" s="76">
        <v>19926.38552243916</v>
      </c>
      <c r="L8" s="77">
        <v>21067.227533439913</v>
      </c>
      <c r="M8" s="78">
        <v>4268.67442099008</v>
      </c>
      <c r="N8" s="76">
        <v>4324.88429856089</v>
      </c>
      <c r="O8" s="76">
        <v>4381.93981040557</v>
      </c>
      <c r="P8" s="77">
        <v>4443.709643110973</v>
      </c>
      <c r="Q8" s="76">
        <v>4557.651004108931</v>
      </c>
      <c r="R8" s="76">
        <v>4642.958944328283</v>
      </c>
      <c r="S8" s="76">
        <v>4706.230269566905</v>
      </c>
      <c r="T8" s="76">
        <v>4771.50166026324</v>
      </c>
      <c r="U8" s="78">
        <v>4873.2840444151</v>
      </c>
      <c r="V8" s="76">
        <v>4959.795552850042</v>
      </c>
      <c r="W8" s="76">
        <v>5014.302225090345</v>
      </c>
      <c r="X8" s="77">
        <v>5079.003700083672</v>
      </c>
      <c r="Y8" s="76">
        <v>5154.613683394757</v>
      </c>
      <c r="Z8" s="76">
        <v>5228.491893668779</v>
      </c>
      <c r="AA8" s="76">
        <v>5303.78321485362</v>
      </c>
      <c r="AB8" s="79">
        <v>5380.338741522757</v>
      </c>
    </row>
    <row r="9" spans="2:28" ht="15">
      <c r="B9" s="52"/>
      <c r="C9" s="48"/>
      <c r="D9" s="48"/>
      <c r="E9" s="48" t="s">
        <v>36</v>
      </c>
      <c r="F9" s="49"/>
      <c r="G9" s="53" t="s">
        <v>89</v>
      </c>
      <c r="H9" s="77">
        <v>18155.42699999999</v>
      </c>
      <c r="I9" s="76">
        <v>19716.945669087912</v>
      </c>
      <c r="J9" s="76">
        <v>20569.49423980058</v>
      </c>
      <c r="K9" s="76">
        <v>22138.835556069327</v>
      </c>
      <c r="L9" s="77">
        <v>23543.553913726944</v>
      </c>
      <c r="M9" s="78">
        <v>4901.11177163579</v>
      </c>
      <c r="N9" s="76">
        <v>5146.78952506415</v>
      </c>
      <c r="O9" s="76">
        <v>4759.16570917569</v>
      </c>
      <c r="P9" s="77">
        <v>4909.878663212282</v>
      </c>
      <c r="Q9" s="76">
        <v>5018.8266968667895</v>
      </c>
      <c r="R9" s="76">
        <v>5103.856227541052</v>
      </c>
      <c r="S9" s="76">
        <v>5175.936364662004</v>
      </c>
      <c r="T9" s="76">
        <v>5270.874950730733</v>
      </c>
      <c r="U9" s="78">
        <v>5380.932377778148</v>
      </c>
      <c r="V9" s="76">
        <v>5491.8519408712655</v>
      </c>
      <c r="W9" s="76">
        <v>5587.540374155524</v>
      </c>
      <c r="X9" s="77">
        <v>5678.510863264389</v>
      </c>
      <c r="Y9" s="76">
        <v>5757.772125079019</v>
      </c>
      <c r="Z9" s="76">
        <v>5841.272197030188</v>
      </c>
      <c r="AA9" s="76">
        <v>5927.924955781699</v>
      </c>
      <c r="AB9" s="79">
        <v>6016.584635836041</v>
      </c>
    </row>
    <row r="10" spans="2:28" ht="15">
      <c r="B10" s="52"/>
      <c r="C10" s="48"/>
      <c r="D10" s="48"/>
      <c r="E10" s="48" t="s">
        <v>92</v>
      </c>
      <c r="F10" s="49"/>
      <c r="G10" s="53" t="s">
        <v>89</v>
      </c>
      <c r="H10" s="77">
        <v>81242.90999999999</v>
      </c>
      <c r="I10" s="76">
        <v>86275.16087734289</v>
      </c>
      <c r="J10" s="76">
        <v>91735.28716035563</v>
      </c>
      <c r="K10" s="76">
        <v>98092.75525701462</v>
      </c>
      <c r="L10" s="77">
        <v>104148.91508515931</v>
      </c>
      <c r="M10" s="78">
        <v>21223.230535347768</v>
      </c>
      <c r="N10" s="76">
        <v>21657.84802574534</v>
      </c>
      <c r="O10" s="76">
        <v>21505.48762993066</v>
      </c>
      <c r="P10" s="77">
        <v>21888.59468631912</v>
      </c>
      <c r="Q10" s="76">
        <v>22345.151618235126</v>
      </c>
      <c r="R10" s="76">
        <v>22755.526183161994</v>
      </c>
      <c r="S10" s="76">
        <v>23098.51816750251</v>
      </c>
      <c r="T10" s="76">
        <v>23536.091191456</v>
      </c>
      <c r="U10" s="78">
        <v>23931.042338159976</v>
      </c>
      <c r="V10" s="76">
        <v>24335.28573505927</v>
      </c>
      <c r="W10" s="76">
        <v>24695.29877346105</v>
      </c>
      <c r="X10" s="77">
        <v>25131.128410334317</v>
      </c>
      <c r="Y10" s="76">
        <v>25465.752100017347</v>
      </c>
      <c r="Z10" s="76">
        <v>25830.49224768798</v>
      </c>
      <c r="AA10" s="76">
        <v>26207.712939760677</v>
      </c>
      <c r="AB10" s="79">
        <v>26644.957797693307</v>
      </c>
    </row>
    <row r="11" spans="2:28" ht="15">
      <c r="B11" s="52"/>
      <c r="C11" s="48"/>
      <c r="D11" s="48" t="s">
        <v>93</v>
      </c>
      <c r="E11" s="48"/>
      <c r="F11" s="49"/>
      <c r="G11" s="53" t="s">
        <v>89</v>
      </c>
      <c r="H11" s="77">
        <v>82211.91</v>
      </c>
      <c r="I11" s="76">
        <v>87666.94838686934</v>
      </c>
      <c r="J11" s="76">
        <v>95744.3560852316</v>
      </c>
      <c r="K11" s="76">
        <v>104423.61564521425</v>
      </c>
      <c r="L11" s="77">
        <v>111953.99165687244</v>
      </c>
      <c r="M11" s="78">
        <v>21302.1833908705</v>
      </c>
      <c r="N11" s="76">
        <v>21873.5150407641</v>
      </c>
      <c r="O11" s="76">
        <v>22002.3776830364</v>
      </c>
      <c r="P11" s="77">
        <v>22488.87227219832</v>
      </c>
      <c r="Q11" s="76">
        <v>23038.97505870763</v>
      </c>
      <c r="R11" s="76">
        <v>23534.31121691208</v>
      </c>
      <c r="S11" s="76">
        <v>24178.32005895882</v>
      </c>
      <c r="T11" s="76">
        <v>24992.749750653064</v>
      </c>
      <c r="U11" s="78">
        <v>25422.07698431737</v>
      </c>
      <c r="V11" s="76">
        <v>25872.03979655868</v>
      </c>
      <c r="W11" s="76">
        <v>26333.067790736975</v>
      </c>
      <c r="X11" s="77">
        <v>26796.43107360121</v>
      </c>
      <c r="Y11" s="76">
        <v>27259.922969109517</v>
      </c>
      <c r="Z11" s="76">
        <v>27736.59011419346</v>
      </c>
      <c r="AA11" s="76">
        <v>28228.466647202033</v>
      </c>
      <c r="AB11" s="79">
        <v>28729.01192636744</v>
      </c>
    </row>
    <row r="12" spans="2:28" ht="15">
      <c r="B12" s="52"/>
      <c r="C12" s="48"/>
      <c r="D12" s="48" t="s">
        <v>94</v>
      </c>
      <c r="E12" s="48"/>
      <c r="F12" s="49"/>
      <c r="G12" s="53" t="s">
        <v>89</v>
      </c>
      <c r="H12" s="77">
        <v>79581.14700000001</v>
      </c>
      <c r="I12" s="76">
        <v>85416.22378030253</v>
      </c>
      <c r="J12" s="76">
        <v>92691.35609373057</v>
      </c>
      <c r="K12" s="76">
        <v>101249.3079287611</v>
      </c>
      <c r="L12" s="77">
        <v>109053.34411990993</v>
      </c>
      <c r="M12" s="78">
        <v>20821.9723677022</v>
      </c>
      <c r="N12" s="76">
        <v>21191.1853623857</v>
      </c>
      <c r="O12" s="76">
        <v>21544.4334547023</v>
      </c>
      <c r="P12" s="77">
        <v>21858.63259551234</v>
      </c>
      <c r="Q12" s="76">
        <v>22307.999396231105</v>
      </c>
      <c r="R12" s="76">
        <v>22786.63921262095</v>
      </c>
      <c r="S12" s="76">
        <v>23403.20584754079</v>
      </c>
      <c r="T12" s="76">
        <v>24193.51163733773</v>
      </c>
      <c r="U12" s="78">
        <v>24613.348336462404</v>
      </c>
      <c r="V12" s="76">
        <v>25068.473547955913</v>
      </c>
      <c r="W12" s="76">
        <v>25526.964552007124</v>
      </c>
      <c r="X12" s="77">
        <v>26040.52149233567</v>
      </c>
      <c r="Y12" s="76">
        <v>26501.74118781184</v>
      </c>
      <c r="Z12" s="76">
        <v>26995.154327706412</v>
      </c>
      <c r="AA12" s="76">
        <v>27501.571518246066</v>
      </c>
      <c r="AB12" s="79">
        <v>28054.877086145614</v>
      </c>
    </row>
    <row r="13" spans="2:28" ht="15.75" thickBot="1">
      <c r="B13" s="54"/>
      <c r="C13" s="55"/>
      <c r="D13" s="55" t="s">
        <v>39</v>
      </c>
      <c r="E13" s="55"/>
      <c r="F13" s="56"/>
      <c r="G13" s="95" t="s">
        <v>89</v>
      </c>
      <c r="H13" s="80">
        <v>2630.7629999999954</v>
      </c>
      <c r="I13" s="81">
        <v>2250.724606566786</v>
      </c>
      <c r="J13" s="81">
        <v>3052.9999915010158</v>
      </c>
      <c r="K13" s="81">
        <v>3174.307716453124</v>
      </c>
      <c r="L13" s="80">
        <v>2900.647536962515</v>
      </c>
      <c r="M13" s="82">
        <v>480.2110231683</v>
      </c>
      <c r="N13" s="81">
        <v>682.3296783784026</v>
      </c>
      <c r="O13" s="81">
        <v>457.94422833410135</v>
      </c>
      <c r="P13" s="80">
        <v>630.239676685982</v>
      </c>
      <c r="Q13" s="81">
        <v>730.975662476525</v>
      </c>
      <c r="R13" s="81">
        <v>747.6720042911293</v>
      </c>
      <c r="S13" s="81">
        <v>775.1142114180293</v>
      </c>
      <c r="T13" s="81">
        <v>799.2381133153322</v>
      </c>
      <c r="U13" s="82">
        <v>808.728647854965</v>
      </c>
      <c r="V13" s="81">
        <v>803.5662486027686</v>
      </c>
      <c r="W13" s="81">
        <v>806.103238729851</v>
      </c>
      <c r="X13" s="80">
        <v>755.9095812655396</v>
      </c>
      <c r="Y13" s="81">
        <v>758.1817812976769</v>
      </c>
      <c r="Z13" s="81">
        <v>741.4357864870472</v>
      </c>
      <c r="AA13" s="81">
        <v>726.8951289559664</v>
      </c>
      <c r="AB13" s="83">
        <v>674.1348402218246</v>
      </c>
    </row>
    <row r="14" ht="15.75" thickBot="1">
      <c r="G14" s="59"/>
    </row>
    <row r="15" spans="2:28" ht="30" customHeight="1">
      <c r="B15" s="202" t="str">
        <f>"Medium-Term Forecast "&amp;Summary!H3&amp;" - GDP components [change over previous period]"</f>
        <v>Medium-Term Forecast MTF-2018Q4U - GDP components [change over previous period]</v>
      </c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4"/>
    </row>
    <row r="16" spans="2:28" ht="15">
      <c r="B16" s="282" t="s">
        <v>20</v>
      </c>
      <c r="C16" s="283"/>
      <c r="D16" s="283"/>
      <c r="E16" s="283"/>
      <c r="F16" s="284"/>
      <c r="G16" s="288" t="s">
        <v>19</v>
      </c>
      <c r="H16" s="32" t="str">
        <f aca="true" t="shared" si="0" ref="H16:M16">H$3</f>
        <v>Actual</v>
      </c>
      <c r="I16" s="290">
        <f t="shared" si="0"/>
        <v>2018</v>
      </c>
      <c r="J16" s="290">
        <f t="shared" si="0"/>
        <v>2019</v>
      </c>
      <c r="K16" s="290">
        <f t="shared" si="0"/>
        <v>2020</v>
      </c>
      <c r="L16" s="290">
        <f t="shared" si="0"/>
        <v>2021</v>
      </c>
      <c r="M16" s="280">
        <f t="shared" si="0"/>
        <v>2018</v>
      </c>
      <c r="N16" s="278"/>
      <c r="O16" s="278"/>
      <c r="P16" s="281"/>
      <c r="Q16" s="280">
        <f>Q$3</f>
        <v>2019</v>
      </c>
      <c r="R16" s="278"/>
      <c r="S16" s="278"/>
      <c r="T16" s="281"/>
      <c r="U16" s="280">
        <f>U$3</f>
        <v>2020</v>
      </c>
      <c r="V16" s="278"/>
      <c r="W16" s="278"/>
      <c r="X16" s="281"/>
      <c r="Y16" s="278">
        <f>Y$3</f>
        <v>2021</v>
      </c>
      <c r="Z16" s="278"/>
      <c r="AA16" s="278"/>
      <c r="AB16" s="279"/>
    </row>
    <row r="17" spans="2:28" ht="15">
      <c r="B17" s="285"/>
      <c r="C17" s="286"/>
      <c r="D17" s="286"/>
      <c r="E17" s="286"/>
      <c r="F17" s="287"/>
      <c r="G17" s="289"/>
      <c r="H17" s="33">
        <f>$H$4</f>
        <v>2017</v>
      </c>
      <c r="I17" s="291"/>
      <c r="J17" s="291"/>
      <c r="K17" s="291"/>
      <c r="L17" s="291"/>
      <c r="M17" s="39" t="s">
        <v>0</v>
      </c>
      <c r="N17" s="37" t="s">
        <v>1</v>
      </c>
      <c r="O17" s="37" t="s">
        <v>2</v>
      </c>
      <c r="P17" s="147" t="s">
        <v>3</v>
      </c>
      <c r="Q17" s="39" t="s">
        <v>0</v>
      </c>
      <c r="R17" s="37" t="s">
        <v>1</v>
      </c>
      <c r="S17" s="37" t="s">
        <v>2</v>
      </c>
      <c r="T17" s="232" t="s">
        <v>3</v>
      </c>
      <c r="U17" s="39" t="s">
        <v>0</v>
      </c>
      <c r="V17" s="37" t="s">
        <v>1</v>
      </c>
      <c r="W17" s="37" t="s">
        <v>2</v>
      </c>
      <c r="X17" s="214" t="s">
        <v>3</v>
      </c>
      <c r="Y17" s="37" t="s">
        <v>0</v>
      </c>
      <c r="Z17" s="37" t="s">
        <v>1</v>
      </c>
      <c r="AA17" s="37" t="s">
        <v>2</v>
      </c>
      <c r="AB17" s="40" t="s">
        <v>3</v>
      </c>
    </row>
    <row r="18" spans="2:28" ht="3.75" customHeight="1">
      <c r="B18" s="41"/>
      <c r="C18" s="42"/>
      <c r="D18" s="42"/>
      <c r="E18" s="42"/>
      <c r="F18" s="43"/>
      <c r="G18" s="190"/>
      <c r="H18" s="45"/>
      <c r="I18" s="47"/>
      <c r="J18" s="46"/>
      <c r="K18" s="46"/>
      <c r="L18" s="45"/>
      <c r="M18" s="50"/>
      <c r="N18" s="48"/>
      <c r="O18" s="48"/>
      <c r="P18" s="49"/>
      <c r="Q18" s="48"/>
      <c r="R18" s="48"/>
      <c r="S18" s="48"/>
      <c r="T18" s="48"/>
      <c r="U18" s="50"/>
      <c r="V18" s="48"/>
      <c r="W18" s="48"/>
      <c r="X18" s="49"/>
      <c r="Y18" s="48"/>
      <c r="Z18" s="48"/>
      <c r="AA18" s="48"/>
      <c r="AB18" s="51"/>
    </row>
    <row r="19" spans="2:28" ht="15">
      <c r="B19" s="52"/>
      <c r="C19" s="48" t="s">
        <v>32</v>
      </c>
      <c r="D19" s="48"/>
      <c r="E19" s="48"/>
      <c r="F19" s="49"/>
      <c r="G19" s="53" t="s">
        <v>95</v>
      </c>
      <c r="H19" s="66">
        <v>3.188341054534476</v>
      </c>
      <c r="I19" s="67">
        <v>4.249999899999963</v>
      </c>
      <c r="J19" s="67">
        <v>4.188169290175708</v>
      </c>
      <c r="K19" s="67">
        <v>3.9521805492857425</v>
      </c>
      <c r="L19" s="66">
        <v>3.010375707493779</v>
      </c>
      <c r="M19" s="68">
        <v>1.0477319291872362</v>
      </c>
      <c r="N19" s="67">
        <v>1.1883855957411953</v>
      </c>
      <c r="O19" s="67">
        <v>1.1010005507493332</v>
      </c>
      <c r="P19" s="66">
        <v>0.8335697962426991</v>
      </c>
      <c r="Q19" s="67">
        <v>1.0966938375213289</v>
      </c>
      <c r="R19" s="67">
        <v>0.9538338751835767</v>
      </c>
      <c r="S19" s="67">
        <v>0.9884925470213517</v>
      </c>
      <c r="T19" s="67">
        <v>1.378304769525002</v>
      </c>
      <c r="U19" s="68">
        <v>0.8670126812684344</v>
      </c>
      <c r="V19" s="67">
        <v>0.8858071478742318</v>
      </c>
      <c r="W19" s="67">
        <v>0.7718230098666652</v>
      </c>
      <c r="X19" s="66">
        <v>0.8609120405572952</v>
      </c>
      <c r="Y19" s="67">
        <v>0.669060153611369</v>
      </c>
      <c r="Z19" s="67">
        <v>0.6827476588365329</v>
      </c>
      <c r="AA19" s="67">
        <v>0.6988247690776745</v>
      </c>
      <c r="AB19" s="69">
        <v>0.7785161607489499</v>
      </c>
    </row>
    <row r="20" spans="2:28" ht="15">
      <c r="B20" s="52"/>
      <c r="C20" s="48"/>
      <c r="D20" s="48"/>
      <c r="E20" s="48" t="s">
        <v>90</v>
      </c>
      <c r="F20" s="49"/>
      <c r="G20" s="53" t="s">
        <v>95</v>
      </c>
      <c r="H20" s="66">
        <v>3.4858801222926985</v>
      </c>
      <c r="I20" s="67">
        <v>2.962685048703918</v>
      </c>
      <c r="J20" s="67">
        <v>4.149045136945787</v>
      </c>
      <c r="K20" s="67">
        <v>4.155453271493897</v>
      </c>
      <c r="L20" s="66">
        <v>3.507889882139409</v>
      </c>
      <c r="M20" s="68">
        <v>0.7119359045854736</v>
      </c>
      <c r="N20" s="67">
        <v>0.4921982960868405</v>
      </c>
      <c r="O20" s="67">
        <v>0.8598529837145605</v>
      </c>
      <c r="P20" s="66">
        <v>1.046558777457136</v>
      </c>
      <c r="Q20" s="67">
        <v>0.9457917842914441</v>
      </c>
      <c r="R20" s="67">
        <v>1.1920206823218678</v>
      </c>
      <c r="S20" s="67">
        <v>1.0426845911886176</v>
      </c>
      <c r="T20" s="67">
        <v>1.5297803026857366</v>
      </c>
      <c r="U20" s="68">
        <v>0.7263472953238193</v>
      </c>
      <c r="V20" s="67">
        <v>0.8623862803022178</v>
      </c>
      <c r="W20" s="67">
        <v>0.8506725776706219</v>
      </c>
      <c r="X20" s="66">
        <v>1.3281082850864294</v>
      </c>
      <c r="Y20" s="67">
        <v>0.5925825441940304</v>
      </c>
      <c r="Z20" s="67">
        <v>0.7570131379100076</v>
      </c>
      <c r="AA20" s="67">
        <v>0.7686566013516654</v>
      </c>
      <c r="AB20" s="69">
        <v>1.1350306028405868</v>
      </c>
    </row>
    <row r="21" spans="2:28" ht="15">
      <c r="B21" s="52"/>
      <c r="C21" s="48"/>
      <c r="D21" s="48"/>
      <c r="E21" s="48" t="s">
        <v>91</v>
      </c>
      <c r="F21" s="49"/>
      <c r="G21" s="53" t="s">
        <v>95</v>
      </c>
      <c r="H21" s="66">
        <v>1.7212680295039604</v>
      </c>
      <c r="I21" s="67">
        <v>1.3645498682428325</v>
      </c>
      <c r="J21" s="67">
        <v>1.9335680865747946</v>
      </c>
      <c r="K21" s="67">
        <v>2.5177221062472057</v>
      </c>
      <c r="L21" s="66">
        <v>2.89739869844918</v>
      </c>
      <c r="M21" s="68">
        <v>0.30114872748208654</v>
      </c>
      <c r="N21" s="67">
        <v>0.2702724549961175</v>
      </c>
      <c r="O21" s="67">
        <v>0.4282710965555623</v>
      </c>
      <c r="P21" s="66">
        <v>0.6701929678210519</v>
      </c>
      <c r="Q21" s="67">
        <v>0.14850841271308468</v>
      </c>
      <c r="R21" s="67">
        <v>0.7746977711448295</v>
      </c>
      <c r="S21" s="67">
        <v>0.45361840098756545</v>
      </c>
      <c r="T21" s="67">
        <v>0.7160078902392968</v>
      </c>
      <c r="U21" s="68">
        <v>0.5844560843715811</v>
      </c>
      <c r="V21" s="67">
        <v>0.8293457343482089</v>
      </c>
      <c r="W21" s="67">
        <v>0.3543444294895579</v>
      </c>
      <c r="X21" s="66">
        <v>0.6160816722062634</v>
      </c>
      <c r="Y21" s="67">
        <v>0.8435549403028659</v>
      </c>
      <c r="Z21" s="67">
        <v>0.7716630331889007</v>
      </c>
      <c r="AA21" s="67">
        <v>0.7929421760517954</v>
      </c>
      <c r="AB21" s="69">
        <v>0.799298523679397</v>
      </c>
    </row>
    <row r="22" spans="2:28" ht="15">
      <c r="B22" s="52"/>
      <c r="C22" s="48"/>
      <c r="D22" s="48"/>
      <c r="E22" s="48" t="s">
        <v>36</v>
      </c>
      <c r="F22" s="49"/>
      <c r="G22" s="53" t="s">
        <v>95</v>
      </c>
      <c r="H22" s="66">
        <v>3.4108677022780256</v>
      </c>
      <c r="I22" s="67">
        <v>6.029896371051208</v>
      </c>
      <c r="J22" s="67">
        <v>1.8200256359178582</v>
      </c>
      <c r="K22" s="67">
        <v>4.562202632796698</v>
      </c>
      <c r="L22" s="66">
        <v>3.4404647602486875</v>
      </c>
      <c r="M22" s="68">
        <v>6.0329159954628295</v>
      </c>
      <c r="N22" s="67">
        <v>4.316567975498913</v>
      </c>
      <c r="O22" s="67">
        <v>-7.422426622096722</v>
      </c>
      <c r="P22" s="66">
        <v>2.557752259745655</v>
      </c>
      <c r="Q22" s="67">
        <v>1.4600220299064262</v>
      </c>
      <c r="R22" s="67">
        <v>0.8748316216808263</v>
      </c>
      <c r="S22" s="67">
        <v>0.7083944935966713</v>
      </c>
      <c r="T22" s="67">
        <v>1.1557176417760928</v>
      </c>
      <c r="U22" s="68">
        <v>1.2985738754989455</v>
      </c>
      <c r="V22" s="67">
        <v>1.3158413108580902</v>
      </c>
      <c r="W22" s="67">
        <v>1.0513097601505024</v>
      </c>
      <c r="X22" s="66">
        <v>0.9348382377430795</v>
      </c>
      <c r="Y22" s="67">
        <v>0.7013960171211409</v>
      </c>
      <c r="Z22" s="67">
        <v>0.746967271632613</v>
      </c>
      <c r="AA22" s="67">
        <v>0.7838941248420781</v>
      </c>
      <c r="AB22" s="69">
        <v>0.7681267590924108</v>
      </c>
    </row>
    <row r="23" spans="2:28" ht="15">
      <c r="B23" s="52"/>
      <c r="C23" s="48"/>
      <c r="D23" s="48"/>
      <c r="E23" s="48" t="s">
        <v>92</v>
      </c>
      <c r="F23" s="49"/>
      <c r="G23" s="53" t="s">
        <v>95</v>
      </c>
      <c r="H23" s="66">
        <v>3.113417643263631</v>
      </c>
      <c r="I23" s="67">
        <v>3.373721848904381</v>
      </c>
      <c r="J23" s="67">
        <v>3.1513028151049127</v>
      </c>
      <c r="K23" s="67">
        <v>3.938500359794574</v>
      </c>
      <c r="L23" s="66">
        <v>3.3758888563540665</v>
      </c>
      <c r="M23" s="68">
        <v>1.8843187766460971</v>
      </c>
      <c r="N23" s="67">
        <v>1.3866994178800525</v>
      </c>
      <c r="O23" s="67">
        <v>-1.312676979234368</v>
      </c>
      <c r="P23" s="66">
        <v>1.3304542610151913</v>
      </c>
      <c r="Q23" s="67">
        <v>0.9137671248187615</v>
      </c>
      <c r="R23" s="67">
        <v>1.035016170449964</v>
      </c>
      <c r="S23" s="67">
        <v>0.8488052671241917</v>
      </c>
      <c r="T23" s="67">
        <v>1.2837808442013738</v>
      </c>
      <c r="U23" s="68">
        <v>0.8364882631267392</v>
      </c>
      <c r="V23" s="67">
        <v>0.9653339307746904</v>
      </c>
      <c r="W23" s="67">
        <v>0.8048132714148153</v>
      </c>
      <c r="X23" s="66">
        <v>1.0980438776529553</v>
      </c>
      <c r="Y23" s="67">
        <v>0.6661831859165801</v>
      </c>
      <c r="Z23" s="67">
        <v>0.7573462220363751</v>
      </c>
      <c r="AA23" s="67">
        <v>0.7769273173360745</v>
      </c>
      <c r="AB23" s="69">
        <v>0.9828639557414931</v>
      </c>
    </row>
    <row r="24" spans="2:28" ht="15">
      <c r="B24" s="52"/>
      <c r="C24" s="48"/>
      <c r="D24" s="48" t="s">
        <v>93</v>
      </c>
      <c r="E24" s="48"/>
      <c r="F24" s="49"/>
      <c r="G24" s="53" t="s">
        <v>95</v>
      </c>
      <c r="H24" s="66">
        <v>5.904947347938048</v>
      </c>
      <c r="I24" s="67">
        <v>4.288104622012142</v>
      </c>
      <c r="J24" s="67">
        <v>6.819636933063194</v>
      </c>
      <c r="K24" s="67">
        <v>6.579709911955845</v>
      </c>
      <c r="L24" s="66">
        <v>5.003063757466691</v>
      </c>
      <c r="M24" s="68">
        <v>-1.503356936384364</v>
      </c>
      <c r="N24" s="67">
        <v>2.8301370357798845</v>
      </c>
      <c r="O24" s="67">
        <v>0.6478481295168308</v>
      </c>
      <c r="P24" s="66">
        <v>0.8592955771242146</v>
      </c>
      <c r="Q24" s="67">
        <v>2.026679498497245</v>
      </c>
      <c r="R24" s="67">
        <v>1.5829343895396875</v>
      </c>
      <c r="S24" s="67">
        <v>2.127192157592674</v>
      </c>
      <c r="T24" s="67">
        <v>2.7659696342889646</v>
      </c>
      <c r="U24" s="68">
        <v>1.1002159435288092</v>
      </c>
      <c r="V24" s="67">
        <v>1.1903649790319832</v>
      </c>
      <c r="W24" s="67">
        <v>1.2197009511038885</v>
      </c>
      <c r="X24" s="66">
        <v>1.2586397203995432</v>
      </c>
      <c r="Y24" s="67">
        <v>1.2269452619318741</v>
      </c>
      <c r="Z24" s="67">
        <v>1.2221826050950142</v>
      </c>
      <c r="AA24" s="67">
        <v>1.2200726675938967</v>
      </c>
      <c r="AB24" s="69">
        <v>1.2272455765579053</v>
      </c>
    </row>
    <row r="25" spans="2:28" ht="15">
      <c r="B25" s="52"/>
      <c r="C25" s="48"/>
      <c r="D25" s="48" t="s">
        <v>94</v>
      </c>
      <c r="E25" s="48"/>
      <c r="F25" s="49"/>
      <c r="G25" s="53" t="s">
        <v>95</v>
      </c>
      <c r="H25" s="66">
        <v>5.324513068462224</v>
      </c>
      <c r="I25" s="67">
        <v>4.501573964878489</v>
      </c>
      <c r="J25" s="67">
        <v>6.672497985557484</v>
      </c>
      <c r="K25" s="67">
        <v>6.66333359681866</v>
      </c>
      <c r="L25" s="66">
        <v>5.417841261120543</v>
      </c>
      <c r="M25" s="68">
        <v>0.9492168654442708</v>
      </c>
      <c r="N25" s="67">
        <v>1.8253250677316828</v>
      </c>
      <c r="O25" s="67">
        <v>1.8429444509018111</v>
      </c>
      <c r="P25" s="66">
        <v>0.29712237465847124</v>
      </c>
      <c r="Q25" s="67">
        <v>1.9503569680399835</v>
      </c>
      <c r="R25" s="67">
        <v>1.6495582834466376</v>
      </c>
      <c r="S25" s="67">
        <v>2.0575504326750576</v>
      </c>
      <c r="T25" s="67">
        <v>2.750915078487566</v>
      </c>
      <c r="U25" s="68">
        <v>1.069963147297841</v>
      </c>
      <c r="V25" s="67">
        <v>1.2661959731068038</v>
      </c>
      <c r="W25" s="67">
        <v>1.2663085726742054</v>
      </c>
      <c r="X25" s="66">
        <v>1.4847258620700927</v>
      </c>
      <c r="Y25" s="67">
        <v>1.2503091214854436</v>
      </c>
      <c r="Z25" s="67">
        <v>1.3136512576423343</v>
      </c>
      <c r="AA25" s="67">
        <v>1.3123285733231569</v>
      </c>
      <c r="AB25" s="69">
        <v>1.4243324896760328</v>
      </c>
    </row>
    <row r="26" spans="2:28" ht="15.75" thickBot="1">
      <c r="B26" s="54"/>
      <c r="C26" s="55"/>
      <c r="D26" s="55" t="s">
        <v>39</v>
      </c>
      <c r="E26" s="55"/>
      <c r="F26" s="56"/>
      <c r="G26" s="57" t="s">
        <v>95</v>
      </c>
      <c r="H26" s="71">
        <v>14.103732405638624</v>
      </c>
      <c r="I26" s="70">
        <v>1.5047946846312783</v>
      </c>
      <c r="J26" s="70">
        <v>8.794740970572178</v>
      </c>
      <c r="K26" s="70">
        <v>5.479092966483819</v>
      </c>
      <c r="L26" s="71">
        <v>-0.5173401421238282</v>
      </c>
      <c r="M26" s="72">
        <v>-26.503675158041858</v>
      </c>
      <c r="N26" s="70">
        <v>16.898565361519772</v>
      </c>
      <c r="O26" s="70">
        <v>-13.927210708267125</v>
      </c>
      <c r="P26" s="71">
        <v>8.971569688760113</v>
      </c>
      <c r="Q26" s="70">
        <v>3.040358625702993</v>
      </c>
      <c r="R26" s="70">
        <v>0.7074283542911388</v>
      </c>
      <c r="S26" s="70">
        <v>3.0509170378755215</v>
      </c>
      <c r="T26" s="70">
        <v>2.963727764487544</v>
      </c>
      <c r="U26" s="72">
        <v>1.4967982773811883</v>
      </c>
      <c r="V26" s="70">
        <v>0.20048086184320368</v>
      </c>
      <c r="W26" s="70">
        <v>0.6048225493187971</v>
      </c>
      <c r="X26" s="71">
        <v>-1.7436487558208853</v>
      </c>
      <c r="Y26" s="70">
        <v>0.9064931676494581</v>
      </c>
      <c r="Z26" s="70">
        <v>-0.03665020339219893</v>
      </c>
      <c r="AA26" s="70">
        <v>-0.06674529628857329</v>
      </c>
      <c r="AB26" s="73">
        <v>-1.5597288955621025</v>
      </c>
    </row>
    <row r="27" ht="15.75" thickBot="1"/>
    <row r="28" spans="2:28" ht="30" customHeight="1">
      <c r="B28" s="202" t="str">
        <f>"Medium-Term Forecast "&amp;Summary!H3&amp;" - GDP components [contribution to growth]"</f>
        <v>Medium-Term Forecast MTF-2018Q4U - GDP components [contribution to growth]</v>
      </c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4"/>
    </row>
    <row r="29" spans="2:28" ht="15">
      <c r="B29" s="282" t="s">
        <v>20</v>
      </c>
      <c r="C29" s="283"/>
      <c r="D29" s="283"/>
      <c r="E29" s="283"/>
      <c r="F29" s="284"/>
      <c r="G29" s="288" t="s">
        <v>19</v>
      </c>
      <c r="H29" s="32" t="str">
        <f aca="true" t="shared" si="1" ref="H29:M29">H$3</f>
        <v>Actual</v>
      </c>
      <c r="I29" s="290">
        <f t="shared" si="1"/>
        <v>2018</v>
      </c>
      <c r="J29" s="290">
        <f t="shared" si="1"/>
        <v>2019</v>
      </c>
      <c r="K29" s="290">
        <f t="shared" si="1"/>
        <v>2020</v>
      </c>
      <c r="L29" s="290">
        <f t="shared" si="1"/>
        <v>2021</v>
      </c>
      <c r="M29" s="280">
        <f t="shared" si="1"/>
        <v>2018</v>
      </c>
      <c r="N29" s="278"/>
      <c r="O29" s="278"/>
      <c r="P29" s="281"/>
      <c r="Q29" s="280">
        <f>Q$3</f>
        <v>2019</v>
      </c>
      <c r="R29" s="278"/>
      <c r="S29" s="278"/>
      <c r="T29" s="281"/>
      <c r="U29" s="280">
        <f>U$3</f>
        <v>2020</v>
      </c>
      <c r="V29" s="278"/>
      <c r="W29" s="278"/>
      <c r="X29" s="281"/>
      <c r="Y29" s="278">
        <f>Y$3</f>
        <v>2021</v>
      </c>
      <c r="Z29" s="278"/>
      <c r="AA29" s="278"/>
      <c r="AB29" s="279"/>
    </row>
    <row r="30" spans="2:28" ht="15">
      <c r="B30" s="285"/>
      <c r="C30" s="286"/>
      <c r="D30" s="286"/>
      <c r="E30" s="286"/>
      <c r="F30" s="287"/>
      <c r="G30" s="289"/>
      <c r="H30" s="33">
        <f>$H$4</f>
        <v>2017</v>
      </c>
      <c r="I30" s="291"/>
      <c r="J30" s="291"/>
      <c r="K30" s="291"/>
      <c r="L30" s="291"/>
      <c r="M30" s="39" t="s">
        <v>0</v>
      </c>
      <c r="N30" s="37" t="s">
        <v>1</v>
      </c>
      <c r="O30" s="37" t="s">
        <v>2</v>
      </c>
      <c r="P30" s="147" t="s">
        <v>3</v>
      </c>
      <c r="Q30" s="39" t="s">
        <v>0</v>
      </c>
      <c r="R30" s="37" t="s">
        <v>1</v>
      </c>
      <c r="S30" s="37" t="s">
        <v>2</v>
      </c>
      <c r="T30" s="232" t="s">
        <v>3</v>
      </c>
      <c r="U30" s="39" t="s">
        <v>0</v>
      </c>
      <c r="V30" s="37" t="s">
        <v>1</v>
      </c>
      <c r="W30" s="37" t="s">
        <v>2</v>
      </c>
      <c r="X30" s="214" t="s">
        <v>3</v>
      </c>
      <c r="Y30" s="37" t="s">
        <v>0</v>
      </c>
      <c r="Z30" s="37" t="s">
        <v>1</v>
      </c>
      <c r="AA30" s="37" t="s">
        <v>2</v>
      </c>
      <c r="AB30" s="40" t="s">
        <v>3</v>
      </c>
    </row>
    <row r="31" spans="2:28" ht="3.75" customHeight="1">
      <c r="B31" s="41"/>
      <c r="C31" s="42"/>
      <c r="D31" s="42"/>
      <c r="E31" s="42"/>
      <c r="F31" s="43"/>
      <c r="G31" s="190"/>
      <c r="H31" s="45"/>
      <c r="I31" s="47"/>
      <c r="J31" s="46"/>
      <c r="K31" s="46"/>
      <c r="L31" s="45"/>
      <c r="M31" s="50"/>
      <c r="N31" s="48"/>
      <c r="O31" s="48"/>
      <c r="P31" s="49"/>
      <c r="Q31" s="48"/>
      <c r="R31" s="48"/>
      <c r="S31" s="48"/>
      <c r="T31" s="48"/>
      <c r="U31" s="50"/>
      <c r="V31" s="48"/>
      <c r="W31" s="48"/>
      <c r="X31" s="49"/>
      <c r="Y31" s="48"/>
      <c r="Z31" s="48"/>
      <c r="AA31" s="48"/>
      <c r="AB31" s="51"/>
    </row>
    <row r="32" spans="2:28" ht="15">
      <c r="B32" s="52"/>
      <c r="C32" s="48" t="s">
        <v>32</v>
      </c>
      <c r="D32" s="48"/>
      <c r="E32" s="48"/>
      <c r="F32" s="49"/>
      <c r="G32" s="53" t="s">
        <v>95</v>
      </c>
      <c r="H32" s="66">
        <v>3.188341054534476</v>
      </c>
      <c r="I32" s="67">
        <v>4.249999899999963</v>
      </c>
      <c r="J32" s="67">
        <v>4.188169290175708</v>
      </c>
      <c r="K32" s="67">
        <v>3.9521805492857425</v>
      </c>
      <c r="L32" s="66">
        <v>3.010375707493779</v>
      </c>
      <c r="M32" s="68">
        <v>1.0477319291872362</v>
      </c>
      <c r="N32" s="67">
        <v>1.1883855957411953</v>
      </c>
      <c r="O32" s="67">
        <v>1.1010005507493332</v>
      </c>
      <c r="P32" s="66">
        <v>0.8335697962426991</v>
      </c>
      <c r="Q32" s="67">
        <v>1.0966938375213289</v>
      </c>
      <c r="R32" s="67">
        <v>0.9538338751835767</v>
      </c>
      <c r="S32" s="67">
        <v>0.9884925470213517</v>
      </c>
      <c r="T32" s="67">
        <v>1.378304769525002</v>
      </c>
      <c r="U32" s="68">
        <v>0.8670126812684344</v>
      </c>
      <c r="V32" s="67">
        <v>0.8858071478742318</v>
      </c>
      <c r="W32" s="67">
        <v>0.7718230098666652</v>
      </c>
      <c r="X32" s="66">
        <v>0.8609120405572952</v>
      </c>
      <c r="Y32" s="67">
        <v>0.669060153611369</v>
      </c>
      <c r="Z32" s="67">
        <v>0.6827476588365329</v>
      </c>
      <c r="AA32" s="67">
        <v>0.6988247690776745</v>
      </c>
      <c r="AB32" s="69">
        <v>0.7785161607489499</v>
      </c>
    </row>
    <row r="33" spans="2:28" ht="15">
      <c r="B33" s="52"/>
      <c r="C33" s="48"/>
      <c r="D33" s="48"/>
      <c r="E33" s="48" t="s">
        <v>90</v>
      </c>
      <c r="F33" s="49"/>
      <c r="G33" s="53" t="s">
        <v>96</v>
      </c>
      <c r="H33" s="66">
        <v>1.804906593357647</v>
      </c>
      <c r="I33" s="67">
        <v>1.5384317581672178</v>
      </c>
      <c r="J33" s="67">
        <v>2.127868112991441</v>
      </c>
      <c r="K33" s="67">
        <v>2.1303542924795242</v>
      </c>
      <c r="L33" s="66">
        <v>1.8018880035636176</v>
      </c>
      <c r="M33" s="68">
        <v>0.3684961614977471</v>
      </c>
      <c r="N33" s="67">
        <v>0.253913944619965</v>
      </c>
      <c r="O33" s="67">
        <v>0.44052679424367486</v>
      </c>
      <c r="P33" s="66">
        <v>0.5349025000578668</v>
      </c>
      <c r="Q33" s="67">
        <v>0.4844209594984928</v>
      </c>
      <c r="R33" s="67">
        <v>0.6096245456022444</v>
      </c>
      <c r="S33" s="67">
        <v>0.5345090483045515</v>
      </c>
      <c r="T33" s="67">
        <v>0.7846286418472882</v>
      </c>
      <c r="U33" s="68">
        <v>0.3731022242790095</v>
      </c>
      <c r="V33" s="67">
        <v>0.4423634938251261</v>
      </c>
      <c r="W33" s="67">
        <v>0.4362536159862187</v>
      </c>
      <c r="X33" s="66">
        <v>0.6816316948248284</v>
      </c>
      <c r="Y33" s="67">
        <v>0.30554289440026133</v>
      </c>
      <c r="Z33" s="67">
        <v>0.39002881619442953</v>
      </c>
      <c r="AA33" s="67">
        <v>0.3963198867259315</v>
      </c>
      <c r="AB33" s="69">
        <v>0.5856284163146396</v>
      </c>
    </row>
    <row r="34" spans="2:28" ht="15">
      <c r="B34" s="52"/>
      <c r="C34" s="48"/>
      <c r="D34" s="48"/>
      <c r="E34" s="48" t="s">
        <v>91</v>
      </c>
      <c r="F34" s="49"/>
      <c r="G34" s="53" t="s">
        <v>96</v>
      </c>
      <c r="H34" s="66">
        <v>0.31858035122089085</v>
      </c>
      <c r="I34" s="67">
        <v>0.24896656716279414</v>
      </c>
      <c r="J34" s="67">
        <v>0.3430213261928802</v>
      </c>
      <c r="K34" s="67">
        <v>0.43698674603798865</v>
      </c>
      <c r="L34" s="66">
        <v>0.4959456398853073</v>
      </c>
      <c r="M34" s="68">
        <v>0.05439786021280038</v>
      </c>
      <c r="N34" s="67">
        <v>0.04845983239968145</v>
      </c>
      <c r="O34" s="67">
        <v>0.07609224799301252</v>
      </c>
      <c r="P34" s="66">
        <v>0.11828292304472328</v>
      </c>
      <c r="Q34" s="67">
        <v>0.02616790753211887</v>
      </c>
      <c r="R34" s="67">
        <v>0.1352252456231486</v>
      </c>
      <c r="S34" s="67">
        <v>0.07903961635954015</v>
      </c>
      <c r="T34" s="67">
        <v>0.12409825187309556</v>
      </c>
      <c r="U34" s="68">
        <v>0.10063596564768319</v>
      </c>
      <c r="V34" s="67">
        <v>0.14240284381347335</v>
      </c>
      <c r="W34" s="67">
        <v>0.06080867396865402</v>
      </c>
      <c r="X34" s="66">
        <v>0.10528712707082297</v>
      </c>
      <c r="Y34" s="67">
        <v>0.1438119148500995</v>
      </c>
      <c r="Z34" s="67">
        <v>0.13178358700631349</v>
      </c>
      <c r="AA34" s="67">
        <v>0.1355372013109295</v>
      </c>
      <c r="AB34" s="69">
        <v>0.13675138287913927</v>
      </c>
    </row>
    <row r="35" spans="2:28" ht="15">
      <c r="B35" s="52"/>
      <c r="C35" s="48"/>
      <c r="D35" s="48"/>
      <c r="E35" s="48" t="s">
        <v>36</v>
      </c>
      <c r="F35" s="49"/>
      <c r="G35" s="53" t="s">
        <v>96</v>
      </c>
      <c r="H35" s="66">
        <v>0.7432155652947345</v>
      </c>
      <c r="I35" s="67">
        <v>1.3167257300911877</v>
      </c>
      <c r="J35" s="67">
        <v>0.4042176312012969</v>
      </c>
      <c r="K35" s="67">
        <v>0.9902095561657448</v>
      </c>
      <c r="L35" s="66">
        <v>0.751122507303463</v>
      </c>
      <c r="M35" s="68">
        <v>1.2983116910234587</v>
      </c>
      <c r="N35" s="67">
        <v>0.9747750603133034</v>
      </c>
      <c r="O35" s="67">
        <v>-1.7279626897441007</v>
      </c>
      <c r="P35" s="66">
        <v>0.5452519964659843</v>
      </c>
      <c r="Q35" s="67">
        <v>0.3165640164049003</v>
      </c>
      <c r="R35" s="67">
        <v>0.19036390736771874</v>
      </c>
      <c r="S35" s="67">
        <v>0.15402645525723338</v>
      </c>
      <c r="T35" s="67">
        <v>0.25059111565595443</v>
      </c>
      <c r="U35" s="68">
        <v>0.28094803520188827</v>
      </c>
      <c r="V35" s="67">
        <v>0.2859018904775342</v>
      </c>
      <c r="W35" s="67">
        <v>0.22939898319541216</v>
      </c>
      <c r="X35" s="66">
        <v>0.2045502864386556</v>
      </c>
      <c r="Y35" s="67">
        <v>0.15358369777336772</v>
      </c>
      <c r="Z35" s="67">
        <v>0.16361490897061728</v>
      </c>
      <c r="AA35" s="67">
        <v>0.17181284671020308</v>
      </c>
      <c r="AB35" s="69">
        <v>0.16849920324170056</v>
      </c>
    </row>
    <row r="36" spans="2:28" ht="15">
      <c r="B36" s="52"/>
      <c r="C36" s="48"/>
      <c r="D36" s="48"/>
      <c r="E36" s="48" t="s">
        <v>92</v>
      </c>
      <c r="F36" s="49"/>
      <c r="G36" s="53" t="s">
        <v>96</v>
      </c>
      <c r="H36" s="66">
        <v>2.8667025098732766</v>
      </c>
      <c r="I36" s="67">
        <v>3.104124055421197</v>
      </c>
      <c r="J36" s="67">
        <v>2.8751070703856203</v>
      </c>
      <c r="K36" s="67">
        <v>3.5575505946832453</v>
      </c>
      <c r="L36" s="66">
        <v>3.048956150752392</v>
      </c>
      <c r="M36" s="68">
        <v>1.7212057127340041</v>
      </c>
      <c r="N36" s="67">
        <v>1.2771488373329631</v>
      </c>
      <c r="O36" s="67">
        <v>-1.2113436475074304</v>
      </c>
      <c r="P36" s="66">
        <v>1.1984374195685872</v>
      </c>
      <c r="Q36" s="67">
        <v>0.8271528834355182</v>
      </c>
      <c r="R36" s="67">
        <v>0.9352136985931077</v>
      </c>
      <c r="S36" s="67">
        <v>0.7675751199213312</v>
      </c>
      <c r="T36" s="67">
        <v>1.1593180093763138</v>
      </c>
      <c r="U36" s="68">
        <v>0.7546862251285911</v>
      </c>
      <c r="V36" s="67">
        <v>0.8706682281161356</v>
      </c>
      <c r="W36" s="67">
        <v>0.7264612731502947</v>
      </c>
      <c r="X36" s="66">
        <v>0.9914691083342971</v>
      </c>
      <c r="Y36" s="67">
        <v>0.6029385070237324</v>
      </c>
      <c r="Z36" s="67">
        <v>0.6854273121713468</v>
      </c>
      <c r="AA36" s="67">
        <v>0.7036699347470717</v>
      </c>
      <c r="AB36" s="69">
        <v>0.8908790024354813</v>
      </c>
    </row>
    <row r="37" spans="2:28" ht="15">
      <c r="B37" s="52"/>
      <c r="C37" s="48"/>
      <c r="D37" s="48" t="s">
        <v>93</v>
      </c>
      <c r="E37" s="48"/>
      <c r="F37" s="49"/>
      <c r="G37" s="53" t="s">
        <v>96</v>
      </c>
      <c r="H37" s="66">
        <v>5.838589182070256</v>
      </c>
      <c r="I37" s="67">
        <v>4.351538995984219</v>
      </c>
      <c r="J37" s="67">
        <v>6.923050065303234</v>
      </c>
      <c r="K37" s="67">
        <v>6.8481877023687865</v>
      </c>
      <c r="L37" s="66">
        <v>5.338827345290529</v>
      </c>
      <c r="M37" s="68">
        <v>-1.550181496291331</v>
      </c>
      <c r="N37" s="67">
        <v>2.8446102251756598</v>
      </c>
      <c r="O37" s="67">
        <v>0.6617260913540958</v>
      </c>
      <c r="P37" s="66">
        <v>0.8737690683735739</v>
      </c>
      <c r="Q37" s="67">
        <v>2.0613415259469323</v>
      </c>
      <c r="R37" s="67">
        <v>1.6248175142984453</v>
      </c>
      <c r="S37" s="67">
        <v>2.197082364203559</v>
      </c>
      <c r="T37" s="67">
        <v>2.8890597584032403</v>
      </c>
      <c r="U37" s="68">
        <v>1.164907256981454</v>
      </c>
      <c r="V37" s="67">
        <v>1.2632708717369663</v>
      </c>
      <c r="W37" s="67">
        <v>1.2983111681586725</v>
      </c>
      <c r="X37" s="66">
        <v>1.3457140858976144</v>
      </c>
      <c r="Y37" s="67">
        <v>1.3169999270192956</v>
      </c>
      <c r="Z37" s="67">
        <v>1.3191578874991279</v>
      </c>
      <c r="AA37" s="67">
        <v>1.3239360771854334</v>
      </c>
      <c r="AB37" s="69">
        <v>1.338612995565012</v>
      </c>
    </row>
    <row r="38" spans="2:28" ht="15">
      <c r="B38" s="52"/>
      <c r="C38" s="48"/>
      <c r="D38" s="48" t="s">
        <v>94</v>
      </c>
      <c r="E38" s="48"/>
      <c r="F38" s="49"/>
      <c r="G38" s="53" t="s">
        <v>96</v>
      </c>
      <c r="H38" s="66">
        <v>-4.91660578186842</v>
      </c>
      <c r="I38" s="67">
        <v>-4.2427623881617045</v>
      </c>
      <c r="J38" s="67">
        <v>-6.3040484113048985</v>
      </c>
      <c r="K38" s="67">
        <v>-6.445501340216309</v>
      </c>
      <c r="L38" s="66">
        <v>-5.377407788549171</v>
      </c>
      <c r="M38" s="68">
        <v>-0.8913398507236168</v>
      </c>
      <c r="N38" s="67">
        <v>-1.7123576565797687</v>
      </c>
      <c r="O38" s="67">
        <v>-1.7397692285193551</v>
      </c>
      <c r="P38" s="66">
        <v>-0.28254670745639426</v>
      </c>
      <c r="Q38" s="67">
        <v>-1.8448129127818502</v>
      </c>
      <c r="R38" s="67">
        <v>-1.5734671709752863</v>
      </c>
      <c r="S38" s="67">
        <v>-1.976164937103465</v>
      </c>
      <c r="T38" s="67">
        <v>-2.670072998254619</v>
      </c>
      <c r="U38" s="68">
        <v>-1.052580800841572</v>
      </c>
      <c r="V38" s="67">
        <v>-1.2481319519788643</v>
      </c>
      <c r="W38" s="67">
        <v>-1.252949431442318</v>
      </c>
      <c r="X38" s="66">
        <v>-1.476271153674627</v>
      </c>
      <c r="Y38" s="67">
        <v>-1.2508782804316518</v>
      </c>
      <c r="Z38" s="67">
        <v>-1.3218375408339293</v>
      </c>
      <c r="AA38" s="67">
        <v>-1.3287812428548513</v>
      </c>
      <c r="AB38" s="69">
        <v>-1.450975837251523</v>
      </c>
    </row>
    <row r="39" spans="2:28" ht="15">
      <c r="B39" s="52"/>
      <c r="C39" s="48"/>
      <c r="D39" s="48" t="s">
        <v>39</v>
      </c>
      <c r="E39" s="48"/>
      <c r="F39" s="49"/>
      <c r="G39" s="53" t="s">
        <v>96</v>
      </c>
      <c r="H39" s="84">
        <v>0.921983400201835</v>
      </c>
      <c r="I39" s="67">
        <v>0.10877660782251557</v>
      </c>
      <c r="J39" s="67">
        <v>0.6190016539983363</v>
      </c>
      <c r="K39" s="67">
        <v>0.402686362152458</v>
      </c>
      <c r="L39" s="66">
        <v>-0.038580443258605934</v>
      </c>
      <c r="M39" s="68">
        <v>-2.4415213470149477</v>
      </c>
      <c r="N39" s="67">
        <v>1.1322525685958909</v>
      </c>
      <c r="O39" s="67">
        <v>-1.0780431371652595</v>
      </c>
      <c r="P39" s="66">
        <v>0.5912223609171796</v>
      </c>
      <c r="Q39" s="67">
        <v>0.216528613165082</v>
      </c>
      <c r="R39" s="67">
        <v>0.05135034332315909</v>
      </c>
      <c r="S39" s="67">
        <v>0.22091742710009413</v>
      </c>
      <c r="T39" s="67">
        <v>0.21898676014862095</v>
      </c>
      <c r="U39" s="68">
        <v>0.11232645613988218</v>
      </c>
      <c r="V39" s="67">
        <v>0.015138919758101877</v>
      </c>
      <c r="W39" s="67">
        <v>0.04536173671635457</v>
      </c>
      <c r="X39" s="66">
        <v>-0.13055706777701245</v>
      </c>
      <c r="Y39" s="67">
        <v>0.06612164658764366</v>
      </c>
      <c r="Z39" s="67">
        <v>-0.0026796533348014606</v>
      </c>
      <c r="AA39" s="67">
        <v>-0.004845165669418017</v>
      </c>
      <c r="AB39" s="69">
        <v>-0.11236284168651088</v>
      </c>
    </row>
    <row r="40" spans="2:28" ht="15.75" thickBot="1">
      <c r="B40" s="54"/>
      <c r="C40" s="55"/>
      <c r="D40" s="55" t="s">
        <v>97</v>
      </c>
      <c r="E40" s="55"/>
      <c r="F40" s="56"/>
      <c r="G40" s="57" t="s">
        <v>96</v>
      </c>
      <c r="H40" s="85">
        <v>-0.600344855540637</v>
      </c>
      <c r="I40" s="70">
        <v>1.0370992367562686</v>
      </c>
      <c r="J40" s="70">
        <v>0.6940605657917572</v>
      </c>
      <c r="K40" s="70">
        <v>-0.008056407549958806</v>
      </c>
      <c r="L40" s="71">
        <v>0</v>
      </c>
      <c r="M40" s="72">
        <v>1.7680475634681911</v>
      </c>
      <c r="N40" s="70">
        <v>-1.22101581018767</v>
      </c>
      <c r="O40" s="70">
        <v>3.390387335422006</v>
      </c>
      <c r="P40" s="71">
        <v>-0.9560899842430828</v>
      </c>
      <c r="Q40" s="70">
        <v>0.053012340920757184</v>
      </c>
      <c r="R40" s="70">
        <v>-0.03273016673271964</v>
      </c>
      <c r="S40" s="70">
        <v>0</v>
      </c>
      <c r="T40" s="70">
        <v>0</v>
      </c>
      <c r="U40" s="72">
        <v>0</v>
      </c>
      <c r="V40" s="70">
        <v>0</v>
      </c>
      <c r="W40" s="70">
        <v>0</v>
      </c>
      <c r="X40" s="71">
        <v>0</v>
      </c>
      <c r="Y40" s="70">
        <v>0</v>
      </c>
      <c r="Z40" s="70">
        <v>0</v>
      </c>
      <c r="AA40" s="70">
        <v>0</v>
      </c>
      <c r="AB40" s="73">
        <v>0</v>
      </c>
    </row>
    <row r="41" spans="2:28" ht="15">
      <c r="B41" s="25" t="s">
        <v>98</v>
      </c>
      <c r="C41" s="48"/>
      <c r="D41" s="48"/>
      <c r="E41" s="48"/>
      <c r="F41" s="48"/>
      <c r="G41" s="59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</row>
    <row r="42" spans="2:28" ht="15">
      <c r="B42" s="48"/>
      <c r="C42" s="48"/>
      <c r="D42" s="48"/>
      <c r="E42" s="48"/>
      <c r="F42" s="48"/>
      <c r="G42" s="59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</row>
    <row r="43" spans="2:12" ht="15.75" thickBot="1">
      <c r="B43" s="61" t="s">
        <v>12</v>
      </c>
      <c r="J43" s="55"/>
      <c r="K43" s="55"/>
      <c r="L43" s="48"/>
    </row>
    <row r="44" spans="2:12" ht="15">
      <c r="B44" s="295" t="s">
        <v>20</v>
      </c>
      <c r="C44" s="296"/>
      <c r="D44" s="296"/>
      <c r="E44" s="296"/>
      <c r="F44" s="297"/>
      <c r="G44" s="298" t="s">
        <v>19</v>
      </c>
      <c r="H44" s="191" t="str">
        <f>H$3</f>
        <v>Actual</v>
      </c>
      <c r="I44" s="299">
        <f>I$3</f>
        <v>2018</v>
      </c>
      <c r="J44" s="294">
        <f>J$3</f>
        <v>2019</v>
      </c>
      <c r="K44" s="294">
        <f>K$3</f>
        <v>2020</v>
      </c>
      <c r="L44" s="276">
        <f>L$3</f>
        <v>2021</v>
      </c>
    </row>
    <row r="45" spans="2:12" ht="15" customHeight="1">
      <c r="B45" s="285"/>
      <c r="C45" s="286"/>
      <c r="D45" s="286"/>
      <c r="E45" s="286"/>
      <c r="F45" s="287"/>
      <c r="G45" s="289"/>
      <c r="H45" s="33">
        <f>$H$4</f>
        <v>2017</v>
      </c>
      <c r="I45" s="300"/>
      <c r="J45" s="291"/>
      <c r="K45" s="291"/>
      <c r="L45" s="277"/>
    </row>
    <row r="46" spans="2:12" ht="3.75" customHeight="1">
      <c r="B46" s="41"/>
      <c r="C46" s="42"/>
      <c r="D46" s="42"/>
      <c r="E46" s="42"/>
      <c r="F46" s="43"/>
      <c r="G46" s="190"/>
      <c r="H46" s="62"/>
      <c r="I46" s="46"/>
      <c r="J46" s="46"/>
      <c r="K46" s="46"/>
      <c r="L46" s="63"/>
    </row>
    <row r="47" spans="2:12" ht="15">
      <c r="B47" s="52"/>
      <c r="C47" s="48" t="s">
        <v>36</v>
      </c>
      <c r="D47" s="48"/>
      <c r="E47" s="48"/>
      <c r="F47" s="49"/>
      <c r="G47" s="53" t="s">
        <v>95</v>
      </c>
      <c r="H47" s="84">
        <v>3.4108677022780256</v>
      </c>
      <c r="I47" s="67">
        <v>6.029896371051208</v>
      </c>
      <c r="J47" s="67">
        <v>1.8200256359178582</v>
      </c>
      <c r="K47" s="67">
        <v>4.562202632796698</v>
      </c>
      <c r="L47" s="69">
        <v>3.4404647602486875</v>
      </c>
    </row>
    <row r="48" spans="2:12" ht="15">
      <c r="B48" s="52"/>
      <c r="C48" s="48"/>
      <c r="D48" s="64" t="s">
        <v>99</v>
      </c>
      <c r="E48" s="48"/>
      <c r="F48" s="49"/>
      <c r="G48" s="53" t="s">
        <v>95</v>
      </c>
      <c r="H48" s="84">
        <v>3.6318658143688083</v>
      </c>
      <c r="I48" s="67">
        <v>3.4287038748199024</v>
      </c>
      <c r="J48" s="67">
        <v>0.8233132549911915</v>
      </c>
      <c r="K48" s="67">
        <v>3.8181728527854517</v>
      </c>
      <c r="L48" s="69">
        <v>3.1012762469385393</v>
      </c>
    </row>
    <row r="49" spans="2:12" ht="15.75" thickBot="1">
      <c r="B49" s="54"/>
      <c r="C49" s="55"/>
      <c r="D49" s="65" t="s">
        <v>100</v>
      </c>
      <c r="E49" s="55"/>
      <c r="F49" s="56"/>
      <c r="G49" s="57" t="s">
        <v>95</v>
      </c>
      <c r="H49" s="85">
        <v>2.162784506196374</v>
      </c>
      <c r="I49" s="70">
        <v>20.931330275775565</v>
      </c>
      <c r="J49" s="70">
        <v>6.7034860697757495</v>
      </c>
      <c r="K49" s="70">
        <v>8.006736790863329</v>
      </c>
      <c r="L49" s="73">
        <v>4.949863037078828</v>
      </c>
    </row>
    <row r="50" spans="2:10" ht="15">
      <c r="B50" s="25" t="s">
        <v>98</v>
      </c>
      <c r="C50" s="48"/>
      <c r="D50" s="48"/>
      <c r="E50" s="48"/>
      <c r="F50" s="48"/>
      <c r="G50" s="59"/>
      <c r="H50" s="48"/>
      <c r="I50" s="48"/>
      <c r="J50" s="48"/>
    </row>
    <row r="57" spans="2:10" ht="15">
      <c r="B57" s="48"/>
      <c r="C57" s="48"/>
      <c r="D57" s="48"/>
      <c r="E57" s="48"/>
      <c r="F57" s="48"/>
      <c r="G57" s="59"/>
      <c r="H57" s="48"/>
      <c r="I57" s="48"/>
      <c r="J57" s="48"/>
    </row>
    <row r="58" spans="2:10" ht="15">
      <c r="B58" s="48"/>
      <c r="C58" s="48"/>
      <c r="D58" s="48"/>
      <c r="E58" s="48"/>
      <c r="F58" s="48"/>
      <c r="G58" s="59"/>
      <c r="H58" s="48"/>
      <c r="I58" s="48"/>
      <c r="J58" s="48"/>
    </row>
    <row r="59" spans="2:10" ht="15">
      <c r="B59" s="48"/>
      <c r="C59" s="48"/>
      <c r="D59" s="48"/>
      <c r="E59" s="48"/>
      <c r="F59" s="48"/>
      <c r="G59" s="59"/>
      <c r="H59" s="48"/>
      <c r="I59" s="48"/>
      <c r="J59" s="48"/>
    </row>
    <row r="60" spans="2:10" ht="15">
      <c r="B60" s="48"/>
      <c r="C60" s="48"/>
      <c r="D60" s="48"/>
      <c r="E60" s="48"/>
      <c r="F60" s="48"/>
      <c r="G60" s="59"/>
      <c r="H60" s="48"/>
      <c r="I60" s="48"/>
      <c r="J60" s="48"/>
    </row>
    <row r="61" spans="2:10" ht="15">
      <c r="B61" s="48"/>
      <c r="C61" s="48"/>
      <c r="D61" s="48"/>
      <c r="E61" s="48"/>
      <c r="F61" s="48"/>
      <c r="G61" s="59"/>
      <c r="H61" s="48"/>
      <c r="I61" s="48"/>
      <c r="J61" s="48"/>
    </row>
    <row r="62" spans="2:10" ht="15">
      <c r="B62" s="48"/>
      <c r="C62" s="48"/>
      <c r="D62" s="48"/>
      <c r="E62" s="48"/>
      <c r="F62" s="48"/>
      <c r="G62" s="59"/>
      <c r="H62" s="48"/>
      <c r="I62" s="48"/>
      <c r="J62" s="48"/>
    </row>
    <row r="63" spans="2:10" ht="15">
      <c r="B63" s="48"/>
      <c r="C63" s="48"/>
      <c r="D63" s="48"/>
      <c r="E63" s="48"/>
      <c r="F63" s="48"/>
      <c r="G63" s="59"/>
      <c r="H63" s="48"/>
      <c r="I63" s="48"/>
      <c r="J63" s="48"/>
    </row>
    <row r="64" spans="2:10" ht="15">
      <c r="B64" s="48"/>
      <c r="C64" s="48"/>
      <c r="D64" s="48"/>
      <c r="E64" s="48"/>
      <c r="F64" s="48"/>
      <c r="G64" s="59"/>
      <c r="H64" s="48"/>
      <c r="I64" s="48"/>
      <c r="J64" s="48"/>
    </row>
    <row r="65" spans="2:10" ht="15">
      <c r="B65" s="48"/>
      <c r="C65" s="48"/>
      <c r="D65" s="48"/>
      <c r="E65" s="48"/>
      <c r="F65" s="48"/>
      <c r="G65" s="59"/>
      <c r="H65" s="48"/>
      <c r="I65" s="48"/>
      <c r="J65" s="48"/>
    </row>
    <row r="66" spans="2:10" ht="15">
      <c r="B66" s="48"/>
      <c r="C66" s="48"/>
      <c r="D66" s="48"/>
      <c r="E66" s="48"/>
      <c r="F66" s="48"/>
      <c r="G66" s="59"/>
      <c r="H66" s="48"/>
      <c r="I66" s="48"/>
      <c r="J66" s="48"/>
    </row>
    <row r="67" spans="2:10" ht="15">
      <c r="B67" s="48"/>
      <c r="C67" s="48"/>
      <c r="D67" s="48"/>
      <c r="E67" s="48"/>
      <c r="F67" s="48"/>
      <c r="G67" s="59"/>
      <c r="H67" s="48"/>
      <c r="I67" s="48"/>
      <c r="J67" s="48"/>
    </row>
    <row r="68" spans="2:10" ht="15">
      <c r="B68" s="48"/>
      <c r="C68" s="48"/>
      <c r="D68" s="48"/>
      <c r="E68" s="48"/>
      <c r="F68" s="48"/>
      <c r="G68" s="59"/>
      <c r="H68" s="48"/>
      <c r="I68" s="48"/>
      <c r="J68" s="48"/>
    </row>
    <row r="69" spans="2:10" ht="15">
      <c r="B69" s="48"/>
      <c r="C69" s="48"/>
      <c r="D69" s="48"/>
      <c r="E69" s="48"/>
      <c r="F69" s="48"/>
      <c r="G69" s="59"/>
      <c r="H69" s="48"/>
      <c r="I69" s="48"/>
      <c r="J69" s="48"/>
    </row>
    <row r="70" spans="2:10" ht="15">
      <c r="B70" s="48"/>
      <c r="C70" s="48"/>
      <c r="D70" s="48"/>
      <c r="E70" s="48"/>
      <c r="F70" s="48"/>
      <c r="G70" s="48"/>
      <c r="H70" s="48"/>
      <c r="I70" s="48"/>
      <c r="J70" s="48"/>
    </row>
    <row r="71" spans="2:10" ht="15">
      <c r="B71" s="48"/>
      <c r="C71" s="48"/>
      <c r="D71" s="48"/>
      <c r="E71" s="48"/>
      <c r="F71" s="48"/>
      <c r="G71" s="48"/>
      <c r="H71" s="48"/>
      <c r="I71" s="48"/>
      <c r="J71" s="48"/>
    </row>
    <row r="72" spans="2:10" ht="15">
      <c r="B72" s="48"/>
      <c r="C72" s="48"/>
      <c r="D72" s="48"/>
      <c r="E72" s="48"/>
      <c r="F72" s="48"/>
      <c r="G72" s="48"/>
      <c r="H72" s="48"/>
      <c r="I72" s="48"/>
      <c r="J72" s="48"/>
    </row>
    <row r="73" spans="2:10" ht="15">
      <c r="B73" s="48"/>
      <c r="C73" s="48"/>
      <c r="D73" s="48"/>
      <c r="E73" s="48"/>
      <c r="F73" s="48"/>
      <c r="G73" s="48"/>
      <c r="H73" s="48"/>
      <c r="I73" s="48"/>
      <c r="J73" s="48"/>
    </row>
    <row r="74" spans="2:10" ht="15">
      <c r="B74" s="48"/>
      <c r="C74" s="48"/>
      <c r="D74" s="48"/>
      <c r="E74" s="48"/>
      <c r="F74" s="48"/>
      <c r="G74" s="48"/>
      <c r="H74" s="48"/>
      <c r="I74" s="48"/>
      <c r="J74" s="48"/>
    </row>
    <row r="75" spans="2:10" ht="15">
      <c r="B75" s="48"/>
      <c r="C75" s="48"/>
      <c r="D75" s="48"/>
      <c r="E75" s="48"/>
      <c r="F75" s="48"/>
      <c r="G75" s="48"/>
      <c r="H75" s="48"/>
      <c r="I75" s="48"/>
      <c r="J75" s="48"/>
    </row>
    <row r="76" spans="2:10" ht="15">
      <c r="B76" s="48"/>
      <c r="C76" s="48"/>
      <c r="D76" s="48"/>
      <c r="E76" s="48"/>
      <c r="F76" s="48"/>
      <c r="G76" s="48"/>
      <c r="H76" s="48"/>
      <c r="I76" s="48"/>
      <c r="J76" s="48"/>
    </row>
  </sheetData>
  <sheetProtection/>
  <mergeCells count="36">
    <mergeCell ref="J44:J45"/>
    <mergeCell ref="K29:K30"/>
    <mergeCell ref="B3:F4"/>
    <mergeCell ref="K3:K4"/>
    <mergeCell ref="I3:I4"/>
    <mergeCell ref="K44:K45"/>
    <mergeCell ref="B44:F45"/>
    <mergeCell ref="G44:G45"/>
    <mergeCell ref="I44:I45"/>
    <mergeCell ref="B29:F30"/>
    <mergeCell ref="G29:G30"/>
    <mergeCell ref="I29:I30"/>
    <mergeCell ref="U16:X16"/>
    <mergeCell ref="J29:J30"/>
    <mergeCell ref="J16:J17"/>
    <mergeCell ref="J3:J4"/>
    <mergeCell ref="Q3:T3"/>
    <mergeCell ref="L29:L30"/>
    <mergeCell ref="B16:F17"/>
    <mergeCell ref="G16:G17"/>
    <mergeCell ref="K16:K17"/>
    <mergeCell ref="G3:G4"/>
    <mergeCell ref="I16:I17"/>
    <mergeCell ref="Y3:AB3"/>
    <mergeCell ref="Y16:AB16"/>
    <mergeCell ref="U3:X3"/>
    <mergeCell ref="L3:L4"/>
    <mergeCell ref="L16:L17"/>
    <mergeCell ref="L44:L45"/>
    <mergeCell ref="Y29:AB29"/>
    <mergeCell ref="M29:P29"/>
    <mergeCell ref="U29:X29"/>
    <mergeCell ref="M3:P3"/>
    <mergeCell ref="Q16:T16"/>
    <mergeCell ref="Q29:T29"/>
    <mergeCell ref="M16:P16"/>
  </mergeCells>
  <printOptions/>
  <pageMargins left="0.7" right="0.7" top="0.75" bottom="0.75" header="0.3" footer="0.3"/>
  <pageSetup fitToHeight="1" fitToWidth="1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B43"/>
  <sheetViews>
    <sheetView zoomScale="80" zoomScaleNormal="80" zoomScalePageLayoutView="0" workbookViewId="0" topLeftCell="A1">
      <selection activeCell="K44" sqref="K44"/>
    </sheetView>
  </sheetViews>
  <sheetFormatPr defaultColWidth="9.140625" defaultRowHeight="15"/>
  <cols>
    <col min="1" max="5" width="3.140625" style="36" customWidth="1"/>
    <col min="6" max="6" width="39.28125" style="36" customWidth="1"/>
    <col min="7" max="7" width="21.00390625" style="36" customWidth="1"/>
    <col min="8" max="8" width="10.7109375" style="36" customWidth="1"/>
    <col min="9" max="28" width="9.140625" style="36" customWidth="1"/>
    <col min="29" max="16384" width="9.140625" style="36" customWidth="1"/>
  </cols>
  <sheetData>
    <row r="1" ht="22.5" customHeight="1" thickBot="1">
      <c r="B1" s="35" t="s">
        <v>101</v>
      </c>
    </row>
    <row r="2" spans="2:28" ht="30" customHeight="1">
      <c r="B2" s="202" t="str">
        <f>"Medium-Term Forecast "&amp;Summary!H3&amp;" - price development [annual growth]"</f>
        <v>Medium-Term Forecast MTF-2018Q4U - price development [annual growth]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4"/>
    </row>
    <row r="3" spans="2:28" ht="15">
      <c r="B3" s="282" t="s">
        <v>20</v>
      </c>
      <c r="C3" s="283"/>
      <c r="D3" s="283"/>
      <c r="E3" s="283"/>
      <c r="F3" s="284"/>
      <c r="G3" s="288" t="s">
        <v>19</v>
      </c>
      <c r="H3" s="32" t="s">
        <v>18</v>
      </c>
      <c r="I3" s="290">
        <v>2018</v>
      </c>
      <c r="J3" s="290">
        <v>2019</v>
      </c>
      <c r="K3" s="290">
        <v>2020</v>
      </c>
      <c r="L3" s="292">
        <v>2021</v>
      </c>
      <c r="M3" s="280">
        <v>2018</v>
      </c>
      <c r="N3" s="278"/>
      <c r="O3" s="278"/>
      <c r="P3" s="278"/>
      <c r="Q3" s="280">
        <v>2019</v>
      </c>
      <c r="R3" s="278"/>
      <c r="S3" s="278"/>
      <c r="T3" s="278"/>
      <c r="U3" s="280">
        <v>2020</v>
      </c>
      <c r="V3" s="278"/>
      <c r="W3" s="278"/>
      <c r="X3" s="278"/>
      <c r="Y3" s="280">
        <v>2021</v>
      </c>
      <c r="Z3" s="278"/>
      <c r="AA3" s="278"/>
      <c r="AB3" s="279"/>
    </row>
    <row r="4" spans="2:28" ht="15">
      <c r="B4" s="285"/>
      <c r="C4" s="286"/>
      <c r="D4" s="286"/>
      <c r="E4" s="286"/>
      <c r="F4" s="287"/>
      <c r="G4" s="289"/>
      <c r="H4" s="33">
        <v>2017</v>
      </c>
      <c r="I4" s="291"/>
      <c r="J4" s="291"/>
      <c r="K4" s="291"/>
      <c r="L4" s="293"/>
      <c r="M4" s="37" t="s">
        <v>0</v>
      </c>
      <c r="N4" s="37" t="s">
        <v>1</v>
      </c>
      <c r="O4" s="37" t="s">
        <v>2</v>
      </c>
      <c r="P4" s="252" t="s">
        <v>3</v>
      </c>
      <c r="Q4" s="39" t="s">
        <v>0</v>
      </c>
      <c r="R4" s="37" t="s">
        <v>1</v>
      </c>
      <c r="S4" s="37" t="s">
        <v>2</v>
      </c>
      <c r="T4" s="252" t="s">
        <v>3</v>
      </c>
      <c r="U4" s="39" t="s">
        <v>0</v>
      </c>
      <c r="V4" s="37" t="s">
        <v>1</v>
      </c>
      <c r="W4" s="37" t="s">
        <v>2</v>
      </c>
      <c r="X4" s="252" t="s">
        <v>3</v>
      </c>
      <c r="Y4" s="37" t="s">
        <v>0</v>
      </c>
      <c r="Z4" s="37" t="s">
        <v>1</v>
      </c>
      <c r="AA4" s="37" t="s">
        <v>2</v>
      </c>
      <c r="AB4" s="251" t="s">
        <v>3</v>
      </c>
    </row>
    <row r="5" spans="2:28" ht="3.75" customHeight="1">
      <c r="B5" s="41"/>
      <c r="C5" s="42"/>
      <c r="D5" s="42"/>
      <c r="E5" s="42"/>
      <c r="F5" s="43"/>
      <c r="G5" s="190"/>
      <c r="H5" s="45"/>
      <c r="I5" s="87"/>
      <c r="J5" s="231"/>
      <c r="K5" s="253"/>
      <c r="L5" s="253"/>
      <c r="M5" s="46"/>
      <c r="N5" s="46"/>
      <c r="O5" s="46"/>
      <c r="P5" s="45"/>
      <c r="Q5" s="89"/>
      <c r="R5" s="46"/>
      <c r="S5" s="46"/>
      <c r="T5" s="45"/>
      <c r="U5" s="89"/>
      <c r="V5" s="46"/>
      <c r="W5" s="46"/>
      <c r="X5" s="45"/>
      <c r="Y5" s="46"/>
      <c r="Z5" s="46"/>
      <c r="AA5" s="46"/>
      <c r="AB5" s="63"/>
    </row>
    <row r="6" spans="2:28" ht="15">
      <c r="B6" s="41"/>
      <c r="C6" s="90" t="s">
        <v>102</v>
      </c>
      <c r="D6" s="42"/>
      <c r="E6" s="42"/>
      <c r="F6" s="91"/>
      <c r="G6" s="53" t="s">
        <v>103</v>
      </c>
      <c r="H6" s="105">
        <v>1.3908660045887586</v>
      </c>
      <c r="I6" s="104">
        <v>2.5329732497543063</v>
      </c>
      <c r="J6" s="104">
        <v>2.6072129952659395</v>
      </c>
      <c r="K6" s="104">
        <v>2.464600997757856</v>
      </c>
      <c r="L6" s="105">
        <v>2.675217279669667</v>
      </c>
      <c r="M6" s="104">
        <v>2.425329745174267</v>
      </c>
      <c r="N6" s="104">
        <v>2.8557246856386342</v>
      </c>
      <c r="O6" s="104">
        <v>2.744385733157202</v>
      </c>
      <c r="P6" s="105">
        <v>2.1093032410445005</v>
      </c>
      <c r="Q6" s="106">
        <v>2.6481817687102023</v>
      </c>
      <c r="R6" s="104">
        <v>2.5347438448884816</v>
      </c>
      <c r="S6" s="104">
        <v>2.5949837339958464</v>
      </c>
      <c r="T6" s="105">
        <v>2.6512261295879966</v>
      </c>
      <c r="U6" s="106">
        <v>2.4283937981975896</v>
      </c>
      <c r="V6" s="104">
        <v>2.4600921582252653</v>
      </c>
      <c r="W6" s="104">
        <v>2.4484870002790444</v>
      </c>
      <c r="X6" s="105">
        <v>2.5210547446764338</v>
      </c>
      <c r="Y6" s="104">
        <v>2.613164506502514</v>
      </c>
      <c r="Z6" s="104">
        <v>2.692318881796865</v>
      </c>
      <c r="AA6" s="104">
        <v>2.702740164195376</v>
      </c>
      <c r="AB6" s="107">
        <v>2.6920965000122976</v>
      </c>
    </row>
    <row r="7" spans="2:28" ht="15">
      <c r="B7" s="52"/>
      <c r="C7" s="48"/>
      <c r="D7" s="48" t="s">
        <v>104</v>
      </c>
      <c r="E7" s="48"/>
      <c r="F7" s="49"/>
      <c r="G7" s="53" t="s">
        <v>103</v>
      </c>
      <c r="H7" s="66">
        <v>-2.4890278881708525</v>
      </c>
      <c r="I7" s="67">
        <v>2.9680951916857765</v>
      </c>
      <c r="J7" s="67">
        <v>3.5307481547258988</v>
      </c>
      <c r="K7" s="67">
        <v>1.350229445460613</v>
      </c>
      <c r="L7" s="66">
        <v>1.2811405883052345</v>
      </c>
      <c r="M7" s="67">
        <v>1.3886925795053173</v>
      </c>
      <c r="N7" s="67">
        <v>3.25237892344839</v>
      </c>
      <c r="O7" s="67">
        <v>4.0354435785203435</v>
      </c>
      <c r="P7" s="66">
        <v>3.20472051445131</v>
      </c>
      <c r="Q7" s="68">
        <v>4.7144128563567165</v>
      </c>
      <c r="R7" s="67">
        <v>3.336689485636768</v>
      </c>
      <c r="S7" s="67">
        <v>2.9116866333103673</v>
      </c>
      <c r="T7" s="66">
        <v>3.1808080127079705</v>
      </c>
      <c r="U7" s="68">
        <v>1.3357086920643013</v>
      </c>
      <c r="V7" s="67">
        <v>1.4058795613955795</v>
      </c>
      <c r="W7" s="67">
        <v>1.3519920284056326</v>
      </c>
      <c r="X7" s="66">
        <v>1.3074580981756583</v>
      </c>
      <c r="Y7" s="67">
        <v>1.2783326731710787</v>
      </c>
      <c r="Z7" s="67">
        <v>1.2817967124667717</v>
      </c>
      <c r="AA7" s="67">
        <v>1.2792604687907243</v>
      </c>
      <c r="AB7" s="69">
        <v>1.285163538645321</v>
      </c>
    </row>
    <row r="8" spans="2:28" ht="15">
      <c r="B8" s="52"/>
      <c r="C8" s="48"/>
      <c r="D8" s="48" t="s">
        <v>105</v>
      </c>
      <c r="E8" s="48"/>
      <c r="F8" s="49"/>
      <c r="G8" s="53" t="s">
        <v>103</v>
      </c>
      <c r="H8" s="66">
        <v>3.553092380401864</v>
      </c>
      <c r="I8" s="67">
        <v>3.4188665615970706</v>
      </c>
      <c r="J8" s="67">
        <v>3.3834373764788808</v>
      </c>
      <c r="K8" s="67">
        <v>3.1550608934498143</v>
      </c>
      <c r="L8" s="66">
        <v>2.8022521919885293</v>
      </c>
      <c r="M8" s="67">
        <v>4.693680816407948</v>
      </c>
      <c r="N8" s="67">
        <v>4.3271924331806275</v>
      </c>
      <c r="O8" s="67">
        <v>3.2561956343344747</v>
      </c>
      <c r="P8" s="66">
        <v>1.4482914686580841</v>
      </c>
      <c r="Q8" s="68">
        <v>2.743256096315875</v>
      </c>
      <c r="R8" s="67">
        <v>3.1122036252756686</v>
      </c>
      <c r="S8" s="67">
        <v>3.6716565368258216</v>
      </c>
      <c r="T8" s="66">
        <v>4.010637749946568</v>
      </c>
      <c r="U8" s="68">
        <v>3.447629540412649</v>
      </c>
      <c r="V8" s="67">
        <v>3.3067036898386135</v>
      </c>
      <c r="W8" s="67">
        <v>3.026761548419472</v>
      </c>
      <c r="X8" s="66">
        <v>2.8415479310162794</v>
      </c>
      <c r="Y8" s="67">
        <v>2.6687235051477955</v>
      </c>
      <c r="Z8" s="67">
        <v>2.8443980623824388</v>
      </c>
      <c r="AA8" s="67">
        <v>2.8560550281384565</v>
      </c>
      <c r="AB8" s="69">
        <v>2.839220371746748</v>
      </c>
    </row>
    <row r="9" spans="2:28" ht="15">
      <c r="B9" s="52"/>
      <c r="C9" s="48"/>
      <c r="D9" s="48" t="s">
        <v>106</v>
      </c>
      <c r="E9" s="48"/>
      <c r="F9" s="49"/>
      <c r="G9" s="53" t="s">
        <v>103</v>
      </c>
      <c r="H9" s="66">
        <v>1.9685459696957395</v>
      </c>
      <c r="I9" s="67">
        <v>2.7818495191765464</v>
      </c>
      <c r="J9" s="67">
        <v>2.549148833004878</v>
      </c>
      <c r="K9" s="67">
        <v>3.020249495201128</v>
      </c>
      <c r="L9" s="66">
        <v>3.907278840610104</v>
      </c>
      <c r="M9" s="67">
        <v>2.51345916845041</v>
      </c>
      <c r="N9" s="67">
        <v>2.883278921679519</v>
      </c>
      <c r="O9" s="67">
        <v>3.0315681299977655</v>
      </c>
      <c r="P9" s="66">
        <v>2.6974273646486893</v>
      </c>
      <c r="Q9" s="68">
        <v>2.62427336915448</v>
      </c>
      <c r="R9" s="67">
        <v>2.679108678766994</v>
      </c>
      <c r="S9" s="67">
        <v>2.591899134508793</v>
      </c>
      <c r="T9" s="66">
        <v>2.3035448038082507</v>
      </c>
      <c r="U9" s="68">
        <v>2.7029290874543364</v>
      </c>
      <c r="V9" s="67">
        <v>2.8736830430129885</v>
      </c>
      <c r="W9" s="67">
        <v>3.0337000214326366</v>
      </c>
      <c r="X9" s="66">
        <v>3.466146547938422</v>
      </c>
      <c r="Y9" s="67">
        <v>3.9085954608743663</v>
      </c>
      <c r="Z9" s="67">
        <v>3.919495278671704</v>
      </c>
      <c r="AA9" s="67">
        <v>3.9204505257544326</v>
      </c>
      <c r="AB9" s="69">
        <v>3.880748964425578</v>
      </c>
    </row>
    <row r="10" spans="2:28" ht="15">
      <c r="B10" s="52"/>
      <c r="C10" s="48"/>
      <c r="D10" s="48" t="s">
        <v>107</v>
      </c>
      <c r="E10" s="48"/>
      <c r="F10" s="49"/>
      <c r="G10" s="53" t="s">
        <v>103</v>
      </c>
      <c r="H10" s="66">
        <v>0.694173102662802</v>
      </c>
      <c r="I10" s="67">
        <v>1.1831046382985875</v>
      </c>
      <c r="J10" s="67">
        <v>1.5102668109700659</v>
      </c>
      <c r="K10" s="67">
        <v>1.8414435655136288</v>
      </c>
      <c r="L10" s="66">
        <v>1.943548884069756</v>
      </c>
      <c r="M10" s="67">
        <v>0.7781456953642305</v>
      </c>
      <c r="N10" s="67">
        <v>1.2487644151564865</v>
      </c>
      <c r="O10" s="67">
        <v>1.252602703506625</v>
      </c>
      <c r="P10" s="66">
        <v>1.4514266864588592</v>
      </c>
      <c r="Q10" s="68">
        <v>1.5079370891772186</v>
      </c>
      <c r="R10" s="67">
        <v>1.439775872430232</v>
      </c>
      <c r="S10" s="67">
        <v>1.5016487758946937</v>
      </c>
      <c r="T10" s="66">
        <v>1.5915883279828051</v>
      </c>
      <c r="U10" s="68">
        <v>1.824315203351773</v>
      </c>
      <c r="V10" s="67">
        <v>1.8267073511593566</v>
      </c>
      <c r="W10" s="67">
        <v>1.8751418134857403</v>
      </c>
      <c r="X10" s="66">
        <v>1.8395433656986881</v>
      </c>
      <c r="Y10" s="67">
        <v>1.8466760261798782</v>
      </c>
      <c r="Z10" s="67">
        <v>1.9541116252438115</v>
      </c>
      <c r="AA10" s="67">
        <v>1.97735769877076</v>
      </c>
      <c r="AB10" s="69">
        <v>1.9951238817667303</v>
      </c>
    </row>
    <row r="11" spans="2:28" ht="3.75" customHeight="1">
      <c r="B11" s="52"/>
      <c r="C11" s="48"/>
      <c r="E11" s="48"/>
      <c r="F11" s="49"/>
      <c r="G11" s="53"/>
      <c r="H11" s="66"/>
      <c r="I11" s="67"/>
      <c r="J11" s="67"/>
      <c r="K11" s="67"/>
      <c r="L11" s="66"/>
      <c r="M11" s="67"/>
      <c r="N11" s="67"/>
      <c r="O11" s="67"/>
      <c r="P11" s="66"/>
      <c r="Q11" s="68"/>
      <c r="R11" s="67"/>
      <c r="S11" s="67"/>
      <c r="T11" s="66"/>
      <c r="U11" s="68"/>
      <c r="V11" s="67"/>
      <c r="W11" s="67"/>
      <c r="X11" s="66"/>
      <c r="Y11" s="67"/>
      <c r="Z11" s="67"/>
      <c r="AA11" s="67"/>
      <c r="AB11" s="69"/>
    </row>
    <row r="12" spans="2:28" ht="15">
      <c r="B12" s="52"/>
      <c r="C12" s="48"/>
      <c r="D12" s="48" t="s">
        <v>108</v>
      </c>
      <c r="E12" s="48"/>
      <c r="F12" s="49"/>
      <c r="G12" s="53" t="s">
        <v>103</v>
      </c>
      <c r="H12" s="66">
        <v>2.038759754482669</v>
      </c>
      <c r="I12" s="67">
        <v>2.450192211947382</v>
      </c>
      <c r="J12" s="67">
        <v>2.4414783597336225</v>
      </c>
      <c r="K12" s="67">
        <v>2.6592818188933194</v>
      </c>
      <c r="L12" s="66">
        <v>2.9183220363604505</v>
      </c>
      <c r="M12" s="67">
        <v>2.590912079963175</v>
      </c>
      <c r="N12" s="67">
        <v>2.7828646173969815</v>
      </c>
      <c r="O12" s="67">
        <v>2.517856560451378</v>
      </c>
      <c r="P12" s="66">
        <v>1.9147281798743023</v>
      </c>
      <c r="Q12" s="68">
        <v>2.28322922060309</v>
      </c>
      <c r="R12" s="67">
        <v>2.3867573380300655</v>
      </c>
      <c r="S12" s="67">
        <v>2.537946465599333</v>
      </c>
      <c r="T12" s="66">
        <v>2.556725970778672</v>
      </c>
      <c r="U12" s="68">
        <v>2.6211966455073252</v>
      </c>
      <c r="V12" s="67">
        <v>2.6436466662783857</v>
      </c>
      <c r="W12" s="67">
        <v>2.6392999610456798</v>
      </c>
      <c r="X12" s="66">
        <v>2.7325168160846687</v>
      </c>
      <c r="Y12" s="67">
        <v>2.8460523267940516</v>
      </c>
      <c r="Z12" s="67">
        <v>2.938250831690141</v>
      </c>
      <c r="AA12" s="67">
        <v>2.950902867491749</v>
      </c>
      <c r="AB12" s="69">
        <v>2.9373546682073908</v>
      </c>
    </row>
    <row r="13" spans="2:28" ht="15">
      <c r="B13" s="52"/>
      <c r="C13" s="48"/>
      <c r="D13" s="48" t="s">
        <v>109</v>
      </c>
      <c r="E13" s="48"/>
      <c r="F13" s="49"/>
      <c r="G13" s="53" t="s">
        <v>103</v>
      </c>
      <c r="H13" s="66">
        <v>1.3589201334963406</v>
      </c>
      <c r="I13" s="67">
        <v>2.020424297252603</v>
      </c>
      <c r="J13" s="67">
        <v>2.0491242562479925</v>
      </c>
      <c r="K13" s="67">
        <v>2.4558839280138614</v>
      </c>
      <c r="L13" s="66">
        <v>2.9665516709362976</v>
      </c>
      <c r="M13" s="67">
        <v>1.6836450587965714</v>
      </c>
      <c r="N13" s="67">
        <v>2.110792117969467</v>
      </c>
      <c r="O13" s="67">
        <v>2.1813446198925703</v>
      </c>
      <c r="P13" s="66">
        <v>2.1038277977987576</v>
      </c>
      <c r="Q13" s="68">
        <v>2.088314162421568</v>
      </c>
      <c r="R13" s="67">
        <v>2.0842213971155985</v>
      </c>
      <c r="S13" s="67">
        <v>2.0658082688766797</v>
      </c>
      <c r="T13" s="66">
        <v>1.9588604829734209</v>
      </c>
      <c r="U13" s="68">
        <v>2.282113284060756</v>
      </c>
      <c r="V13" s="67">
        <v>2.3721087296987236</v>
      </c>
      <c r="W13" s="67">
        <v>2.479721369325844</v>
      </c>
      <c r="X13" s="66">
        <v>2.6872932618636156</v>
      </c>
      <c r="Y13" s="67">
        <v>2.9202196868396584</v>
      </c>
      <c r="Z13" s="67">
        <v>2.9775335095708897</v>
      </c>
      <c r="AA13" s="67">
        <v>2.9901571440629198</v>
      </c>
      <c r="AB13" s="69">
        <v>2.977719115454164</v>
      </c>
    </row>
    <row r="14" spans="2:28" ht="15">
      <c r="B14" s="52"/>
      <c r="C14" s="48"/>
      <c r="D14" s="48" t="s">
        <v>200</v>
      </c>
      <c r="E14" s="48"/>
      <c r="F14" s="49"/>
      <c r="G14" s="53" t="s">
        <v>103</v>
      </c>
      <c r="H14" s="66">
        <v>1.4153515657274767</v>
      </c>
      <c r="I14" s="67">
        <v>2.2266035537668216</v>
      </c>
      <c r="J14" s="67">
        <v>2.1623478473096895</v>
      </c>
      <c r="K14" s="67">
        <v>2.5393117489733754</v>
      </c>
      <c r="L14" s="66">
        <v>3.1492146024584713</v>
      </c>
      <c r="M14" s="67">
        <v>1.9343628077767931</v>
      </c>
      <c r="N14" s="67">
        <v>2.288359357173107</v>
      </c>
      <c r="O14" s="67">
        <v>2.404424922726548</v>
      </c>
      <c r="P14" s="66">
        <v>2.277002919234519</v>
      </c>
      <c r="Q14" s="68">
        <v>2.2007617018446837</v>
      </c>
      <c r="R14" s="67">
        <v>2.2181352658365654</v>
      </c>
      <c r="S14" s="67">
        <v>2.190481168320744</v>
      </c>
      <c r="T14" s="66">
        <v>2.040872942362256</v>
      </c>
      <c r="U14" s="68">
        <v>2.336882500307482</v>
      </c>
      <c r="V14" s="67">
        <v>2.435888650392414</v>
      </c>
      <c r="W14" s="67">
        <v>2.5582407610077524</v>
      </c>
      <c r="X14" s="66">
        <v>2.823400779745498</v>
      </c>
      <c r="Y14" s="67">
        <v>3.102443992273791</v>
      </c>
      <c r="Z14" s="67">
        <v>3.161346712547882</v>
      </c>
      <c r="AA14" s="67">
        <v>3.1805959647321487</v>
      </c>
      <c r="AB14" s="69">
        <v>3.1518474972912713</v>
      </c>
    </row>
    <row r="15" spans="2:28" ht="3.75" customHeight="1">
      <c r="B15" s="52"/>
      <c r="C15" s="48"/>
      <c r="D15" s="48"/>
      <c r="E15" s="48"/>
      <c r="F15" s="49"/>
      <c r="G15" s="53"/>
      <c r="H15" s="66"/>
      <c r="I15" s="67"/>
      <c r="J15" s="67"/>
      <c r="K15" s="67"/>
      <c r="L15" s="66"/>
      <c r="M15" s="67"/>
      <c r="N15" s="67"/>
      <c r="O15" s="67"/>
      <c r="P15" s="66"/>
      <c r="Q15" s="68"/>
      <c r="R15" s="67"/>
      <c r="S15" s="67"/>
      <c r="T15" s="66"/>
      <c r="U15" s="68"/>
      <c r="V15" s="67"/>
      <c r="W15" s="67"/>
      <c r="X15" s="66"/>
      <c r="Y15" s="67"/>
      <c r="Z15" s="67"/>
      <c r="AA15" s="67"/>
      <c r="AB15" s="69"/>
    </row>
    <row r="16" spans="2:28" ht="15">
      <c r="B16" s="52"/>
      <c r="C16" s="90" t="s">
        <v>110</v>
      </c>
      <c r="D16" s="48"/>
      <c r="E16" s="48"/>
      <c r="F16" s="49"/>
      <c r="G16" s="53" t="s">
        <v>103</v>
      </c>
      <c r="H16" s="66">
        <v>1.31304227006423</v>
      </c>
      <c r="I16" s="67">
        <v>2.497089522571045</v>
      </c>
      <c r="J16" s="67">
        <v>2.680776430113795</v>
      </c>
      <c r="K16" s="67">
        <v>2.4454201647271248</v>
      </c>
      <c r="L16" s="66">
        <v>2.720885287081927</v>
      </c>
      <c r="M16" s="67">
        <v>2.3282608009947694</v>
      </c>
      <c r="N16" s="67">
        <v>2.7768597564192845</v>
      </c>
      <c r="O16" s="67">
        <v>2.71956386692662</v>
      </c>
      <c r="P16" s="66">
        <v>2.165397741725485</v>
      </c>
      <c r="Q16" s="68">
        <v>2.7406390366726043</v>
      </c>
      <c r="R16" s="67">
        <v>2.658015418321085</v>
      </c>
      <c r="S16" s="67">
        <v>2.680779690898774</v>
      </c>
      <c r="T16" s="66">
        <v>2.6442401177592814</v>
      </c>
      <c r="U16" s="68">
        <v>2.3795812725324197</v>
      </c>
      <c r="V16" s="67">
        <v>2.422771229720283</v>
      </c>
      <c r="W16" s="67">
        <v>2.4351056436330083</v>
      </c>
      <c r="X16" s="66">
        <v>2.543542006640621</v>
      </c>
      <c r="Y16" s="67">
        <v>2.661632651638726</v>
      </c>
      <c r="Z16" s="67">
        <v>2.7378705911823573</v>
      </c>
      <c r="AA16" s="67">
        <v>2.748745757935467</v>
      </c>
      <c r="AB16" s="69">
        <v>2.7347428374836937</v>
      </c>
    </row>
    <row r="17" spans="2:28" ht="3.75" customHeight="1">
      <c r="B17" s="52"/>
      <c r="C17" s="48"/>
      <c r="D17" s="48"/>
      <c r="E17" s="48"/>
      <c r="F17" s="49"/>
      <c r="G17" s="53"/>
      <c r="H17" s="49"/>
      <c r="I17" s="48"/>
      <c r="J17" s="48"/>
      <c r="K17" s="48"/>
      <c r="L17" s="49"/>
      <c r="M17" s="48"/>
      <c r="N17" s="48"/>
      <c r="O17" s="48"/>
      <c r="P17" s="49"/>
      <c r="Q17" s="50"/>
      <c r="R17" s="48"/>
      <c r="S17" s="48"/>
      <c r="T17" s="49"/>
      <c r="U17" s="50"/>
      <c r="V17" s="48"/>
      <c r="W17" s="48"/>
      <c r="X17" s="49"/>
      <c r="Y17" s="48"/>
      <c r="Z17" s="48"/>
      <c r="AA17" s="48"/>
      <c r="AB17" s="51"/>
    </row>
    <row r="18" spans="2:28" ht="15">
      <c r="B18" s="52"/>
      <c r="C18" s="48" t="s">
        <v>31</v>
      </c>
      <c r="D18" s="48"/>
      <c r="E18" s="48"/>
      <c r="F18" s="49"/>
      <c r="G18" s="53" t="s">
        <v>111</v>
      </c>
      <c r="H18" s="66">
        <v>1.234894026870407</v>
      </c>
      <c r="I18" s="67">
        <v>2.27937240874094</v>
      </c>
      <c r="J18" s="67">
        <v>2.87966363284238</v>
      </c>
      <c r="K18" s="67">
        <v>2.9539865822911793</v>
      </c>
      <c r="L18" s="66">
        <v>2.998967476180269</v>
      </c>
      <c r="M18" s="67">
        <v>2.011500053581841</v>
      </c>
      <c r="N18" s="67">
        <v>2.3742947430843913</v>
      </c>
      <c r="O18" s="67">
        <v>2.333714707213886</v>
      </c>
      <c r="P18" s="66">
        <v>2.3874713768511384</v>
      </c>
      <c r="Q18" s="68">
        <v>2.570265918890911</v>
      </c>
      <c r="R18" s="67">
        <v>2.8305773163126844</v>
      </c>
      <c r="S18" s="67">
        <v>3.0047541272799236</v>
      </c>
      <c r="T18" s="66">
        <v>3.096993072967649</v>
      </c>
      <c r="U18" s="68">
        <v>3.0619504362984884</v>
      </c>
      <c r="V18" s="67">
        <v>2.913876276940769</v>
      </c>
      <c r="W18" s="67">
        <v>2.9034988118500564</v>
      </c>
      <c r="X18" s="66">
        <v>2.949531781940678</v>
      </c>
      <c r="Y18" s="67">
        <v>2.978795968229136</v>
      </c>
      <c r="Z18" s="67">
        <v>2.967791455373586</v>
      </c>
      <c r="AA18" s="67">
        <v>3.0002690902870484</v>
      </c>
      <c r="AB18" s="69">
        <v>3.0514721743343927</v>
      </c>
    </row>
    <row r="19" spans="2:28" ht="15">
      <c r="B19" s="52"/>
      <c r="C19" s="48"/>
      <c r="D19" s="48" t="s">
        <v>112</v>
      </c>
      <c r="E19" s="48"/>
      <c r="F19" s="49"/>
      <c r="G19" s="53" t="s">
        <v>111</v>
      </c>
      <c r="H19" s="66">
        <v>1.4080998868507066</v>
      </c>
      <c r="I19" s="67">
        <v>2.4896803031045494</v>
      </c>
      <c r="J19" s="67">
        <v>2.5590085076647995</v>
      </c>
      <c r="K19" s="67">
        <v>2.4858750051191265</v>
      </c>
      <c r="L19" s="66">
        <v>2.6644895617602344</v>
      </c>
      <c r="M19" s="67">
        <v>2.4170066717556864</v>
      </c>
      <c r="N19" s="67">
        <v>2.6107626472100094</v>
      </c>
      <c r="O19" s="67">
        <v>2.522234773716775</v>
      </c>
      <c r="P19" s="66">
        <v>2.4103595616208366</v>
      </c>
      <c r="Q19" s="68">
        <v>2.4646840495922078</v>
      </c>
      <c r="R19" s="67">
        <v>2.5398169994539757</v>
      </c>
      <c r="S19" s="67">
        <v>2.4892398696161138</v>
      </c>
      <c r="T19" s="66">
        <v>2.724527031929398</v>
      </c>
      <c r="U19" s="68">
        <v>2.4358195827298488</v>
      </c>
      <c r="V19" s="67">
        <v>2.3996273629180394</v>
      </c>
      <c r="W19" s="67">
        <v>2.508849291759745</v>
      </c>
      <c r="X19" s="66">
        <v>2.60142576436931</v>
      </c>
      <c r="Y19" s="67">
        <v>2.6299720245476266</v>
      </c>
      <c r="Z19" s="67">
        <v>2.6489512610903034</v>
      </c>
      <c r="AA19" s="67">
        <v>2.6790434161200807</v>
      </c>
      <c r="AB19" s="69">
        <v>2.7021578853686776</v>
      </c>
    </row>
    <row r="20" spans="2:28" ht="15">
      <c r="B20" s="52"/>
      <c r="C20" s="48"/>
      <c r="D20" s="48" t="s">
        <v>113</v>
      </c>
      <c r="E20" s="48"/>
      <c r="F20" s="49"/>
      <c r="G20" s="53" t="s">
        <v>111</v>
      </c>
      <c r="H20" s="66">
        <v>3.1956317936462995</v>
      </c>
      <c r="I20" s="67">
        <v>4.012631213426076</v>
      </c>
      <c r="J20" s="67">
        <v>5.19441537600629</v>
      </c>
      <c r="K20" s="67">
        <v>4.061782429147584</v>
      </c>
      <c r="L20" s="66">
        <v>2.748256592548472</v>
      </c>
      <c r="M20" s="67">
        <v>3.9900468747640048</v>
      </c>
      <c r="N20" s="67">
        <v>4.2163893173238165</v>
      </c>
      <c r="O20" s="67">
        <v>4.030142777458195</v>
      </c>
      <c r="P20" s="66">
        <v>3.814002420307318</v>
      </c>
      <c r="Q20" s="68">
        <v>5.165784818354652</v>
      </c>
      <c r="R20" s="67">
        <v>5.21253213422554</v>
      </c>
      <c r="S20" s="67">
        <v>5.2311433724259615</v>
      </c>
      <c r="T20" s="66">
        <v>5.1596973419823655</v>
      </c>
      <c r="U20" s="68">
        <v>4.263954940887757</v>
      </c>
      <c r="V20" s="67">
        <v>4.108699743464129</v>
      </c>
      <c r="W20" s="67">
        <v>3.9405071060693047</v>
      </c>
      <c r="X20" s="66">
        <v>3.944628248362008</v>
      </c>
      <c r="Y20" s="67">
        <v>3.0233628945753424</v>
      </c>
      <c r="Z20" s="67">
        <v>2.735966908658426</v>
      </c>
      <c r="AA20" s="67">
        <v>2.633978037612721</v>
      </c>
      <c r="AB20" s="69">
        <v>2.602250060934736</v>
      </c>
    </row>
    <row r="21" spans="2:28" ht="15">
      <c r="B21" s="52"/>
      <c r="C21" s="48"/>
      <c r="D21" s="48" t="s">
        <v>114</v>
      </c>
      <c r="E21" s="48"/>
      <c r="F21" s="49"/>
      <c r="G21" s="53" t="s">
        <v>111</v>
      </c>
      <c r="H21" s="66">
        <v>1.6010287714062628</v>
      </c>
      <c r="I21" s="67">
        <v>2.424731741454167</v>
      </c>
      <c r="J21" s="67">
        <v>2.459155431862172</v>
      </c>
      <c r="K21" s="67">
        <v>2.9334283305065583</v>
      </c>
      <c r="L21" s="66">
        <v>2.8079697731792237</v>
      </c>
      <c r="M21" s="67">
        <v>2.870993332378035</v>
      </c>
      <c r="N21" s="67">
        <v>2.3310385116348726</v>
      </c>
      <c r="O21" s="67">
        <v>1.885535701686237</v>
      </c>
      <c r="P21" s="66">
        <v>2.6667644829969674</v>
      </c>
      <c r="Q21" s="68">
        <v>1.9025526434221405</v>
      </c>
      <c r="R21" s="67">
        <v>2.049283938948946</v>
      </c>
      <c r="S21" s="67">
        <v>2.8836018551812685</v>
      </c>
      <c r="T21" s="66">
        <v>2.9622608402830792</v>
      </c>
      <c r="U21" s="68">
        <v>2.994272149186699</v>
      </c>
      <c r="V21" s="67">
        <v>2.9161648394238</v>
      </c>
      <c r="W21" s="67">
        <v>2.90078247763266</v>
      </c>
      <c r="X21" s="66">
        <v>2.917214537139998</v>
      </c>
      <c r="Y21" s="67">
        <v>2.8255530354673226</v>
      </c>
      <c r="Z21" s="67">
        <v>2.786981610990111</v>
      </c>
      <c r="AA21" s="67">
        <v>2.797445780367312</v>
      </c>
      <c r="AB21" s="69">
        <v>2.833300851154476</v>
      </c>
    </row>
    <row r="22" spans="2:28" ht="15">
      <c r="B22" s="52"/>
      <c r="C22" s="48"/>
      <c r="D22" s="48" t="s">
        <v>115</v>
      </c>
      <c r="E22" s="48"/>
      <c r="F22" s="49"/>
      <c r="G22" s="53" t="s">
        <v>111</v>
      </c>
      <c r="H22" s="66">
        <v>2.2103994839633145</v>
      </c>
      <c r="I22" s="67">
        <v>2.250720472530759</v>
      </c>
      <c r="J22" s="67">
        <v>2.2412606585391615</v>
      </c>
      <c r="K22" s="67">
        <v>2.3318934420068587</v>
      </c>
      <c r="L22" s="66">
        <v>2.103089917936373</v>
      </c>
      <c r="M22" s="67">
        <v>1.9443069229413794</v>
      </c>
      <c r="N22" s="67">
        <v>2.023997291509488</v>
      </c>
      <c r="O22" s="67">
        <v>1.7537787808092418</v>
      </c>
      <c r="P22" s="66">
        <v>3.266083912338928</v>
      </c>
      <c r="Q22" s="68">
        <v>1.5510559345945296</v>
      </c>
      <c r="R22" s="67">
        <v>2.2652258743515006</v>
      </c>
      <c r="S22" s="67">
        <v>2.935381384701131</v>
      </c>
      <c r="T22" s="66">
        <v>2.169469927005025</v>
      </c>
      <c r="U22" s="68">
        <v>2.3727386679246933</v>
      </c>
      <c r="V22" s="67">
        <v>2.387565483319648</v>
      </c>
      <c r="W22" s="67">
        <v>2.34572697119593</v>
      </c>
      <c r="X22" s="66">
        <v>2.2526402431051906</v>
      </c>
      <c r="Y22" s="67">
        <v>2.1365448947427126</v>
      </c>
      <c r="Z22" s="67">
        <v>2.083001383383092</v>
      </c>
      <c r="AA22" s="67">
        <v>2.0740316338265785</v>
      </c>
      <c r="AB22" s="69">
        <v>2.11930269081671</v>
      </c>
    </row>
    <row r="23" spans="2:28" ht="15">
      <c r="B23" s="52"/>
      <c r="C23" s="48"/>
      <c r="D23" s="48" t="s">
        <v>116</v>
      </c>
      <c r="E23" s="48"/>
      <c r="F23" s="49"/>
      <c r="G23" s="53" t="s">
        <v>111</v>
      </c>
      <c r="H23" s="66">
        <v>2.7986090544007425</v>
      </c>
      <c r="I23" s="67">
        <v>2.7087258223686064</v>
      </c>
      <c r="J23" s="67">
        <v>1.7293813172918533</v>
      </c>
      <c r="K23" s="67">
        <v>2.408893698519222</v>
      </c>
      <c r="L23" s="66">
        <v>2.1722143627034</v>
      </c>
      <c r="M23" s="67">
        <v>2.6842820077302605</v>
      </c>
      <c r="N23" s="67">
        <v>2.501619890266497</v>
      </c>
      <c r="O23" s="67">
        <v>2.346899788639206</v>
      </c>
      <c r="P23" s="66">
        <v>3.2892997640024078</v>
      </c>
      <c r="Q23" s="68">
        <v>1.0356831880385045</v>
      </c>
      <c r="R23" s="67">
        <v>1.5807369812061154</v>
      </c>
      <c r="S23" s="67">
        <v>2.402937492617397</v>
      </c>
      <c r="T23" s="66">
        <v>1.847608184247946</v>
      </c>
      <c r="U23" s="68">
        <v>2.4121850532422826</v>
      </c>
      <c r="V23" s="67">
        <v>2.5014884275502425</v>
      </c>
      <c r="W23" s="67">
        <v>2.4204175006154287</v>
      </c>
      <c r="X23" s="66">
        <v>2.3289462369140637</v>
      </c>
      <c r="Y23" s="67">
        <v>2.182657752446815</v>
      </c>
      <c r="Z23" s="67">
        <v>2.1475460018786805</v>
      </c>
      <c r="AA23" s="67">
        <v>2.1482735339516807</v>
      </c>
      <c r="AB23" s="69">
        <v>2.209181996932273</v>
      </c>
    </row>
    <row r="24" spans="2:28" ht="18">
      <c r="B24" s="52"/>
      <c r="C24" s="48"/>
      <c r="D24" s="48" t="s">
        <v>117</v>
      </c>
      <c r="E24" s="48"/>
      <c r="F24" s="49"/>
      <c r="G24" s="53" t="s">
        <v>111</v>
      </c>
      <c r="H24" s="66">
        <v>-0.5721960402461832</v>
      </c>
      <c r="I24" s="67">
        <v>-0.44592642559886997</v>
      </c>
      <c r="J24" s="67">
        <v>0.5031774838488019</v>
      </c>
      <c r="K24" s="67">
        <v>-0.07518903264305266</v>
      </c>
      <c r="L24" s="66">
        <v>-0.06765483668743855</v>
      </c>
      <c r="M24" s="67">
        <v>-0.7206313082397173</v>
      </c>
      <c r="N24" s="67">
        <v>-0.46596590304459085</v>
      </c>
      <c r="O24" s="67">
        <v>-0.5795202483463697</v>
      </c>
      <c r="P24" s="66">
        <v>-0.022476531176522485</v>
      </c>
      <c r="Q24" s="68">
        <v>0.5100898319229117</v>
      </c>
      <c r="R24" s="67">
        <v>0.6738372977861218</v>
      </c>
      <c r="S24" s="67">
        <v>0.5199498228477069</v>
      </c>
      <c r="T24" s="66">
        <v>0.3160228781954544</v>
      </c>
      <c r="U24" s="68">
        <v>-0.03851727731135668</v>
      </c>
      <c r="V24" s="67">
        <v>-0.1111427219041019</v>
      </c>
      <c r="W24" s="67">
        <v>-0.07292542956004411</v>
      </c>
      <c r="X24" s="66">
        <v>-0.07456931456346183</v>
      </c>
      <c r="Y24" s="67">
        <v>-0.04512787073500135</v>
      </c>
      <c r="Z24" s="67">
        <v>-0.06318763496715007</v>
      </c>
      <c r="AA24" s="67">
        <v>-0.07268052367075484</v>
      </c>
      <c r="AB24" s="69">
        <v>-0.08793662600514551</v>
      </c>
    </row>
    <row r="25" spans="2:28" ht="3.75" customHeight="1">
      <c r="B25" s="52"/>
      <c r="C25" s="48"/>
      <c r="D25" s="48"/>
      <c r="E25" s="48"/>
      <c r="F25" s="49"/>
      <c r="G25" s="53"/>
      <c r="H25" s="49"/>
      <c r="I25" s="48"/>
      <c r="J25" s="48"/>
      <c r="K25" s="48"/>
      <c r="L25" s="49"/>
      <c r="M25" s="48"/>
      <c r="N25" s="48"/>
      <c r="O25" s="48"/>
      <c r="P25" s="49"/>
      <c r="Q25" s="50"/>
      <c r="R25" s="48"/>
      <c r="S25" s="48"/>
      <c r="T25" s="49"/>
      <c r="U25" s="50"/>
      <c r="V25" s="48"/>
      <c r="W25" s="48"/>
      <c r="X25" s="49"/>
      <c r="Y25" s="48"/>
      <c r="Z25" s="48"/>
      <c r="AA25" s="48"/>
      <c r="AB25" s="51"/>
    </row>
    <row r="26" spans="2:28" ht="18.75" thickBot="1">
      <c r="B26" s="54"/>
      <c r="C26" s="55" t="s">
        <v>118</v>
      </c>
      <c r="D26" s="55"/>
      <c r="E26" s="55"/>
      <c r="F26" s="56"/>
      <c r="G26" s="57" t="s">
        <v>119</v>
      </c>
      <c r="H26" s="71">
        <v>4.19084178296923</v>
      </c>
      <c r="I26" s="70">
        <v>3.233669460814582</v>
      </c>
      <c r="J26" s="70">
        <v>4.158648264989864</v>
      </c>
      <c r="K26" s="70">
        <v>3.4706966693027965</v>
      </c>
      <c r="L26" s="71">
        <v>3.333627611392558</v>
      </c>
      <c r="M26" s="70">
        <v>3.6689460920822086</v>
      </c>
      <c r="N26" s="70">
        <v>3.314357896577235</v>
      </c>
      <c r="O26" s="70">
        <v>2.607899315912306</v>
      </c>
      <c r="P26" s="71">
        <v>3.361776470418903</v>
      </c>
      <c r="Q26" s="72">
        <v>3.9720401911563528</v>
      </c>
      <c r="R26" s="70">
        <v>4.379896761992796</v>
      </c>
      <c r="S26" s="70">
        <v>4.5174018028879175</v>
      </c>
      <c r="T26" s="71">
        <v>3.7729075083919383</v>
      </c>
      <c r="U26" s="72">
        <v>3.3794752855792893</v>
      </c>
      <c r="V26" s="70">
        <v>3.2666591140600616</v>
      </c>
      <c r="W26" s="70">
        <v>3.4202392257886913</v>
      </c>
      <c r="X26" s="71">
        <v>3.8148014984541305</v>
      </c>
      <c r="Y26" s="70">
        <v>3.431769817738001</v>
      </c>
      <c r="Z26" s="70">
        <v>3.350282299929532</v>
      </c>
      <c r="AA26" s="70">
        <v>3.266782621887131</v>
      </c>
      <c r="AB26" s="73">
        <v>3.294596719452983</v>
      </c>
    </row>
    <row r="27" ht="3.75" customHeight="1"/>
    <row r="28" ht="15">
      <c r="B28" s="36" t="s">
        <v>98</v>
      </c>
    </row>
    <row r="29" spans="2:6" ht="15">
      <c r="B29" s="36" t="s">
        <v>120</v>
      </c>
      <c r="F29" s="59"/>
    </row>
    <row r="30" spans="2:6" ht="15">
      <c r="B30" s="36" t="s">
        <v>121</v>
      </c>
      <c r="F30" s="59"/>
    </row>
    <row r="31" ht="15">
      <c r="G31" s="59"/>
    </row>
    <row r="32" ht="15.75" thickBot="1">
      <c r="F32" s="61" t="s">
        <v>12</v>
      </c>
    </row>
    <row r="33" spans="6:23" ht="15">
      <c r="F33" s="92"/>
      <c r="G33" s="93"/>
      <c r="H33" s="254">
        <v>43344</v>
      </c>
      <c r="I33" s="254">
        <v>43374</v>
      </c>
      <c r="J33" s="254">
        <v>43405</v>
      </c>
      <c r="K33" s="254">
        <v>43435</v>
      </c>
      <c r="L33" s="254">
        <v>43466</v>
      </c>
      <c r="M33" s="254">
        <v>43497</v>
      </c>
      <c r="N33" s="254">
        <v>43525</v>
      </c>
      <c r="O33" s="254">
        <v>43556</v>
      </c>
      <c r="P33" s="254">
        <v>43586</v>
      </c>
      <c r="Q33" s="254">
        <v>43617</v>
      </c>
      <c r="R33" s="254">
        <v>43647</v>
      </c>
      <c r="S33" s="254">
        <v>43678</v>
      </c>
      <c r="T33" s="254">
        <v>43709</v>
      </c>
      <c r="U33" s="254">
        <v>43739</v>
      </c>
      <c r="V33" s="254">
        <v>43770</v>
      </c>
      <c r="W33" s="255">
        <v>43800</v>
      </c>
    </row>
    <row r="34" spans="6:23" ht="15.75" thickBot="1">
      <c r="F34" s="94" t="s">
        <v>102</v>
      </c>
      <c r="G34" s="95" t="s">
        <v>122</v>
      </c>
      <c r="H34" s="256">
        <v>2.731321128154377</v>
      </c>
      <c r="I34" s="256">
        <v>2.465483234714</v>
      </c>
      <c r="J34" s="256">
        <v>1.9954782266784719</v>
      </c>
      <c r="K34" s="256">
        <v>1.868056238324641</v>
      </c>
      <c r="L34" s="256">
        <v>2.5481245070693177</v>
      </c>
      <c r="M34" s="256">
        <v>2.6877129896084426</v>
      </c>
      <c r="N34" s="256">
        <v>2.7084347218374205</v>
      </c>
      <c r="O34" s="256">
        <v>2.4338952364791027</v>
      </c>
      <c r="P34" s="256">
        <v>2.5335956585169583</v>
      </c>
      <c r="Q34" s="256">
        <v>2.6366030498004847</v>
      </c>
      <c r="R34" s="256">
        <v>2.775791952738601</v>
      </c>
      <c r="S34" s="256">
        <v>2.568124503050953</v>
      </c>
      <c r="T34" s="256">
        <v>2.441512079133261</v>
      </c>
      <c r="U34" s="256">
        <v>2.4263745750033934</v>
      </c>
      <c r="V34" s="256">
        <v>2.7102083602001983</v>
      </c>
      <c r="W34" s="257">
        <v>2.817639412794449</v>
      </c>
    </row>
    <row r="35" spans="6:9" ht="15">
      <c r="F35" s="36" t="s">
        <v>98</v>
      </c>
      <c r="G35" s="96"/>
      <c r="H35" s="97"/>
      <c r="I35" s="97"/>
    </row>
    <row r="36" spans="7:8" ht="15">
      <c r="G36" s="96"/>
      <c r="H36" s="97"/>
    </row>
    <row r="37" spans="7:8" ht="15">
      <c r="G37" s="96"/>
      <c r="H37" s="97"/>
    </row>
    <row r="38" spans="7:8" ht="15">
      <c r="G38" s="96"/>
      <c r="H38" s="97"/>
    </row>
    <row r="39" spans="7:8" ht="15">
      <c r="G39" s="96"/>
      <c r="H39" s="97"/>
    </row>
    <row r="40" spans="7:8" ht="15">
      <c r="G40" s="96"/>
      <c r="H40" s="97"/>
    </row>
    <row r="41" spans="7:8" ht="15">
      <c r="G41" s="96"/>
      <c r="H41" s="97"/>
    </row>
    <row r="42" spans="7:8" ht="15">
      <c r="G42" s="96"/>
      <c r="H42" s="97"/>
    </row>
    <row r="43" spans="7:8" ht="15">
      <c r="G43" s="96"/>
      <c r="H43" s="97"/>
    </row>
  </sheetData>
  <sheetProtection/>
  <mergeCells count="10">
    <mergeCell ref="M3:P3"/>
    <mergeCell ref="Y3:AB3"/>
    <mergeCell ref="Q3:T3"/>
    <mergeCell ref="U3:X3"/>
    <mergeCell ref="B3:F4"/>
    <mergeCell ref="G3:G4"/>
    <mergeCell ref="I3:I4"/>
    <mergeCell ref="K3:K4"/>
    <mergeCell ref="J3:J4"/>
    <mergeCell ref="L3:L4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DJ69"/>
  <sheetViews>
    <sheetView zoomScale="80" zoomScaleNormal="80" zoomScalePageLayoutView="0" workbookViewId="0" topLeftCell="A1">
      <selection activeCell="AG30" sqref="AG30"/>
    </sheetView>
  </sheetViews>
  <sheetFormatPr defaultColWidth="9.140625" defaultRowHeight="15"/>
  <cols>
    <col min="1" max="5" width="3.140625" style="36" customWidth="1"/>
    <col min="6" max="6" width="35.00390625" style="36" customWidth="1"/>
    <col min="7" max="7" width="22.7109375" style="36" customWidth="1"/>
    <col min="8" max="8" width="10.140625" style="36" customWidth="1"/>
    <col min="9" max="28" width="9.140625" style="36" customWidth="1"/>
    <col min="29" max="16384" width="9.140625" style="36" customWidth="1"/>
  </cols>
  <sheetData>
    <row r="1" ht="22.5" customHeight="1" thickBot="1">
      <c r="B1" s="35" t="s">
        <v>123</v>
      </c>
    </row>
    <row r="2" spans="2:28" ht="30" customHeight="1">
      <c r="B2" s="202" t="str">
        <f>"Medium-Term Forecast "&amp;Summary!H3&amp;" - labour market [level]"</f>
        <v>Medium-Term Forecast MTF-2018Q4U - labour market [level]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4"/>
    </row>
    <row r="3" spans="2:28" ht="15">
      <c r="B3" s="282" t="s">
        <v>20</v>
      </c>
      <c r="C3" s="283"/>
      <c r="D3" s="283"/>
      <c r="E3" s="283"/>
      <c r="F3" s="284"/>
      <c r="G3" s="288" t="s">
        <v>19</v>
      </c>
      <c r="H3" s="32" t="s">
        <v>18</v>
      </c>
      <c r="I3" s="290">
        <v>2018</v>
      </c>
      <c r="J3" s="290">
        <v>2019</v>
      </c>
      <c r="K3" s="290">
        <v>2020</v>
      </c>
      <c r="L3" s="292">
        <v>2021</v>
      </c>
      <c r="M3" s="280">
        <v>2018</v>
      </c>
      <c r="N3" s="278"/>
      <c r="O3" s="278"/>
      <c r="P3" s="278"/>
      <c r="Q3" s="280">
        <v>2019</v>
      </c>
      <c r="R3" s="278"/>
      <c r="S3" s="278"/>
      <c r="T3" s="278"/>
      <c r="U3" s="280">
        <v>2020</v>
      </c>
      <c r="V3" s="278"/>
      <c r="W3" s="278"/>
      <c r="X3" s="278"/>
      <c r="Y3" s="280">
        <v>2021</v>
      </c>
      <c r="Z3" s="278"/>
      <c r="AA3" s="278"/>
      <c r="AB3" s="279"/>
    </row>
    <row r="4" spans="2:28" ht="15">
      <c r="B4" s="285"/>
      <c r="C4" s="286"/>
      <c r="D4" s="286"/>
      <c r="E4" s="286"/>
      <c r="F4" s="287"/>
      <c r="G4" s="289"/>
      <c r="H4" s="34">
        <v>2017</v>
      </c>
      <c r="I4" s="291"/>
      <c r="J4" s="291"/>
      <c r="K4" s="291"/>
      <c r="L4" s="293"/>
      <c r="M4" s="37" t="s">
        <v>0</v>
      </c>
      <c r="N4" s="37" t="s">
        <v>1</v>
      </c>
      <c r="O4" s="37" t="s">
        <v>2</v>
      </c>
      <c r="P4" s="38" t="s">
        <v>3</v>
      </c>
      <c r="Q4" s="39" t="s">
        <v>0</v>
      </c>
      <c r="R4" s="37" t="s">
        <v>1</v>
      </c>
      <c r="S4" s="37" t="s">
        <v>2</v>
      </c>
      <c r="T4" s="38" t="s">
        <v>3</v>
      </c>
      <c r="U4" s="39" t="s">
        <v>0</v>
      </c>
      <c r="V4" s="37" t="s">
        <v>1</v>
      </c>
      <c r="W4" s="37" t="s">
        <v>2</v>
      </c>
      <c r="X4" s="214" t="s">
        <v>3</v>
      </c>
      <c r="Y4" s="37" t="s">
        <v>0</v>
      </c>
      <c r="Z4" s="37" t="s">
        <v>1</v>
      </c>
      <c r="AA4" s="37" t="s">
        <v>2</v>
      </c>
      <c r="AB4" s="40" t="s">
        <v>3</v>
      </c>
    </row>
    <row r="5" spans="2:28" ht="3.75" customHeight="1">
      <c r="B5" s="41"/>
      <c r="C5" s="42"/>
      <c r="D5" s="42"/>
      <c r="E5" s="42"/>
      <c r="F5" s="43"/>
      <c r="G5" s="190"/>
      <c r="H5" s="98"/>
      <c r="I5" s="87"/>
      <c r="J5" s="86"/>
      <c r="K5" s="253"/>
      <c r="L5" s="88"/>
      <c r="M5" s="46"/>
      <c r="N5" s="46"/>
      <c r="O5" s="46"/>
      <c r="P5" s="45"/>
      <c r="Q5" s="89"/>
      <c r="R5" s="46"/>
      <c r="S5" s="46"/>
      <c r="T5" s="45"/>
      <c r="U5" s="89"/>
      <c r="V5" s="46"/>
      <c r="W5" s="46"/>
      <c r="X5" s="45"/>
      <c r="Y5" s="46"/>
      <c r="Z5" s="46"/>
      <c r="AA5" s="46"/>
      <c r="AB5" s="63"/>
    </row>
    <row r="6" spans="2:28" ht="15">
      <c r="B6" s="41" t="s">
        <v>124</v>
      </c>
      <c r="C6" s="42"/>
      <c r="D6" s="42"/>
      <c r="E6" s="42"/>
      <c r="F6" s="91"/>
      <c r="G6" s="44"/>
      <c r="H6" s="98"/>
      <c r="I6" s="86"/>
      <c r="J6" s="86"/>
      <c r="K6" s="253"/>
      <c r="L6" s="88"/>
      <c r="M6" s="46"/>
      <c r="N6" s="46"/>
      <c r="O6" s="46"/>
      <c r="P6" s="45"/>
      <c r="Q6" s="89"/>
      <c r="R6" s="46"/>
      <c r="S6" s="46"/>
      <c r="T6" s="45"/>
      <c r="U6" s="89"/>
      <c r="V6" s="46"/>
      <c r="W6" s="46"/>
      <c r="X6" s="45"/>
      <c r="Y6" s="46"/>
      <c r="Z6" s="46"/>
      <c r="AA6" s="46"/>
      <c r="AB6" s="63"/>
    </row>
    <row r="7" spans="2:28" ht="15">
      <c r="B7" s="41"/>
      <c r="C7" s="90" t="s">
        <v>44</v>
      </c>
      <c r="D7" s="42"/>
      <c r="E7" s="42"/>
      <c r="F7" s="91"/>
      <c r="G7" s="53" t="s">
        <v>125</v>
      </c>
      <c r="H7" s="108">
        <v>2372.2555</v>
      </c>
      <c r="I7" s="109">
        <v>2420.604357723456</v>
      </c>
      <c r="J7" s="109">
        <v>2453.851255595156</v>
      </c>
      <c r="K7" s="109">
        <v>2477.774921925929</v>
      </c>
      <c r="L7" s="110">
        <v>2494.869737278496</v>
      </c>
      <c r="M7" s="111">
        <v>2403.4970000000003</v>
      </c>
      <c r="N7" s="111">
        <v>2416.5009999999997</v>
      </c>
      <c r="O7" s="111">
        <v>2426.5919999999996</v>
      </c>
      <c r="P7" s="112">
        <v>2435.827430893824</v>
      </c>
      <c r="Q7" s="113">
        <v>2443.4410349966643</v>
      </c>
      <c r="R7" s="111">
        <v>2449.9826594455913</v>
      </c>
      <c r="S7" s="111">
        <v>2457.2996824497327</v>
      </c>
      <c r="T7" s="112">
        <v>2464.6816454886352</v>
      </c>
      <c r="U7" s="113">
        <v>2469.9217396481276</v>
      </c>
      <c r="V7" s="111">
        <v>2475.5899618165918</v>
      </c>
      <c r="W7" s="111">
        <v>2480.6029324357987</v>
      </c>
      <c r="X7" s="112">
        <v>2484.985053803198</v>
      </c>
      <c r="Y7" s="111">
        <v>2489.407426372284</v>
      </c>
      <c r="Z7" s="111">
        <v>2493.12350959917</v>
      </c>
      <c r="AA7" s="111">
        <v>2496.6906242192385</v>
      </c>
      <c r="AB7" s="114">
        <v>2500.2573889232913</v>
      </c>
    </row>
    <row r="8" spans="2:28" ht="3.75" customHeight="1">
      <c r="B8" s="52"/>
      <c r="C8" s="48"/>
      <c r="D8" s="64"/>
      <c r="E8" s="48"/>
      <c r="F8" s="49"/>
      <c r="G8" s="53"/>
      <c r="H8" s="115"/>
      <c r="I8" s="111"/>
      <c r="J8" s="111"/>
      <c r="K8" s="111"/>
      <c r="L8" s="112"/>
      <c r="M8" s="111"/>
      <c r="N8" s="111"/>
      <c r="O8" s="111"/>
      <c r="P8" s="112"/>
      <c r="Q8" s="113"/>
      <c r="R8" s="111"/>
      <c r="S8" s="111"/>
      <c r="T8" s="112"/>
      <c r="U8" s="113"/>
      <c r="V8" s="111"/>
      <c r="W8" s="111"/>
      <c r="X8" s="112"/>
      <c r="Y8" s="111"/>
      <c r="Z8" s="111"/>
      <c r="AA8" s="111"/>
      <c r="AB8" s="114"/>
    </row>
    <row r="9" spans="2:28" ht="15">
      <c r="B9" s="52"/>
      <c r="C9" s="48"/>
      <c r="D9" s="64" t="s">
        <v>126</v>
      </c>
      <c r="E9" s="48"/>
      <c r="F9" s="49"/>
      <c r="G9" s="53" t="s">
        <v>125</v>
      </c>
      <c r="H9" s="115">
        <v>2049.7557500000003</v>
      </c>
      <c r="I9" s="111">
        <v>2098.827938671138</v>
      </c>
      <c r="J9" s="111">
        <v>2129.02646098627</v>
      </c>
      <c r="K9" s="111">
        <v>2149.7832686965517</v>
      </c>
      <c r="L9" s="112">
        <v>2164.61518409823</v>
      </c>
      <c r="M9" s="116"/>
      <c r="N9" s="116"/>
      <c r="O9" s="116"/>
      <c r="P9" s="117"/>
      <c r="Q9" s="118"/>
      <c r="R9" s="116"/>
      <c r="S9" s="116"/>
      <c r="T9" s="117"/>
      <c r="U9" s="118"/>
      <c r="V9" s="116"/>
      <c r="W9" s="116"/>
      <c r="X9" s="117"/>
      <c r="Y9" s="116"/>
      <c r="Z9" s="116"/>
      <c r="AA9" s="116"/>
      <c r="AB9" s="119"/>
    </row>
    <row r="10" spans="2:28" ht="15">
      <c r="B10" s="52"/>
      <c r="C10" s="48"/>
      <c r="D10" s="64" t="s">
        <v>127</v>
      </c>
      <c r="E10" s="48"/>
      <c r="F10" s="49"/>
      <c r="G10" s="53" t="s">
        <v>125</v>
      </c>
      <c r="H10" s="115">
        <v>322.4997500000002</v>
      </c>
      <c r="I10" s="111">
        <v>321.77641905231803</v>
      </c>
      <c r="J10" s="111">
        <v>324.82479460888555</v>
      </c>
      <c r="K10" s="111">
        <v>327.9916532293773</v>
      </c>
      <c r="L10" s="112">
        <v>330.2545531802659</v>
      </c>
      <c r="M10" s="116"/>
      <c r="N10" s="116"/>
      <c r="O10" s="116"/>
      <c r="P10" s="117"/>
      <c r="Q10" s="118"/>
      <c r="R10" s="116"/>
      <c r="S10" s="116"/>
      <c r="T10" s="117"/>
      <c r="U10" s="118"/>
      <c r="V10" s="116"/>
      <c r="W10" s="116"/>
      <c r="X10" s="117"/>
      <c r="Y10" s="116"/>
      <c r="Z10" s="116"/>
      <c r="AA10" s="116"/>
      <c r="AB10" s="119"/>
    </row>
    <row r="11" spans="2:28" ht="3.75" customHeight="1">
      <c r="B11" s="52"/>
      <c r="C11" s="48"/>
      <c r="D11" s="48"/>
      <c r="E11" s="48"/>
      <c r="F11" s="49"/>
      <c r="G11" s="53"/>
      <c r="H11" s="60"/>
      <c r="I11" s="48"/>
      <c r="J11" s="48"/>
      <c r="K11" s="48"/>
      <c r="L11" s="49"/>
      <c r="M11" s="48"/>
      <c r="N11" s="48"/>
      <c r="O11" s="48"/>
      <c r="P11" s="49"/>
      <c r="Q11" s="50"/>
      <c r="R11" s="48"/>
      <c r="S11" s="48"/>
      <c r="T11" s="49"/>
      <c r="U11" s="50"/>
      <c r="V11" s="48"/>
      <c r="W11" s="48"/>
      <c r="X11" s="49"/>
      <c r="Y11" s="48"/>
      <c r="Z11" s="48"/>
      <c r="AA11" s="48"/>
      <c r="AB11" s="51"/>
    </row>
    <row r="12" spans="2:28" ht="15">
      <c r="B12" s="52"/>
      <c r="C12" s="48" t="s">
        <v>128</v>
      </c>
      <c r="D12" s="48"/>
      <c r="E12" s="48"/>
      <c r="F12" s="49"/>
      <c r="G12" s="53" t="s">
        <v>129</v>
      </c>
      <c r="H12" s="84">
        <v>223.98250000000024</v>
      </c>
      <c r="I12" s="67">
        <v>181.65366190911385</v>
      </c>
      <c r="J12" s="67">
        <v>165.0524030327476</v>
      </c>
      <c r="K12" s="67">
        <v>154.25237202263492</v>
      </c>
      <c r="L12" s="66">
        <v>151.06698423557137</v>
      </c>
      <c r="M12" s="104">
        <v>193.28013983800398</v>
      </c>
      <c r="N12" s="104">
        <v>187.401325930978</v>
      </c>
      <c r="O12" s="104">
        <v>173.808699770644</v>
      </c>
      <c r="P12" s="105">
        <v>172.12448209682952</v>
      </c>
      <c r="Q12" s="106">
        <v>170.75955500614194</v>
      </c>
      <c r="R12" s="104">
        <v>166.48783218415747</v>
      </c>
      <c r="S12" s="104">
        <v>163.14846857055056</v>
      </c>
      <c r="T12" s="105">
        <v>159.81375637014045</v>
      </c>
      <c r="U12" s="106">
        <v>157.83472437707172</v>
      </c>
      <c r="V12" s="104">
        <v>154.9947753160559</v>
      </c>
      <c r="W12" s="104">
        <v>152.83800810354816</v>
      </c>
      <c r="X12" s="105">
        <v>151.34198029386397</v>
      </c>
      <c r="Y12" s="104">
        <v>150.93491925666783</v>
      </c>
      <c r="Z12" s="104">
        <v>150.98192093325824</v>
      </c>
      <c r="AA12" s="104">
        <v>151.1276882958468</v>
      </c>
      <c r="AB12" s="107">
        <v>151.22340845651254</v>
      </c>
    </row>
    <row r="13" spans="2:28" ht="15">
      <c r="B13" s="52"/>
      <c r="C13" s="48" t="s">
        <v>49</v>
      </c>
      <c r="D13" s="48"/>
      <c r="E13" s="48"/>
      <c r="F13" s="49"/>
      <c r="G13" s="53" t="s">
        <v>4</v>
      </c>
      <c r="H13" s="84">
        <v>8.130547819323848</v>
      </c>
      <c r="I13" s="67">
        <v>6.618601727314474</v>
      </c>
      <c r="J13" s="67">
        <v>6.017691110720985</v>
      </c>
      <c r="K13" s="67">
        <v>5.632618604008863</v>
      </c>
      <c r="L13" s="66">
        <v>5.5198670225388655</v>
      </c>
      <c r="M13" s="67">
        <v>7.04538387643886</v>
      </c>
      <c r="N13" s="67">
        <v>6.829098610339535</v>
      </c>
      <c r="O13" s="67">
        <v>6.330693098177716</v>
      </c>
      <c r="P13" s="66">
        <v>6.269231324301791</v>
      </c>
      <c r="Q13" s="68">
        <v>6.222352981622045</v>
      </c>
      <c r="R13" s="67">
        <v>6.069415081565883</v>
      </c>
      <c r="S13" s="67">
        <v>5.94950026547584</v>
      </c>
      <c r="T13" s="66">
        <v>5.829496114220174</v>
      </c>
      <c r="U13" s="68">
        <v>5.759965001661884</v>
      </c>
      <c r="V13" s="67">
        <v>5.65867499173772</v>
      </c>
      <c r="W13" s="67">
        <v>5.582169782398956</v>
      </c>
      <c r="X13" s="66">
        <v>5.529664640236894</v>
      </c>
      <c r="Y13" s="67">
        <v>5.514545268978304</v>
      </c>
      <c r="Z13" s="67">
        <v>5.516531594067438</v>
      </c>
      <c r="AA13" s="67">
        <v>5.522219452657738</v>
      </c>
      <c r="AB13" s="69">
        <v>5.5261717744519805</v>
      </c>
    </row>
    <row r="14" spans="2:28" ht="3.75" customHeight="1">
      <c r="B14" s="52"/>
      <c r="C14" s="48"/>
      <c r="D14" s="48"/>
      <c r="E14" s="48"/>
      <c r="F14" s="49"/>
      <c r="G14" s="53"/>
      <c r="H14" s="60"/>
      <c r="I14" s="48"/>
      <c r="J14" s="48"/>
      <c r="K14" s="48"/>
      <c r="L14" s="49"/>
      <c r="M14" s="48"/>
      <c r="N14" s="48"/>
      <c r="O14" s="48"/>
      <c r="P14" s="49"/>
      <c r="Q14" s="50"/>
      <c r="R14" s="48"/>
      <c r="S14" s="48"/>
      <c r="T14" s="49"/>
      <c r="U14" s="50"/>
      <c r="V14" s="48"/>
      <c r="W14" s="48"/>
      <c r="X14" s="49"/>
      <c r="Y14" s="48"/>
      <c r="Z14" s="48"/>
      <c r="AA14" s="48"/>
      <c r="AB14" s="51"/>
    </row>
    <row r="15" spans="2:28" ht="15">
      <c r="B15" s="41" t="s">
        <v>130</v>
      </c>
      <c r="C15" s="48"/>
      <c r="D15" s="48"/>
      <c r="E15" s="48"/>
      <c r="F15" s="49"/>
      <c r="G15" s="53"/>
      <c r="H15" s="60"/>
      <c r="I15" s="48"/>
      <c r="J15" s="48"/>
      <c r="K15" s="48"/>
      <c r="L15" s="49"/>
      <c r="M15" s="48"/>
      <c r="N15" s="48"/>
      <c r="O15" s="48"/>
      <c r="P15" s="49"/>
      <c r="Q15" s="50"/>
      <c r="R15" s="48"/>
      <c r="S15" s="48"/>
      <c r="T15" s="49"/>
      <c r="U15" s="50"/>
      <c r="V15" s="48"/>
      <c r="W15" s="48"/>
      <c r="X15" s="49"/>
      <c r="Y15" s="48"/>
      <c r="Z15" s="48"/>
      <c r="AA15" s="48"/>
      <c r="AB15" s="51"/>
    </row>
    <row r="16" spans="2:28" ht="15">
      <c r="B16" s="52"/>
      <c r="C16" s="48" t="s">
        <v>131</v>
      </c>
      <c r="D16" s="48"/>
      <c r="E16" s="48"/>
      <c r="F16" s="49"/>
      <c r="G16" s="53" t="s">
        <v>13</v>
      </c>
      <c r="H16" s="177">
        <v>16762.62257100633</v>
      </c>
      <c r="I16" s="76">
        <v>17679.787706729825</v>
      </c>
      <c r="J16" s="76">
        <v>18926.32812280718</v>
      </c>
      <c r="K16" s="76">
        <v>20160.61251863541</v>
      </c>
      <c r="L16" s="77">
        <v>21312.79206083905</v>
      </c>
      <c r="M16" s="76">
        <v>4332.745101440455</v>
      </c>
      <c r="N16" s="76">
        <v>4387.687100276529</v>
      </c>
      <c r="O16" s="76">
        <v>4444.222299750502</v>
      </c>
      <c r="P16" s="77">
        <v>4513.668299222951</v>
      </c>
      <c r="Q16" s="78">
        <v>4621.145509436082</v>
      </c>
      <c r="R16" s="76">
        <v>4699.989057402754</v>
      </c>
      <c r="S16" s="76">
        <v>4767.160985651618</v>
      </c>
      <c r="T16" s="77">
        <v>4836.998975864417</v>
      </c>
      <c r="U16" s="78">
        <v>4927.1017076066855</v>
      </c>
      <c r="V16" s="76">
        <v>5004.231787617814</v>
      </c>
      <c r="W16" s="76">
        <v>5077.262291880877</v>
      </c>
      <c r="X16" s="77">
        <v>5151.261074451441</v>
      </c>
      <c r="Y16" s="76">
        <v>5219.402489313941</v>
      </c>
      <c r="Z16" s="76">
        <v>5290.5044351941815</v>
      </c>
      <c r="AA16" s="76">
        <v>5362.670762329248</v>
      </c>
      <c r="AB16" s="79">
        <v>5439.683879556984</v>
      </c>
    </row>
    <row r="17" spans="1:114" s="165" customFormat="1" ht="18">
      <c r="A17" s="158"/>
      <c r="B17" s="52"/>
      <c r="C17" s="48" t="s">
        <v>132</v>
      </c>
      <c r="D17" s="48"/>
      <c r="E17" s="48"/>
      <c r="F17" s="49"/>
      <c r="G17" s="53" t="s">
        <v>13</v>
      </c>
      <c r="H17" s="159">
        <v>954</v>
      </c>
      <c r="I17" s="215">
        <v>1013.6336850670832</v>
      </c>
      <c r="J17" s="215">
        <v>1084.0339180677174</v>
      </c>
      <c r="K17" s="215">
        <v>1154.0831191754849</v>
      </c>
      <c r="L17" s="161">
        <v>1222.4969126586002</v>
      </c>
      <c r="M17" s="76">
        <v>990.571720729184</v>
      </c>
      <c r="N17" s="76">
        <v>1006.19806264813</v>
      </c>
      <c r="O17" s="76">
        <v>1018.09770283709</v>
      </c>
      <c r="P17" s="77">
        <v>1039.667254053929</v>
      </c>
      <c r="Q17" s="76">
        <v>1060.6804881848204</v>
      </c>
      <c r="R17" s="76">
        <v>1076.2334412803243</v>
      </c>
      <c r="S17" s="76">
        <v>1091.6148974100674</v>
      </c>
      <c r="T17" s="77">
        <v>1107.6068453956568</v>
      </c>
      <c r="U17" s="76">
        <v>1128.2391430174998</v>
      </c>
      <c r="V17" s="76">
        <v>1145.9008801881123</v>
      </c>
      <c r="W17" s="76">
        <v>1162.6238703826707</v>
      </c>
      <c r="X17" s="77">
        <v>1179.5685831136566</v>
      </c>
      <c r="Y17" s="76">
        <v>1197.5647744808355</v>
      </c>
      <c r="Z17" s="76">
        <v>1213.8787464263878</v>
      </c>
      <c r="AA17" s="76">
        <v>1230.4369351189753</v>
      </c>
      <c r="AB17" s="79">
        <v>1248.1071946082022</v>
      </c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</row>
    <row r="18" spans="2:28" ht="15">
      <c r="B18" s="52"/>
      <c r="C18" s="48"/>
      <c r="D18" s="64" t="s">
        <v>133</v>
      </c>
      <c r="E18" s="48"/>
      <c r="F18" s="49"/>
      <c r="G18" s="53" t="s">
        <v>13</v>
      </c>
      <c r="H18" s="159">
        <v>941.3125807596899</v>
      </c>
      <c r="I18" s="216">
        <v>999.6899928346143</v>
      </c>
      <c r="J18" s="216">
        <v>1064.2495346556734</v>
      </c>
      <c r="K18" s="216">
        <v>1128.7202738912097</v>
      </c>
      <c r="L18" s="162">
        <v>1195.8448990224872</v>
      </c>
      <c r="M18" s="99"/>
      <c r="N18" s="99"/>
      <c r="O18" s="99"/>
      <c r="P18" s="100"/>
      <c r="Q18" s="101"/>
      <c r="R18" s="99"/>
      <c r="S18" s="99"/>
      <c r="T18" s="100"/>
      <c r="U18" s="101"/>
      <c r="V18" s="99"/>
      <c r="W18" s="99"/>
      <c r="X18" s="100"/>
      <c r="Y18" s="99"/>
      <c r="Z18" s="99"/>
      <c r="AA18" s="99"/>
      <c r="AB18" s="102"/>
    </row>
    <row r="19" spans="2:28" ht="18">
      <c r="B19" s="52"/>
      <c r="C19" s="48"/>
      <c r="D19" s="64" t="s">
        <v>134</v>
      </c>
      <c r="E19" s="48"/>
      <c r="F19" s="49"/>
      <c r="G19" s="53" t="s">
        <v>13</v>
      </c>
      <c r="H19" s="159">
        <v>1005.3452565178995</v>
      </c>
      <c r="I19" s="216">
        <v>1070.312504848437</v>
      </c>
      <c r="J19" s="216">
        <v>1164.7436493090834</v>
      </c>
      <c r="K19" s="216">
        <v>1259.7629785522954</v>
      </c>
      <c r="L19" s="162">
        <v>1334.3864075347951</v>
      </c>
      <c r="M19" s="99"/>
      <c r="N19" s="99"/>
      <c r="O19" s="99"/>
      <c r="P19" s="100"/>
      <c r="Q19" s="101"/>
      <c r="R19" s="99"/>
      <c r="S19" s="99"/>
      <c r="T19" s="100"/>
      <c r="U19" s="101"/>
      <c r="V19" s="99"/>
      <c r="W19" s="99"/>
      <c r="X19" s="100"/>
      <c r="Y19" s="99"/>
      <c r="Z19" s="99"/>
      <c r="AA19" s="99"/>
      <c r="AB19" s="102"/>
    </row>
    <row r="20" spans="2:28" ht="15">
      <c r="B20" s="52"/>
      <c r="C20" s="48" t="s">
        <v>135</v>
      </c>
      <c r="D20" s="48"/>
      <c r="E20" s="48"/>
      <c r="F20" s="49"/>
      <c r="G20" s="53" t="s">
        <v>13</v>
      </c>
      <c r="H20" s="160">
        <v>867.0464376566139</v>
      </c>
      <c r="I20" s="217">
        <v>898.8092387338836</v>
      </c>
      <c r="J20" s="217">
        <v>936.1389898201342</v>
      </c>
      <c r="K20" s="217">
        <v>972.8404071683678</v>
      </c>
      <c r="L20" s="163">
        <v>1003.2136736898738</v>
      </c>
      <c r="M20" s="99"/>
      <c r="N20" s="99"/>
      <c r="O20" s="99"/>
      <c r="P20" s="100"/>
      <c r="Q20" s="101"/>
      <c r="R20" s="99"/>
      <c r="S20" s="99"/>
      <c r="T20" s="100"/>
      <c r="U20" s="101"/>
      <c r="V20" s="99"/>
      <c r="W20" s="99"/>
      <c r="X20" s="100"/>
      <c r="Y20" s="99"/>
      <c r="Z20" s="99"/>
      <c r="AA20" s="99"/>
      <c r="AB20" s="102"/>
    </row>
    <row r="21" spans="2:28" ht="18">
      <c r="B21" s="52"/>
      <c r="C21" s="48" t="s">
        <v>136</v>
      </c>
      <c r="D21" s="48"/>
      <c r="E21" s="48"/>
      <c r="F21" s="49"/>
      <c r="G21" s="53" t="s">
        <v>137</v>
      </c>
      <c r="H21" s="120">
        <v>34420.69077297951</v>
      </c>
      <c r="I21" s="76">
        <v>35166.836021440555</v>
      </c>
      <c r="J21" s="76">
        <v>36143.256556878594</v>
      </c>
      <c r="K21" s="76">
        <v>37208.93715249758</v>
      </c>
      <c r="L21" s="77">
        <v>38066.43569057342</v>
      </c>
      <c r="M21" s="76">
        <v>8709.574199960349</v>
      </c>
      <c r="N21" s="76">
        <v>8765.65140779706</v>
      </c>
      <c r="O21" s="76">
        <v>8825.307917699516</v>
      </c>
      <c r="P21" s="77">
        <v>8865.132974062917</v>
      </c>
      <c r="Q21" s="78">
        <v>8934.430218845724</v>
      </c>
      <c r="R21" s="76">
        <v>8995.566747140481</v>
      </c>
      <c r="S21" s="76">
        <v>9057.436665625588</v>
      </c>
      <c r="T21" s="77">
        <v>9154.773931563597</v>
      </c>
      <c r="U21" s="78">
        <v>9214.556159473268</v>
      </c>
      <c r="V21" s="76">
        <v>9274.894406032146</v>
      </c>
      <c r="W21" s="76">
        <v>9327.592174262103</v>
      </c>
      <c r="X21" s="77">
        <v>9391.304283398445</v>
      </c>
      <c r="Y21" s="76">
        <v>9437.342709351593</v>
      </c>
      <c r="Z21" s="76">
        <v>9487.613233767794</v>
      </c>
      <c r="AA21" s="76">
        <v>9540.264991818029</v>
      </c>
      <c r="AB21" s="79">
        <v>9600.821791470427</v>
      </c>
    </row>
    <row r="22" spans="2:28" ht="15">
      <c r="B22" s="52"/>
      <c r="C22" s="48" t="s">
        <v>138</v>
      </c>
      <c r="D22" s="48"/>
      <c r="E22" s="48"/>
      <c r="F22" s="49"/>
      <c r="G22" s="53" t="s">
        <v>139</v>
      </c>
      <c r="H22" s="84">
        <v>40.48991195151815</v>
      </c>
      <c r="I22" s="67">
        <v>41.012393339771585</v>
      </c>
      <c r="J22" s="67">
        <v>41.55131321286611</v>
      </c>
      <c r="K22" s="67">
        <v>41.7583151607869</v>
      </c>
      <c r="L22" s="66">
        <v>41.894608997087246</v>
      </c>
      <c r="M22" s="67">
        <v>40.9198531034871</v>
      </c>
      <c r="N22" s="67">
        <v>40.94802521747234</v>
      </c>
      <c r="O22" s="67">
        <v>40.985325197771985</v>
      </c>
      <c r="P22" s="66">
        <v>41.196369840354905</v>
      </c>
      <c r="Q22" s="68">
        <v>41.544722818899196</v>
      </c>
      <c r="R22" s="67">
        <v>41.593691552767105</v>
      </c>
      <c r="S22" s="67">
        <v>41.59632386619253</v>
      </c>
      <c r="T22" s="66">
        <v>41.470514613605644</v>
      </c>
      <c r="U22" s="68">
        <v>41.67271847389736</v>
      </c>
      <c r="V22" s="67">
        <v>41.736272330433685</v>
      </c>
      <c r="W22" s="67">
        <v>41.80520404870451</v>
      </c>
      <c r="X22" s="66">
        <v>41.819065790112056</v>
      </c>
      <c r="Y22" s="67">
        <v>41.856024673286655</v>
      </c>
      <c r="Z22" s="67">
        <v>41.89130859785915</v>
      </c>
      <c r="AA22" s="67">
        <v>41.913375150282086</v>
      </c>
      <c r="AB22" s="69">
        <v>41.917727566921094</v>
      </c>
    </row>
    <row r="23" spans="2:28" ht="3.75" customHeight="1">
      <c r="B23" s="52"/>
      <c r="C23" s="48"/>
      <c r="D23" s="48"/>
      <c r="E23" s="48"/>
      <c r="F23" s="49"/>
      <c r="G23" s="53"/>
      <c r="H23" s="60"/>
      <c r="I23" s="48"/>
      <c r="J23" s="48"/>
      <c r="K23" s="48"/>
      <c r="L23" s="49"/>
      <c r="M23" s="48"/>
      <c r="N23" s="48"/>
      <c r="O23" s="48"/>
      <c r="P23" s="49"/>
      <c r="Q23" s="50"/>
      <c r="R23" s="48"/>
      <c r="S23" s="48"/>
      <c r="T23" s="49"/>
      <c r="U23" s="50"/>
      <c r="V23" s="48"/>
      <c r="W23" s="48"/>
      <c r="X23" s="49"/>
      <c r="Y23" s="48"/>
      <c r="Z23" s="48"/>
      <c r="AA23" s="48"/>
      <c r="AB23" s="51"/>
    </row>
    <row r="24" spans="2:28" ht="15">
      <c r="B24" s="41" t="s">
        <v>140</v>
      </c>
      <c r="C24" s="48"/>
      <c r="D24" s="48"/>
      <c r="E24" s="48"/>
      <c r="F24" s="49"/>
      <c r="G24" s="53"/>
      <c r="H24" s="60"/>
      <c r="I24" s="48"/>
      <c r="J24" s="48"/>
      <c r="K24" s="48"/>
      <c r="L24" s="49"/>
      <c r="M24" s="48"/>
      <c r="N24" s="48"/>
      <c r="O24" s="48"/>
      <c r="P24" s="49"/>
      <c r="Q24" s="50"/>
      <c r="R24" s="48"/>
      <c r="S24" s="48"/>
      <c r="T24" s="49"/>
      <c r="U24" s="50"/>
      <c r="V24" s="48"/>
      <c r="W24" s="48"/>
      <c r="X24" s="49"/>
      <c r="Y24" s="48"/>
      <c r="Z24" s="48"/>
      <c r="AA24" s="48"/>
      <c r="AB24" s="51"/>
    </row>
    <row r="25" spans="2:28" ht="15">
      <c r="B25" s="52"/>
      <c r="C25" s="48" t="s">
        <v>141</v>
      </c>
      <c r="D25" s="48"/>
      <c r="E25" s="48"/>
      <c r="F25" s="49"/>
      <c r="G25" s="53" t="s">
        <v>129</v>
      </c>
      <c r="H25" s="115">
        <v>3780.482152782385</v>
      </c>
      <c r="I25" s="111">
        <v>3748.589116205176</v>
      </c>
      <c r="J25" s="111">
        <v>3721.0341285142395</v>
      </c>
      <c r="K25" s="111">
        <v>3696.111587171911</v>
      </c>
      <c r="L25" s="112">
        <v>3672.9537663519764</v>
      </c>
      <c r="M25" s="111">
        <v>3759.676156250306</v>
      </c>
      <c r="N25" s="111">
        <v>3752.1146186035494</v>
      </c>
      <c r="O25" s="111">
        <v>3744.808339699758</v>
      </c>
      <c r="P25" s="112">
        <v>3737.757350267093</v>
      </c>
      <c r="Q25" s="113">
        <v>3731.00530768492</v>
      </c>
      <c r="R25" s="111">
        <v>3724.238764205931</v>
      </c>
      <c r="S25" s="111">
        <v>3717.6508567747455</v>
      </c>
      <c r="T25" s="112">
        <v>3711.2415853913612</v>
      </c>
      <c r="U25" s="113">
        <v>3705.010950055779</v>
      </c>
      <c r="V25" s="111">
        <v>3698.9589507679984</v>
      </c>
      <c r="W25" s="111">
        <v>3693.085587528021</v>
      </c>
      <c r="X25" s="112">
        <v>3687.390860335845</v>
      </c>
      <c r="Y25" s="111">
        <v>3681.631818480704</v>
      </c>
      <c r="Z25" s="111">
        <v>3675.8718612743805</v>
      </c>
      <c r="AA25" s="111">
        <v>3670.0737818562625</v>
      </c>
      <c r="AB25" s="114">
        <v>3664.237603796558</v>
      </c>
    </row>
    <row r="26" spans="2:28" ht="15">
      <c r="B26" s="52"/>
      <c r="C26" s="48" t="s">
        <v>142</v>
      </c>
      <c r="D26" s="48"/>
      <c r="E26" s="48"/>
      <c r="F26" s="49"/>
      <c r="G26" s="53" t="s">
        <v>129</v>
      </c>
      <c r="H26" s="115">
        <v>2754.65575</v>
      </c>
      <c r="I26" s="111">
        <v>2744.6384083691396</v>
      </c>
      <c r="J26" s="111">
        <v>2742.7609209445895</v>
      </c>
      <c r="K26" s="111">
        <v>2738.5365093032233</v>
      </c>
      <c r="L26" s="112">
        <v>2736.7868252192197</v>
      </c>
      <c r="M26" s="111">
        <v>2743.358534151284</v>
      </c>
      <c r="N26" s="111">
        <v>2744.159026306118</v>
      </c>
      <c r="O26" s="111">
        <v>2745.4924298995743</v>
      </c>
      <c r="P26" s="112">
        <v>2745.543643119583</v>
      </c>
      <c r="Q26" s="113">
        <v>2744.2923201317367</v>
      </c>
      <c r="R26" s="111">
        <v>2743.0622217586792</v>
      </c>
      <c r="S26" s="111">
        <v>2742.2213848325964</v>
      </c>
      <c r="T26" s="112">
        <v>2741.467757055347</v>
      </c>
      <c r="U26" s="113">
        <v>2740.202836849403</v>
      </c>
      <c r="V26" s="111">
        <v>2739.0648083228866</v>
      </c>
      <c r="W26" s="111">
        <v>2737.9677448267353</v>
      </c>
      <c r="X26" s="112">
        <v>2736.910647213868</v>
      </c>
      <c r="Y26" s="111">
        <v>2737.0329173965056</v>
      </c>
      <c r="Z26" s="111">
        <v>2736.899415125737</v>
      </c>
      <c r="AA26" s="111">
        <v>2736.7200740838357</v>
      </c>
      <c r="AB26" s="114">
        <v>2736.4948942708006</v>
      </c>
    </row>
    <row r="27" spans="2:28" ht="18">
      <c r="B27" s="52"/>
      <c r="C27" s="48" t="s">
        <v>143</v>
      </c>
      <c r="D27" s="48"/>
      <c r="E27" s="48"/>
      <c r="F27" s="49"/>
      <c r="G27" s="53" t="s">
        <v>4</v>
      </c>
      <c r="H27" s="84">
        <v>72.86537984013144</v>
      </c>
      <c r="I27" s="67">
        <v>73.2183039072944</v>
      </c>
      <c r="J27" s="67">
        <v>73.70987499524418</v>
      </c>
      <c r="K27" s="67">
        <v>74.09254049054381</v>
      </c>
      <c r="L27" s="66">
        <v>74.51210035131466</v>
      </c>
      <c r="M27" s="67">
        <v>72.96794777365503</v>
      </c>
      <c r="N27" s="67">
        <v>73.13633258163713</v>
      </c>
      <c r="O27" s="67">
        <v>73.31463137362314</v>
      </c>
      <c r="P27" s="66">
        <v>73.45430390026235</v>
      </c>
      <c r="Q27" s="68">
        <v>73.55369649244922</v>
      </c>
      <c r="R27" s="67">
        <v>73.65430616647224</v>
      </c>
      <c r="S27" s="67">
        <v>73.76220873015534</v>
      </c>
      <c r="T27" s="66">
        <v>73.86928859189995</v>
      </c>
      <c r="U27" s="68">
        <v>73.95937215268282</v>
      </c>
      <c r="V27" s="67">
        <v>74.04961354746007</v>
      </c>
      <c r="W27" s="67">
        <v>74.13767376724684</v>
      </c>
      <c r="X27" s="66">
        <v>74.2235024947855</v>
      </c>
      <c r="Y27" s="67">
        <v>74.34292868877894</v>
      </c>
      <c r="Z27" s="67">
        <v>74.45578949471016</v>
      </c>
      <c r="AA27" s="67">
        <v>74.56853013727827</v>
      </c>
      <c r="AB27" s="69">
        <v>74.68115308449124</v>
      </c>
    </row>
    <row r="28" spans="2:28" ht="18.75" thickBot="1">
      <c r="B28" s="54"/>
      <c r="C28" s="55" t="s">
        <v>144</v>
      </c>
      <c r="D28" s="55"/>
      <c r="E28" s="55"/>
      <c r="F28" s="56"/>
      <c r="G28" s="57" t="s">
        <v>4</v>
      </c>
      <c r="H28" s="85">
        <v>8.2227515</v>
      </c>
      <c r="I28" s="70">
        <v>7.592625</v>
      </c>
      <c r="J28" s="70">
        <v>7.275153999999999</v>
      </c>
      <c r="K28" s="70">
        <v>7.159153999999999</v>
      </c>
      <c r="L28" s="71">
        <v>7.122260499999999</v>
      </c>
      <c r="M28" s="70">
        <v>7.784434</v>
      </c>
      <c r="N28" s="70">
        <v>7.641705</v>
      </c>
      <c r="O28" s="70">
        <v>7.518890000000001</v>
      </c>
      <c r="P28" s="71">
        <v>7.425471</v>
      </c>
      <c r="Q28" s="72">
        <v>7.354124</v>
      </c>
      <c r="R28" s="70">
        <v>7.294505</v>
      </c>
      <c r="S28" s="70">
        <v>7.245443</v>
      </c>
      <c r="T28" s="71">
        <v>7.206543999999999</v>
      </c>
      <c r="U28" s="72">
        <v>7.181513000000001</v>
      </c>
      <c r="V28" s="70">
        <v>7.164350999999999</v>
      </c>
      <c r="W28" s="70">
        <v>7.150294</v>
      </c>
      <c r="X28" s="71">
        <v>7.140458</v>
      </c>
      <c r="Y28" s="70">
        <v>7.129565</v>
      </c>
      <c r="Z28" s="70">
        <v>7.124236000000001</v>
      </c>
      <c r="AA28" s="70">
        <v>7.119035</v>
      </c>
      <c r="AB28" s="73">
        <v>7.116206</v>
      </c>
    </row>
    <row r="29" ht="15.75" thickBot="1"/>
    <row r="30" spans="2:28" ht="30" customHeight="1">
      <c r="B30" s="202" t="str">
        <f>"Medium-Term Forecast "&amp;Summary!H3&amp;" - labour market [change over previous period]"</f>
        <v>Medium-Term Forecast MTF-2018Q4U - labour market [change over previous period]</v>
      </c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4"/>
    </row>
    <row r="31" spans="2:28" ht="15">
      <c r="B31" s="282" t="s">
        <v>20</v>
      </c>
      <c r="C31" s="283"/>
      <c r="D31" s="283"/>
      <c r="E31" s="283"/>
      <c r="F31" s="284"/>
      <c r="G31" s="288" t="s">
        <v>19</v>
      </c>
      <c r="H31" s="32" t="str">
        <f aca="true" t="shared" si="0" ref="H31:M31">H$3</f>
        <v>Actual</v>
      </c>
      <c r="I31" s="290">
        <f t="shared" si="0"/>
        <v>2018</v>
      </c>
      <c r="J31" s="290">
        <f t="shared" si="0"/>
        <v>2019</v>
      </c>
      <c r="K31" s="290">
        <f t="shared" si="0"/>
        <v>2020</v>
      </c>
      <c r="L31" s="292">
        <f t="shared" si="0"/>
        <v>2021</v>
      </c>
      <c r="M31" s="280">
        <f t="shared" si="0"/>
        <v>2018</v>
      </c>
      <c r="N31" s="278"/>
      <c r="O31" s="278"/>
      <c r="P31" s="278"/>
      <c r="Q31" s="280">
        <f>Q$3</f>
        <v>2019</v>
      </c>
      <c r="R31" s="278"/>
      <c r="S31" s="278"/>
      <c r="T31" s="278"/>
      <c r="U31" s="280">
        <f>U$3</f>
        <v>2020</v>
      </c>
      <c r="V31" s="278"/>
      <c r="W31" s="278"/>
      <c r="X31" s="278"/>
      <c r="Y31" s="280">
        <f>Y$3</f>
        <v>2021</v>
      </c>
      <c r="Z31" s="278"/>
      <c r="AA31" s="278"/>
      <c r="AB31" s="279"/>
    </row>
    <row r="32" spans="2:28" ht="15">
      <c r="B32" s="285"/>
      <c r="C32" s="286"/>
      <c r="D32" s="286"/>
      <c r="E32" s="286"/>
      <c r="F32" s="287"/>
      <c r="G32" s="289"/>
      <c r="H32" s="34">
        <f>$H$4</f>
        <v>2017</v>
      </c>
      <c r="I32" s="291"/>
      <c r="J32" s="291"/>
      <c r="K32" s="291"/>
      <c r="L32" s="293"/>
      <c r="M32" s="37" t="s">
        <v>0</v>
      </c>
      <c r="N32" s="37" t="s">
        <v>1</v>
      </c>
      <c r="O32" s="37" t="s">
        <v>2</v>
      </c>
      <c r="P32" s="147" t="s">
        <v>3</v>
      </c>
      <c r="Q32" s="39" t="s">
        <v>0</v>
      </c>
      <c r="R32" s="37" t="s">
        <v>1</v>
      </c>
      <c r="S32" s="37" t="s">
        <v>2</v>
      </c>
      <c r="T32" s="147" t="s">
        <v>3</v>
      </c>
      <c r="U32" s="39" t="s">
        <v>0</v>
      </c>
      <c r="V32" s="37" t="s">
        <v>1</v>
      </c>
      <c r="W32" s="37" t="s">
        <v>2</v>
      </c>
      <c r="X32" s="214" t="s">
        <v>3</v>
      </c>
      <c r="Y32" s="37" t="s">
        <v>0</v>
      </c>
      <c r="Z32" s="37" t="s">
        <v>1</v>
      </c>
      <c r="AA32" s="37" t="s">
        <v>2</v>
      </c>
      <c r="AB32" s="213" t="s">
        <v>3</v>
      </c>
    </row>
    <row r="33" spans="2:28" ht="3.75" customHeight="1">
      <c r="B33" s="41"/>
      <c r="C33" s="42"/>
      <c r="D33" s="42"/>
      <c r="E33" s="42"/>
      <c r="F33" s="43"/>
      <c r="G33" s="190"/>
      <c r="H33" s="98"/>
      <c r="I33" s="87"/>
      <c r="J33" s="86"/>
      <c r="K33" s="253"/>
      <c r="L33" s="88"/>
      <c r="M33" s="46"/>
      <c r="N33" s="46"/>
      <c r="O33" s="46"/>
      <c r="P33" s="45"/>
      <c r="Q33" s="89"/>
      <c r="R33" s="46"/>
      <c r="S33" s="46"/>
      <c r="T33" s="45"/>
      <c r="U33" s="89"/>
      <c r="V33" s="46"/>
      <c r="W33" s="46"/>
      <c r="X33" s="45"/>
      <c r="Y33" s="46"/>
      <c r="Z33" s="46"/>
      <c r="AA33" s="46"/>
      <c r="AB33" s="63"/>
    </row>
    <row r="34" spans="2:28" ht="15">
      <c r="B34" s="41" t="s">
        <v>124</v>
      </c>
      <c r="C34" s="42"/>
      <c r="D34" s="42"/>
      <c r="E34" s="42"/>
      <c r="F34" s="91"/>
      <c r="G34" s="44"/>
      <c r="H34" s="98"/>
      <c r="I34" s="86"/>
      <c r="J34" s="86"/>
      <c r="K34" s="253"/>
      <c r="L34" s="88"/>
      <c r="M34" s="46"/>
      <c r="N34" s="46"/>
      <c r="O34" s="46"/>
      <c r="P34" s="45"/>
      <c r="Q34" s="89"/>
      <c r="R34" s="46"/>
      <c r="S34" s="46"/>
      <c r="T34" s="45"/>
      <c r="U34" s="89"/>
      <c r="V34" s="46"/>
      <c r="W34" s="46"/>
      <c r="X34" s="45"/>
      <c r="Y34" s="46"/>
      <c r="Z34" s="46"/>
      <c r="AA34" s="46"/>
      <c r="AB34" s="63"/>
    </row>
    <row r="35" spans="2:28" ht="15">
      <c r="B35" s="41"/>
      <c r="C35" s="90" t="s">
        <v>44</v>
      </c>
      <c r="D35" s="42"/>
      <c r="E35" s="42"/>
      <c r="F35" s="91"/>
      <c r="G35" s="53" t="s">
        <v>145</v>
      </c>
      <c r="H35" s="103">
        <v>2.206179188806459</v>
      </c>
      <c r="I35" s="104">
        <v>2.0380965593063536</v>
      </c>
      <c r="J35" s="104">
        <v>1.3734957456231598</v>
      </c>
      <c r="K35" s="104">
        <v>0.9749436228550366</v>
      </c>
      <c r="L35" s="105">
        <v>0.6899260784865646</v>
      </c>
      <c r="M35" s="67">
        <v>0.4517933185577334</v>
      </c>
      <c r="N35" s="67">
        <v>0.5410449857020723</v>
      </c>
      <c r="O35" s="67">
        <v>0.41758724701541894</v>
      </c>
      <c r="P35" s="66">
        <v>0.3805926539700124</v>
      </c>
      <c r="Q35" s="68">
        <v>0.31256746706587535</v>
      </c>
      <c r="R35" s="67">
        <v>0.2677218052424166</v>
      </c>
      <c r="S35" s="67">
        <v>0.2986561139904893</v>
      </c>
      <c r="T35" s="66">
        <v>0.30040955491203647</v>
      </c>
      <c r="U35" s="68">
        <v>0.21260734298418527</v>
      </c>
      <c r="V35" s="67">
        <v>0.22948995012579587</v>
      </c>
      <c r="W35" s="67">
        <v>0.20249599879326752</v>
      </c>
      <c r="X35" s="66">
        <v>0.17665549411796633</v>
      </c>
      <c r="Y35" s="67">
        <v>0.17796374921120162</v>
      </c>
      <c r="Z35" s="67">
        <v>0.14927581510035282</v>
      </c>
      <c r="AA35" s="67">
        <v>0.14307813497140387</v>
      </c>
      <c r="AB35" s="69">
        <v>0.14285969873290583</v>
      </c>
    </row>
    <row r="36" spans="2:28" ht="3.75" customHeight="1">
      <c r="B36" s="52"/>
      <c r="C36" s="48"/>
      <c r="D36" s="64"/>
      <c r="E36" s="48"/>
      <c r="F36" s="49"/>
      <c r="G36" s="53"/>
      <c r="H36" s="60"/>
      <c r="I36" s="48"/>
      <c r="J36" s="48"/>
      <c r="K36" s="48"/>
      <c r="L36" s="49"/>
      <c r="M36" s="48"/>
      <c r="N36" s="48"/>
      <c r="O36" s="48"/>
      <c r="P36" s="49"/>
      <c r="Q36" s="50"/>
      <c r="R36" s="48"/>
      <c r="S36" s="48"/>
      <c r="T36" s="49"/>
      <c r="U36" s="50"/>
      <c r="V36" s="48"/>
      <c r="W36" s="48"/>
      <c r="X36" s="49"/>
      <c r="Y36" s="48"/>
      <c r="Z36" s="48"/>
      <c r="AA36" s="48"/>
      <c r="AB36" s="51"/>
    </row>
    <row r="37" spans="2:28" ht="15">
      <c r="B37" s="52"/>
      <c r="C37" s="48"/>
      <c r="D37" s="64" t="s">
        <v>126</v>
      </c>
      <c r="E37" s="48"/>
      <c r="F37" s="49"/>
      <c r="G37" s="53" t="s">
        <v>145</v>
      </c>
      <c r="H37" s="84">
        <v>2.600699569876653</v>
      </c>
      <c r="I37" s="67">
        <v>2.394050543394627</v>
      </c>
      <c r="J37" s="67">
        <v>1.438827917178017</v>
      </c>
      <c r="K37" s="67">
        <v>0.9749436228550223</v>
      </c>
      <c r="L37" s="66">
        <v>0.689926078486593</v>
      </c>
      <c r="M37" s="99"/>
      <c r="N37" s="99"/>
      <c r="O37" s="99"/>
      <c r="P37" s="100"/>
      <c r="Q37" s="101"/>
      <c r="R37" s="99"/>
      <c r="S37" s="99"/>
      <c r="T37" s="100"/>
      <c r="U37" s="101"/>
      <c r="V37" s="99"/>
      <c r="W37" s="99"/>
      <c r="X37" s="100"/>
      <c r="Y37" s="99"/>
      <c r="Z37" s="99"/>
      <c r="AA37" s="99"/>
      <c r="AB37" s="102"/>
    </row>
    <row r="38" spans="2:28" ht="15">
      <c r="B38" s="52"/>
      <c r="C38" s="48"/>
      <c r="D38" s="64" t="s">
        <v>127</v>
      </c>
      <c r="E38" s="48"/>
      <c r="F38" s="49"/>
      <c r="G38" s="53" t="s">
        <v>145</v>
      </c>
      <c r="H38" s="84">
        <v>-0.23209590100530875</v>
      </c>
      <c r="I38" s="67">
        <v>-0.22428883981527292</v>
      </c>
      <c r="J38" s="67">
        <v>0.9473582823581523</v>
      </c>
      <c r="K38" s="67">
        <v>0.9749436228551502</v>
      </c>
      <c r="L38" s="66">
        <v>0.689926078486522</v>
      </c>
      <c r="M38" s="99"/>
      <c r="N38" s="99"/>
      <c r="O38" s="99"/>
      <c r="P38" s="100"/>
      <c r="Q38" s="101"/>
      <c r="R38" s="99"/>
      <c r="S38" s="99"/>
      <c r="T38" s="100"/>
      <c r="U38" s="101"/>
      <c r="V38" s="99"/>
      <c r="W38" s="99"/>
      <c r="X38" s="100"/>
      <c r="Y38" s="99"/>
      <c r="Z38" s="99"/>
      <c r="AA38" s="99"/>
      <c r="AB38" s="102"/>
    </row>
    <row r="39" spans="2:28" ht="3.75" customHeight="1">
      <c r="B39" s="52"/>
      <c r="C39" s="48"/>
      <c r="D39" s="48"/>
      <c r="E39" s="48"/>
      <c r="F39" s="49"/>
      <c r="G39" s="53"/>
      <c r="H39" s="60"/>
      <c r="I39" s="48"/>
      <c r="J39" s="48"/>
      <c r="K39" s="48"/>
      <c r="L39" s="49"/>
      <c r="M39" s="48"/>
      <c r="N39" s="48"/>
      <c r="O39" s="48"/>
      <c r="P39" s="49"/>
      <c r="Q39" s="50"/>
      <c r="R39" s="48"/>
      <c r="S39" s="48"/>
      <c r="T39" s="49"/>
      <c r="U39" s="50"/>
      <c r="V39" s="48"/>
      <c r="W39" s="48"/>
      <c r="X39" s="49"/>
      <c r="Y39" s="48"/>
      <c r="Z39" s="48"/>
      <c r="AA39" s="48"/>
      <c r="AB39" s="51"/>
    </row>
    <row r="40" spans="2:28" ht="15">
      <c r="B40" s="52"/>
      <c r="C40" s="48" t="s">
        <v>128</v>
      </c>
      <c r="D40" s="48"/>
      <c r="E40" s="48"/>
      <c r="F40" s="49"/>
      <c r="G40" s="53" t="s">
        <v>145</v>
      </c>
      <c r="H40" s="84">
        <v>-15.793994966042305</v>
      </c>
      <c r="I40" s="67">
        <v>-18.898279147204065</v>
      </c>
      <c r="J40" s="67">
        <v>-9.138961858458046</v>
      </c>
      <c r="K40" s="67">
        <v>-6.543395195506406</v>
      </c>
      <c r="L40" s="66">
        <v>-2.065049467502604</v>
      </c>
      <c r="M40" s="67">
        <v>-7.46084490057784</v>
      </c>
      <c r="N40" s="67">
        <v>-3.0416026767950797</v>
      </c>
      <c r="O40" s="67">
        <v>-7.2532177095376085</v>
      </c>
      <c r="P40" s="66">
        <v>-0.9690065434221395</v>
      </c>
      <c r="Q40" s="68">
        <v>-0.7929883500940633</v>
      </c>
      <c r="R40" s="67">
        <v>-2.501601050571267</v>
      </c>
      <c r="S40" s="67">
        <v>-2.0057703736049177</v>
      </c>
      <c r="T40" s="66">
        <v>-2.0439739518413518</v>
      </c>
      <c r="U40" s="68">
        <v>-1.2383364473863878</v>
      </c>
      <c r="V40" s="67">
        <v>-1.7993182883071341</v>
      </c>
      <c r="W40" s="67">
        <v>-1.3915096222500267</v>
      </c>
      <c r="X40" s="66">
        <v>-0.9788323128829433</v>
      </c>
      <c r="Y40" s="67">
        <v>-0.2689676958142968</v>
      </c>
      <c r="Z40" s="67">
        <v>0.031140359581399935</v>
      </c>
      <c r="AA40" s="67">
        <v>0.09654623658748562</v>
      </c>
      <c r="AB40" s="69">
        <v>0.06333727574683223</v>
      </c>
    </row>
    <row r="41" spans="2:28" ht="15">
      <c r="B41" s="52"/>
      <c r="C41" s="48" t="s">
        <v>49</v>
      </c>
      <c r="D41" s="48"/>
      <c r="E41" s="48"/>
      <c r="F41" s="49"/>
      <c r="G41" s="53" t="s">
        <v>146</v>
      </c>
      <c r="H41" s="84">
        <v>-1.513949375024036</v>
      </c>
      <c r="I41" s="67">
        <v>-1.511946092009374</v>
      </c>
      <c r="J41" s="67">
        <v>-0.6009106165934891</v>
      </c>
      <c r="K41" s="67">
        <v>-0.3850725067121218</v>
      </c>
      <c r="L41" s="66">
        <v>-0.11275158146999767</v>
      </c>
      <c r="M41" s="67">
        <v>-0.5544541933865235</v>
      </c>
      <c r="N41" s="67">
        <v>-0.2162852660993253</v>
      </c>
      <c r="O41" s="67">
        <v>-0.4984055121618189</v>
      </c>
      <c r="P41" s="66">
        <v>-0.06146177387592461</v>
      </c>
      <c r="Q41" s="68">
        <v>-0.04687834267974658</v>
      </c>
      <c r="R41" s="67">
        <v>-0.15293790005616106</v>
      </c>
      <c r="S41" s="67">
        <v>-0.11991481609004359</v>
      </c>
      <c r="T41" s="66">
        <v>-0.12000415125566558</v>
      </c>
      <c r="U41" s="68">
        <v>-0.06953111255829023</v>
      </c>
      <c r="V41" s="67">
        <v>-0.10129000992416398</v>
      </c>
      <c r="W41" s="67">
        <v>-0.07650520933876401</v>
      </c>
      <c r="X41" s="66">
        <v>-0.052505142162061896</v>
      </c>
      <c r="Y41" s="67">
        <v>-0.015119371258590086</v>
      </c>
      <c r="Z41" s="67">
        <v>0.001986325089134433</v>
      </c>
      <c r="AA41" s="67">
        <v>0.005687858590298911</v>
      </c>
      <c r="AB41" s="69">
        <v>0.003952321794243457</v>
      </c>
    </row>
    <row r="42" spans="2:28" ht="3.75" customHeight="1">
      <c r="B42" s="52"/>
      <c r="C42" s="48"/>
      <c r="D42" s="48"/>
      <c r="E42" s="48"/>
      <c r="F42" s="49"/>
      <c r="G42" s="53"/>
      <c r="H42" s="60"/>
      <c r="I42" s="48"/>
      <c r="J42" s="48"/>
      <c r="K42" s="48"/>
      <c r="L42" s="49"/>
      <c r="M42" s="48"/>
      <c r="N42" s="48"/>
      <c r="O42" s="48"/>
      <c r="P42" s="49"/>
      <c r="Q42" s="50"/>
      <c r="R42" s="48"/>
      <c r="S42" s="48"/>
      <c r="T42" s="49"/>
      <c r="U42" s="50"/>
      <c r="V42" s="48"/>
      <c r="W42" s="48"/>
      <c r="X42" s="49"/>
      <c r="Y42" s="48"/>
      <c r="Z42" s="48"/>
      <c r="AA42" s="48"/>
      <c r="AB42" s="51"/>
    </row>
    <row r="43" spans="2:28" ht="15">
      <c r="B43" s="41" t="s">
        <v>130</v>
      </c>
      <c r="C43" s="48"/>
      <c r="D43" s="48"/>
      <c r="E43" s="48"/>
      <c r="F43" s="49"/>
      <c r="G43" s="53"/>
      <c r="H43" s="60"/>
      <c r="I43" s="48"/>
      <c r="J43" s="48"/>
      <c r="K43" s="48"/>
      <c r="L43" s="49"/>
      <c r="M43" s="48"/>
      <c r="N43" s="48"/>
      <c r="O43" s="48"/>
      <c r="P43" s="49"/>
      <c r="Q43" s="50"/>
      <c r="R43" s="48"/>
      <c r="S43" s="48"/>
      <c r="T43" s="49"/>
      <c r="U43" s="50"/>
      <c r="V43" s="48"/>
      <c r="W43" s="48"/>
      <c r="X43" s="49"/>
      <c r="Y43" s="48"/>
      <c r="Z43" s="48"/>
      <c r="AA43" s="48"/>
      <c r="AB43" s="51"/>
    </row>
    <row r="44" spans="2:28" ht="15">
      <c r="B44" s="52"/>
      <c r="C44" s="48" t="s">
        <v>131</v>
      </c>
      <c r="D44" s="48"/>
      <c r="E44" s="48"/>
      <c r="F44" s="49"/>
      <c r="G44" s="53" t="s">
        <v>145</v>
      </c>
      <c r="H44" s="84">
        <v>5.192075488891206</v>
      </c>
      <c r="I44" s="67">
        <v>5.4714895108947985</v>
      </c>
      <c r="J44" s="67">
        <v>7.050652625217097</v>
      </c>
      <c r="K44" s="67">
        <v>6.521520644782953</v>
      </c>
      <c r="L44" s="66">
        <v>5.7150026624370724</v>
      </c>
      <c r="M44" s="67">
        <v>1.5899322724154672</v>
      </c>
      <c r="N44" s="67">
        <v>1.268064415278161</v>
      </c>
      <c r="O44" s="67">
        <v>1.2884966083933023</v>
      </c>
      <c r="P44" s="66">
        <v>1.5626130915266572</v>
      </c>
      <c r="Q44" s="68">
        <v>2.381149944749666</v>
      </c>
      <c r="R44" s="67">
        <v>1.7061472703181266</v>
      </c>
      <c r="S44" s="67">
        <v>1.4291932902070101</v>
      </c>
      <c r="T44" s="66">
        <v>1.4649807384940345</v>
      </c>
      <c r="U44" s="68">
        <v>1.862781699807286</v>
      </c>
      <c r="V44" s="67">
        <v>1.56542496153574</v>
      </c>
      <c r="W44" s="67">
        <v>1.4593749323075826</v>
      </c>
      <c r="X44" s="66">
        <v>1.457454397991171</v>
      </c>
      <c r="Y44" s="67">
        <v>1.3228103541569283</v>
      </c>
      <c r="Z44" s="67">
        <v>1.3622621751400175</v>
      </c>
      <c r="AA44" s="67">
        <v>1.3640727083601405</v>
      </c>
      <c r="AB44" s="69">
        <v>1.4360963154539377</v>
      </c>
    </row>
    <row r="45" spans="2:28" ht="18">
      <c r="B45" s="52"/>
      <c r="C45" s="48" t="s">
        <v>132</v>
      </c>
      <c r="D45" s="48"/>
      <c r="E45" s="48"/>
      <c r="F45" s="49"/>
      <c r="G45" s="53" t="s">
        <v>145</v>
      </c>
      <c r="H45" s="166">
        <v>4.60526315789474</v>
      </c>
      <c r="I45" s="218">
        <v>6.2509103843902665</v>
      </c>
      <c r="J45" s="218">
        <v>6.9453328197133715</v>
      </c>
      <c r="K45" s="218">
        <v>6.461901232078574</v>
      </c>
      <c r="L45" s="167">
        <v>5.927978006644125</v>
      </c>
      <c r="M45" s="67">
        <v>1.4177356498293676</v>
      </c>
      <c r="N45" s="67">
        <v>1.5775073719491104</v>
      </c>
      <c r="O45" s="67">
        <v>1.1826339794018565</v>
      </c>
      <c r="P45" s="66">
        <v>2.118613091526683</v>
      </c>
      <c r="Q45" s="68">
        <v>2.021149944749695</v>
      </c>
      <c r="R45" s="67">
        <v>1.4663183935927862</v>
      </c>
      <c r="S45" s="67">
        <v>1.4291932902070812</v>
      </c>
      <c r="T45" s="66">
        <v>1.4649807384940772</v>
      </c>
      <c r="U45" s="68">
        <v>1.8627816998072717</v>
      </c>
      <c r="V45" s="67">
        <v>1.5654249615357116</v>
      </c>
      <c r="W45" s="67">
        <v>1.4593749323076821</v>
      </c>
      <c r="X45" s="66">
        <v>1.4574543979910288</v>
      </c>
      <c r="Y45" s="67">
        <v>1.5256587556507384</v>
      </c>
      <c r="Z45" s="67">
        <v>1.3622621751399464</v>
      </c>
      <c r="AA45" s="67">
        <v>1.3640727083602115</v>
      </c>
      <c r="AB45" s="69">
        <v>1.4360963154538524</v>
      </c>
    </row>
    <row r="46" spans="2:28" ht="15">
      <c r="B46" s="52"/>
      <c r="C46" s="48"/>
      <c r="D46" s="64" t="s">
        <v>133</v>
      </c>
      <c r="E46" s="48"/>
      <c r="F46" s="49"/>
      <c r="G46" s="53" t="s">
        <v>145</v>
      </c>
      <c r="H46" s="168">
        <v>4.574691675761741</v>
      </c>
      <c r="I46" s="219">
        <v>6.201703160900138</v>
      </c>
      <c r="J46" s="219">
        <v>6.4579561948000475</v>
      </c>
      <c r="K46" s="219">
        <v>6.057859283574402</v>
      </c>
      <c r="L46" s="169">
        <v>5.94696725875832</v>
      </c>
      <c r="M46" s="99"/>
      <c r="N46" s="99"/>
      <c r="O46" s="99"/>
      <c r="P46" s="100"/>
      <c r="Q46" s="101"/>
      <c r="R46" s="99"/>
      <c r="S46" s="99"/>
      <c r="T46" s="100"/>
      <c r="U46" s="101"/>
      <c r="V46" s="99"/>
      <c r="W46" s="99"/>
      <c r="X46" s="100"/>
      <c r="Y46" s="99"/>
      <c r="Z46" s="99"/>
      <c r="AA46" s="99"/>
      <c r="AB46" s="102"/>
    </row>
    <row r="47" spans="2:28" ht="18">
      <c r="B47" s="52"/>
      <c r="C47" s="48"/>
      <c r="D47" s="64" t="s">
        <v>147</v>
      </c>
      <c r="E47" s="48"/>
      <c r="F47" s="49"/>
      <c r="G47" s="53" t="s">
        <v>145</v>
      </c>
      <c r="H47" s="168">
        <v>5.048645849432745</v>
      </c>
      <c r="I47" s="219">
        <v>6.46218280827793</v>
      </c>
      <c r="J47" s="219">
        <v>8.822763822050135</v>
      </c>
      <c r="K47" s="219">
        <v>8.157960706596398</v>
      </c>
      <c r="L47" s="169">
        <v>5.923608667104659</v>
      </c>
      <c r="M47" s="99"/>
      <c r="N47" s="99"/>
      <c r="O47" s="99"/>
      <c r="P47" s="100"/>
      <c r="Q47" s="101"/>
      <c r="R47" s="99"/>
      <c r="S47" s="99"/>
      <c r="T47" s="100"/>
      <c r="U47" s="101"/>
      <c r="V47" s="99"/>
      <c r="W47" s="99"/>
      <c r="X47" s="100"/>
      <c r="Y47" s="99"/>
      <c r="Z47" s="99"/>
      <c r="AA47" s="99"/>
      <c r="AB47" s="102"/>
    </row>
    <row r="48" spans="2:28" ht="15">
      <c r="B48" s="52"/>
      <c r="C48" s="48" t="s">
        <v>135</v>
      </c>
      <c r="D48" s="48"/>
      <c r="E48" s="48"/>
      <c r="F48" s="49"/>
      <c r="G48" s="53" t="s">
        <v>145</v>
      </c>
      <c r="H48" s="170">
        <v>3.2687236467848777</v>
      </c>
      <c r="I48" s="220">
        <v>3.6633333230819574</v>
      </c>
      <c r="J48" s="220">
        <v>4.153245146749441</v>
      </c>
      <c r="K48" s="220">
        <v>3.9205094272684278</v>
      </c>
      <c r="L48" s="171">
        <v>3.122122220427997</v>
      </c>
      <c r="M48" s="99"/>
      <c r="N48" s="99"/>
      <c r="O48" s="99"/>
      <c r="P48" s="100"/>
      <c r="Q48" s="101"/>
      <c r="R48" s="99"/>
      <c r="S48" s="99"/>
      <c r="T48" s="100"/>
      <c r="U48" s="101"/>
      <c r="V48" s="99"/>
      <c r="W48" s="99"/>
      <c r="X48" s="100"/>
      <c r="Y48" s="99"/>
      <c r="Z48" s="99"/>
      <c r="AA48" s="99"/>
      <c r="AB48" s="102"/>
    </row>
    <row r="49" spans="2:28" ht="18">
      <c r="B49" s="52"/>
      <c r="C49" s="48" t="s">
        <v>136</v>
      </c>
      <c r="D49" s="48"/>
      <c r="E49" s="48"/>
      <c r="F49" s="49"/>
      <c r="G49" s="53" t="s">
        <v>145</v>
      </c>
      <c r="H49" s="84">
        <v>0.9609613367051537</v>
      </c>
      <c r="I49" s="67">
        <v>2.1677230517604045</v>
      </c>
      <c r="J49" s="67">
        <v>2.776537914422363</v>
      </c>
      <c r="K49" s="67">
        <v>2.9484908033727635</v>
      </c>
      <c r="L49" s="66">
        <v>2.304549937993272</v>
      </c>
      <c r="M49" s="67">
        <v>0.5932583092266128</v>
      </c>
      <c r="N49" s="67">
        <v>0.6438570537348198</v>
      </c>
      <c r="O49" s="67">
        <v>0.6805713246751992</v>
      </c>
      <c r="P49" s="66">
        <v>0.45125968107618064</v>
      </c>
      <c r="Q49" s="68">
        <v>0.7816830834410808</v>
      </c>
      <c r="R49" s="67">
        <v>0.6842801028967642</v>
      </c>
      <c r="S49" s="67">
        <v>0.6877823290541727</v>
      </c>
      <c r="T49" s="66">
        <v>1.0746668128237502</v>
      </c>
      <c r="U49" s="68">
        <v>0.6530169762418296</v>
      </c>
      <c r="V49" s="67">
        <v>0.6548144643607827</v>
      </c>
      <c r="W49" s="67">
        <v>0.5681764764425168</v>
      </c>
      <c r="X49" s="66">
        <v>0.6830499012611853</v>
      </c>
      <c r="Y49" s="67">
        <v>0.49022398341978146</v>
      </c>
      <c r="Z49" s="67">
        <v>0.5326766862708894</v>
      </c>
      <c r="AA49" s="67">
        <v>0.5549526182500699</v>
      </c>
      <c r="AB49" s="69">
        <v>0.6347496605632443</v>
      </c>
    </row>
    <row r="50" spans="2:28" ht="3.75" customHeight="1">
      <c r="B50" s="52"/>
      <c r="C50" s="48"/>
      <c r="D50" s="48"/>
      <c r="E50" s="48"/>
      <c r="F50" s="49"/>
      <c r="G50" s="53"/>
      <c r="H50" s="60"/>
      <c r="I50" s="48"/>
      <c r="J50" s="48"/>
      <c r="K50" s="48"/>
      <c r="L50" s="49"/>
      <c r="M50" s="48"/>
      <c r="N50" s="48"/>
      <c r="O50" s="48"/>
      <c r="P50" s="49"/>
      <c r="Q50" s="50"/>
      <c r="R50" s="48"/>
      <c r="S50" s="48"/>
      <c r="T50" s="49"/>
      <c r="U50" s="50"/>
      <c r="V50" s="48"/>
      <c r="W50" s="48"/>
      <c r="X50" s="49"/>
      <c r="Y50" s="48"/>
      <c r="Z50" s="48"/>
      <c r="AA50" s="48"/>
      <c r="AB50" s="51"/>
    </row>
    <row r="51" spans="2:28" ht="15">
      <c r="B51" s="41" t="s">
        <v>140</v>
      </c>
      <c r="C51" s="48"/>
      <c r="D51" s="48"/>
      <c r="E51" s="48"/>
      <c r="F51" s="49"/>
      <c r="G51" s="53"/>
      <c r="H51" s="60"/>
      <c r="I51" s="48"/>
      <c r="J51" s="48"/>
      <c r="K51" s="48"/>
      <c r="L51" s="49"/>
      <c r="M51" s="48"/>
      <c r="N51" s="48"/>
      <c r="O51" s="48"/>
      <c r="P51" s="49"/>
      <c r="Q51" s="50"/>
      <c r="R51" s="48"/>
      <c r="S51" s="48"/>
      <c r="T51" s="49"/>
      <c r="U51" s="50"/>
      <c r="V51" s="48"/>
      <c r="W51" s="48"/>
      <c r="X51" s="49"/>
      <c r="Y51" s="48"/>
      <c r="Z51" s="48"/>
      <c r="AA51" s="48"/>
      <c r="AB51" s="51"/>
    </row>
    <row r="52" spans="2:28" ht="15">
      <c r="B52" s="52"/>
      <c r="C52" s="48" t="s">
        <v>148</v>
      </c>
      <c r="D52" s="48"/>
      <c r="E52" s="48"/>
      <c r="F52" s="49"/>
      <c r="G52" s="53" t="s">
        <v>145</v>
      </c>
      <c r="H52" s="84">
        <v>-0.7818521173230693</v>
      </c>
      <c r="I52" s="67">
        <v>-0.8436235191253587</v>
      </c>
      <c r="J52" s="67">
        <v>-0.7350762336639178</v>
      </c>
      <c r="K52" s="67">
        <v>-0.669774597103185</v>
      </c>
      <c r="L52" s="66">
        <v>-0.6265454998790858</v>
      </c>
      <c r="M52" s="67">
        <v>-0.23292232449514927</v>
      </c>
      <c r="N52" s="67">
        <v>-0.2011220470195525</v>
      </c>
      <c r="O52" s="67">
        <v>-0.1947242994008178</v>
      </c>
      <c r="P52" s="66">
        <v>-0.18828705752216024</v>
      </c>
      <c r="Q52" s="68">
        <v>-0.180644219231894</v>
      </c>
      <c r="R52" s="67">
        <v>-0.18135979236082278</v>
      </c>
      <c r="S52" s="67">
        <v>-0.17689272488387076</v>
      </c>
      <c r="T52" s="66">
        <v>-0.17240111108617384</v>
      </c>
      <c r="U52" s="68">
        <v>-0.16788546884438915</v>
      </c>
      <c r="V52" s="67">
        <v>-0.16334632661988735</v>
      </c>
      <c r="W52" s="67">
        <v>-0.15878422329500097</v>
      </c>
      <c r="X52" s="66">
        <v>-0.15419970800047622</v>
      </c>
      <c r="Y52" s="67">
        <v>-0.15618202879139176</v>
      </c>
      <c r="Z52" s="67">
        <v>-0.15645120126923473</v>
      </c>
      <c r="AA52" s="67">
        <v>-0.15773344765364072</v>
      </c>
      <c r="AB52" s="69">
        <v>-0.15902072837219805</v>
      </c>
    </row>
    <row r="53" spans="2:28" ht="15.75" thickBot="1">
      <c r="B53" s="54"/>
      <c r="C53" s="55" t="s">
        <v>142</v>
      </c>
      <c r="D53" s="55"/>
      <c r="E53" s="55"/>
      <c r="F53" s="56"/>
      <c r="G53" s="57" t="s">
        <v>145</v>
      </c>
      <c r="H53" s="85">
        <v>-0.12529406443502467</v>
      </c>
      <c r="I53" s="70">
        <v>-0.3636513067326206</v>
      </c>
      <c r="J53" s="70">
        <v>-0.0684056383830125</v>
      </c>
      <c r="K53" s="70">
        <v>-0.15402041093364005</v>
      </c>
      <c r="L53" s="71">
        <v>-0.06389120897458156</v>
      </c>
      <c r="M53" s="70">
        <v>-0.17824348422253422</v>
      </c>
      <c r="N53" s="70">
        <v>0.029179275871854315</v>
      </c>
      <c r="O53" s="70">
        <v>0.04859060938792936</v>
      </c>
      <c r="P53" s="71">
        <v>0.0018653564457480343</v>
      </c>
      <c r="Q53" s="72">
        <v>-0.04557651053852396</v>
      </c>
      <c r="R53" s="70">
        <v>-0.04482388279244276</v>
      </c>
      <c r="S53" s="70">
        <v>-0.030653221039358414</v>
      </c>
      <c r="T53" s="71">
        <v>-0.027482382765199986</v>
      </c>
      <c r="U53" s="72">
        <v>-0.04614025471168759</v>
      </c>
      <c r="V53" s="70">
        <v>-0.04153081338404263</v>
      </c>
      <c r="W53" s="70">
        <v>-0.040052484074777794</v>
      </c>
      <c r="X53" s="71">
        <v>-0.03860884098671136</v>
      </c>
      <c r="Y53" s="70">
        <v>0.004467452481947021</v>
      </c>
      <c r="Z53" s="70">
        <v>-0.004877627518467875</v>
      </c>
      <c r="AA53" s="70">
        <v>-0.006552708547133079</v>
      </c>
      <c r="AB53" s="73">
        <v>-0.008228090814526468</v>
      </c>
    </row>
    <row r="54" ht="15.75" thickBot="1"/>
    <row r="55" spans="2:28" ht="30" customHeight="1">
      <c r="B55" s="202" t="str">
        <f>"Medium-Term Forecast "&amp;Summary!H3&amp;" - labour market [change over the same period in the previous year]"</f>
        <v>Medium-Term Forecast MTF-2018Q4U - labour market [change over the same period in the previous year]</v>
      </c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175"/>
      <c r="Z55" s="175"/>
      <c r="AA55" s="175"/>
      <c r="AB55" s="176"/>
    </row>
    <row r="56" spans="2:28" ht="15">
      <c r="B56" s="282" t="s">
        <v>20</v>
      </c>
      <c r="C56" s="283"/>
      <c r="D56" s="283"/>
      <c r="E56" s="283"/>
      <c r="F56" s="284"/>
      <c r="G56" s="288" t="s">
        <v>19</v>
      </c>
      <c r="H56" s="32" t="str">
        <f aca="true" t="shared" si="1" ref="H56:M56">H$3</f>
        <v>Actual</v>
      </c>
      <c r="I56" s="290">
        <f t="shared" si="1"/>
        <v>2018</v>
      </c>
      <c r="J56" s="290">
        <f t="shared" si="1"/>
        <v>2019</v>
      </c>
      <c r="K56" s="290">
        <f t="shared" si="1"/>
        <v>2020</v>
      </c>
      <c r="L56" s="292">
        <f t="shared" si="1"/>
        <v>2021</v>
      </c>
      <c r="M56" s="280">
        <f t="shared" si="1"/>
        <v>2018</v>
      </c>
      <c r="N56" s="278"/>
      <c r="O56" s="278"/>
      <c r="P56" s="278"/>
      <c r="Q56" s="280">
        <f>Q$3</f>
        <v>2019</v>
      </c>
      <c r="R56" s="278"/>
      <c r="S56" s="278"/>
      <c r="T56" s="278"/>
      <c r="U56" s="280">
        <f>U$3</f>
        <v>2020</v>
      </c>
      <c r="V56" s="278"/>
      <c r="W56" s="278"/>
      <c r="X56" s="278"/>
      <c r="Y56" s="280">
        <f>Y$3</f>
        <v>2021</v>
      </c>
      <c r="Z56" s="278"/>
      <c r="AA56" s="278"/>
      <c r="AB56" s="279"/>
    </row>
    <row r="57" spans="2:28" ht="15">
      <c r="B57" s="285"/>
      <c r="C57" s="286"/>
      <c r="D57" s="286"/>
      <c r="E57" s="286"/>
      <c r="F57" s="287"/>
      <c r="G57" s="289"/>
      <c r="H57" s="34">
        <f>$H$4</f>
        <v>2017</v>
      </c>
      <c r="I57" s="291"/>
      <c r="J57" s="291"/>
      <c r="K57" s="291"/>
      <c r="L57" s="293"/>
      <c r="M57" s="37" t="s">
        <v>0</v>
      </c>
      <c r="N57" s="37" t="s">
        <v>1</v>
      </c>
      <c r="O57" s="37" t="s">
        <v>2</v>
      </c>
      <c r="P57" s="147" t="s">
        <v>3</v>
      </c>
      <c r="Q57" s="39" t="s">
        <v>0</v>
      </c>
      <c r="R57" s="37" t="s">
        <v>1</v>
      </c>
      <c r="S57" s="37" t="s">
        <v>2</v>
      </c>
      <c r="T57" s="147" t="s">
        <v>3</v>
      </c>
      <c r="U57" s="39" t="s">
        <v>0</v>
      </c>
      <c r="V57" s="37" t="s">
        <v>1</v>
      </c>
      <c r="W57" s="37" t="s">
        <v>2</v>
      </c>
      <c r="X57" s="214" t="s">
        <v>3</v>
      </c>
      <c r="Y57" s="37" t="s">
        <v>0</v>
      </c>
      <c r="Z57" s="37" t="s">
        <v>1</v>
      </c>
      <c r="AA57" s="37" t="s">
        <v>2</v>
      </c>
      <c r="AB57" s="40" t="s">
        <v>3</v>
      </c>
    </row>
    <row r="58" spans="2:28" ht="3.75" customHeight="1">
      <c r="B58" s="52"/>
      <c r="C58" s="48"/>
      <c r="D58" s="48"/>
      <c r="E58" s="48"/>
      <c r="F58" s="49"/>
      <c r="G58" s="53"/>
      <c r="H58" s="60"/>
      <c r="I58" s="48"/>
      <c r="J58" s="48"/>
      <c r="K58" s="48"/>
      <c r="L58" s="49"/>
      <c r="M58" s="48"/>
      <c r="N58" s="48"/>
      <c r="O58" s="48"/>
      <c r="P58" s="49"/>
      <c r="Q58" s="50"/>
      <c r="R58" s="48"/>
      <c r="S58" s="48"/>
      <c r="T58" s="49"/>
      <c r="U58" s="50"/>
      <c r="V58" s="48"/>
      <c r="W58" s="48"/>
      <c r="X58" s="49"/>
      <c r="Y58" s="48"/>
      <c r="Z58" s="48"/>
      <c r="AA58" s="48"/>
      <c r="AB58" s="51"/>
    </row>
    <row r="59" spans="2:28" ht="15">
      <c r="B59" s="41" t="s">
        <v>130</v>
      </c>
      <c r="C59" s="48"/>
      <c r="D59" s="48"/>
      <c r="E59" s="48"/>
      <c r="F59" s="49"/>
      <c r="G59" s="53"/>
      <c r="H59" s="60"/>
      <c r="I59" s="48"/>
      <c r="J59" s="48"/>
      <c r="K59" s="48"/>
      <c r="L59" s="49"/>
      <c r="M59" s="48"/>
      <c r="N59" s="48"/>
      <c r="O59" s="48"/>
      <c r="P59" s="49"/>
      <c r="Q59" s="50"/>
      <c r="R59" s="48"/>
      <c r="S59" s="48"/>
      <c r="T59" s="49"/>
      <c r="U59" s="50"/>
      <c r="V59" s="48"/>
      <c r="W59" s="48"/>
      <c r="X59" s="49"/>
      <c r="Y59" s="48"/>
      <c r="Z59" s="48"/>
      <c r="AA59" s="48"/>
      <c r="AB59" s="51"/>
    </row>
    <row r="60" spans="2:28" ht="15">
      <c r="B60" s="52"/>
      <c r="C60" s="48" t="s">
        <v>131</v>
      </c>
      <c r="D60" s="48"/>
      <c r="E60" s="48"/>
      <c r="F60" s="49"/>
      <c r="G60" s="53" t="s">
        <v>145</v>
      </c>
      <c r="H60" s="84">
        <v>5.192075488891206</v>
      </c>
      <c r="I60" s="67">
        <v>5.4714895108947985</v>
      </c>
      <c r="J60" s="67">
        <v>7.050652625217097</v>
      </c>
      <c r="K60" s="67">
        <v>6.521520644782953</v>
      </c>
      <c r="L60" s="66">
        <v>5.7150026624370724</v>
      </c>
      <c r="M60" s="67">
        <v>5.420782298070307</v>
      </c>
      <c r="N60" s="67">
        <v>5.474039881413589</v>
      </c>
      <c r="O60" s="67">
        <v>5.166564264552505</v>
      </c>
      <c r="P60" s="66">
        <v>5.832040907682739</v>
      </c>
      <c r="Q60" s="68">
        <v>6.656297595253079</v>
      </c>
      <c r="R60" s="67">
        <v>7.117689798494126</v>
      </c>
      <c r="S60" s="67">
        <v>7.266483630201066</v>
      </c>
      <c r="T60" s="66">
        <v>7.163368134453506</v>
      </c>
      <c r="U60" s="68">
        <v>6.62078693574702</v>
      </c>
      <c r="V60" s="67">
        <v>6.473264650177441</v>
      </c>
      <c r="W60" s="67">
        <v>6.504947224618874</v>
      </c>
      <c r="X60" s="66">
        <v>6.497047035881636</v>
      </c>
      <c r="Y60" s="67">
        <v>5.932509598005424</v>
      </c>
      <c r="Z60" s="67">
        <v>5.720611269140335</v>
      </c>
      <c r="AA60" s="67">
        <v>5.621306405713412</v>
      </c>
      <c r="AB60" s="69">
        <v>5.599071779452686</v>
      </c>
    </row>
    <row r="61" spans="2:28" ht="18">
      <c r="B61" s="52"/>
      <c r="C61" s="48" t="s">
        <v>132</v>
      </c>
      <c r="D61" s="48"/>
      <c r="E61" s="48"/>
      <c r="F61" s="49"/>
      <c r="G61" s="53" t="s">
        <v>145</v>
      </c>
      <c r="H61" s="84">
        <v>4.60526315789474</v>
      </c>
      <c r="I61" s="67">
        <v>6.2509103843902665</v>
      </c>
      <c r="J61" s="67">
        <v>6.9453328197133715</v>
      </c>
      <c r="K61" s="67">
        <v>6.461901232078574</v>
      </c>
      <c r="L61" s="66">
        <v>5.927978006644125</v>
      </c>
      <c r="M61" s="67">
        <v>6.281513110732533</v>
      </c>
      <c r="N61" s="67">
        <v>6.282252055312881</v>
      </c>
      <c r="O61" s="67">
        <v>5.993688712137612</v>
      </c>
      <c r="P61" s="66">
        <v>6.444285182912225</v>
      </c>
      <c r="Q61" s="68">
        <v>7.077606395226766</v>
      </c>
      <c r="R61" s="67">
        <v>6.96039688725638</v>
      </c>
      <c r="S61" s="67">
        <v>7.221035306150895</v>
      </c>
      <c r="T61" s="66">
        <v>6.5347437919982525</v>
      </c>
      <c r="U61" s="68">
        <v>6.369369059319155</v>
      </c>
      <c r="V61" s="67">
        <v>6.473264650177498</v>
      </c>
      <c r="W61" s="67">
        <v>6.5049472246189595</v>
      </c>
      <c r="X61" s="66">
        <v>6.497047035881565</v>
      </c>
      <c r="Y61" s="67">
        <v>6.144586623534678</v>
      </c>
      <c r="Z61" s="67">
        <v>5.932264073932487</v>
      </c>
      <c r="AA61" s="67">
        <v>5.832760402036513</v>
      </c>
      <c r="AB61" s="69">
        <v>5.810481262024396</v>
      </c>
    </row>
    <row r="62" spans="2:28" ht="18.75" thickBot="1">
      <c r="B62" s="54"/>
      <c r="C62" s="55" t="s">
        <v>136</v>
      </c>
      <c r="D62" s="55"/>
      <c r="E62" s="55"/>
      <c r="F62" s="56"/>
      <c r="G62" s="57" t="s">
        <v>145</v>
      </c>
      <c r="H62" s="85">
        <v>0.9609613367051537</v>
      </c>
      <c r="I62" s="70">
        <v>2.1677230517604045</v>
      </c>
      <c r="J62" s="70">
        <v>2.776537914422363</v>
      </c>
      <c r="K62" s="70">
        <v>2.9484908033727635</v>
      </c>
      <c r="L62" s="71">
        <v>2.304549937993272</v>
      </c>
      <c r="M62" s="70">
        <v>1.6898369975055374</v>
      </c>
      <c r="N62" s="70">
        <v>2.0903986907592156</v>
      </c>
      <c r="O62" s="70">
        <v>2.4936334977120396</v>
      </c>
      <c r="P62" s="71">
        <v>2.389920647281855</v>
      </c>
      <c r="Q62" s="72">
        <v>2.5817108129855484</v>
      </c>
      <c r="R62" s="70">
        <v>2.622912190403909</v>
      </c>
      <c r="S62" s="70">
        <v>2.6302623102875344</v>
      </c>
      <c r="T62" s="71">
        <v>3.2671924758274287</v>
      </c>
      <c r="U62" s="72">
        <v>3.13535316484608</v>
      </c>
      <c r="V62" s="70">
        <v>3.1051702104312398</v>
      </c>
      <c r="W62" s="70">
        <v>2.982692770701874</v>
      </c>
      <c r="X62" s="71">
        <v>2.583683153762493</v>
      </c>
      <c r="Y62" s="70">
        <v>2.417767562784718</v>
      </c>
      <c r="Z62" s="70">
        <v>2.2934905608984764</v>
      </c>
      <c r="AA62" s="70">
        <v>2.2800398386065837</v>
      </c>
      <c r="AB62" s="73">
        <v>2.230973480886547</v>
      </c>
    </row>
    <row r="63" ht="3.75" customHeight="1"/>
    <row r="64" ht="15">
      <c r="B64" s="36" t="s">
        <v>98</v>
      </c>
    </row>
    <row r="65" ht="15">
      <c r="B65" s="36" t="s">
        <v>149</v>
      </c>
    </row>
    <row r="66" ht="15">
      <c r="B66" s="36" t="s">
        <v>150</v>
      </c>
    </row>
    <row r="67" ht="15">
      <c r="B67" s="36" t="s">
        <v>151</v>
      </c>
    </row>
    <row r="68" ht="15">
      <c r="B68" s="36" t="s">
        <v>152</v>
      </c>
    </row>
    <row r="69" ht="15">
      <c r="B69" s="36" t="s">
        <v>153</v>
      </c>
    </row>
  </sheetData>
  <sheetProtection/>
  <mergeCells count="30">
    <mergeCell ref="K31:K32"/>
    <mergeCell ref="M56:P56"/>
    <mergeCell ref="M3:P3"/>
    <mergeCell ref="Q3:T3"/>
    <mergeCell ref="L31:L32"/>
    <mergeCell ref="L56:L57"/>
    <mergeCell ref="G3:G4"/>
    <mergeCell ref="I3:I4"/>
    <mergeCell ref="G56:G57"/>
    <mergeCell ref="I56:I57"/>
    <mergeCell ref="J3:J4"/>
    <mergeCell ref="J31:J32"/>
    <mergeCell ref="K56:K57"/>
    <mergeCell ref="K3:K4"/>
    <mergeCell ref="Y3:AB3"/>
    <mergeCell ref="Y31:AB31"/>
    <mergeCell ref="L3:L4"/>
    <mergeCell ref="Y56:AB56"/>
    <mergeCell ref="Q31:T31"/>
    <mergeCell ref="U56:X56"/>
    <mergeCell ref="U31:X31"/>
    <mergeCell ref="M31:P31"/>
    <mergeCell ref="U3:X3"/>
    <mergeCell ref="Q56:T56"/>
    <mergeCell ref="I31:I32"/>
    <mergeCell ref="B56:F57"/>
    <mergeCell ref="B31:F32"/>
    <mergeCell ref="G31:G32"/>
    <mergeCell ref="J56:J57"/>
    <mergeCell ref="B3:F4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B45"/>
  <sheetViews>
    <sheetView zoomScale="80" zoomScaleNormal="80" zoomScalePageLayoutView="0" workbookViewId="0" topLeftCell="A1">
      <selection activeCell="R46" sqref="R46"/>
    </sheetView>
  </sheetViews>
  <sheetFormatPr defaultColWidth="9.140625" defaultRowHeight="15"/>
  <cols>
    <col min="1" max="5" width="3.140625" style="36" customWidth="1"/>
    <col min="6" max="6" width="39.140625" style="36" customWidth="1"/>
    <col min="7" max="7" width="26.57421875" style="36" customWidth="1"/>
    <col min="8" max="8" width="10.140625" style="36" customWidth="1"/>
    <col min="9" max="28" width="9.140625" style="36" customWidth="1"/>
    <col min="29" max="16384" width="9.140625" style="36" customWidth="1"/>
  </cols>
  <sheetData>
    <row r="1" ht="22.5" customHeight="1" thickBot="1">
      <c r="B1" s="35" t="s">
        <v>154</v>
      </c>
    </row>
    <row r="2" spans="2:28" ht="30" customHeight="1">
      <c r="B2" s="202" t="str">
        <f>"Medium-Term Forecast "&amp;Summary!H3&amp;" - trade balance and balance of payments [level]"</f>
        <v>Medium-Term Forecast MTF-2018Q4U - trade balance and balance of payments [level]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4"/>
    </row>
    <row r="3" spans="2:28" ht="15">
      <c r="B3" s="282" t="s">
        <v>20</v>
      </c>
      <c r="C3" s="283"/>
      <c r="D3" s="283"/>
      <c r="E3" s="283"/>
      <c r="F3" s="284"/>
      <c r="G3" s="301" t="s">
        <v>19</v>
      </c>
      <c r="H3" s="32" t="s">
        <v>18</v>
      </c>
      <c r="I3" s="290">
        <v>2018</v>
      </c>
      <c r="J3" s="290">
        <v>2019</v>
      </c>
      <c r="K3" s="290">
        <v>2020</v>
      </c>
      <c r="L3" s="292">
        <v>2021</v>
      </c>
      <c r="M3" s="280">
        <v>2018</v>
      </c>
      <c r="N3" s="278"/>
      <c r="O3" s="278"/>
      <c r="P3" s="278"/>
      <c r="Q3" s="280">
        <v>2019</v>
      </c>
      <c r="R3" s="278"/>
      <c r="S3" s="278"/>
      <c r="T3" s="278"/>
      <c r="U3" s="280">
        <v>2020</v>
      </c>
      <c r="V3" s="278"/>
      <c r="W3" s="278"/>
      <c r="X3" s="278"/>
      <c r="Y3" s="280">
        <v>2021</v>
      </c>
      <c r="Z3" s="278"/>
      <c r="AA3" s="278"/>
      <c r="AB3" s="279"/>
    </row>
    <row r="4" spans="2:28" ht="15">
      <c r="B4" s="285"/>
      <c r="C4" s="286"/>
      <c r="D4" s="286"/>
      <c r="E4" s="286"/>
      <c r="F4" s="287"/>
      <c r="G4" s="302"/>
      <c r="H4" s="34">
        <v>2017</v>
      </c>
      <c r="I4" s="291"/>
      <c r="J4" s="291"/>
      <c r="K4" s="291"/>
      <c r="L4" s="293"/>
      <c r="M4" s="37" t="s">
        <v>0</v>
      </c>
      <c r="N4" s="37" t="s">
        <v>1</v>
      </c>
      <c r="O4" s="37" t="s">
        <v>2</v>
      </c>
      <c r="P4" s="147" t="s">
        <v>3</v>
      </c>
      <c r="Q4" s="39" t="s">
        <v>0</v>
      </c>
      <c r="R4" s="37" t="s">
        <v>1</v>
      </c>
      <c r="S4" s="37" t="s">
        <v>2</v>
      </c>
      <c r="T4" s="147" t="s">
        <v>3</v>
      </c>
      <c r="U4" s="39" t="s">
        <v>0</v>
      </c>
      <c r="V4" s="37" t="s">
        <v>1</v>
      </c>
      <c r="W4" s="37" t="s">
        <v>2</v>
      </c>
      <c r="X4" s="214" t="s">
        <v>3</v>
      </c>
      <c r="Y4" s="37" t="s">
        <v>0</v>
      </c>
      <c r="Z4" s="37" t="s">
        <v>1</v>
      </c>
      <c r="AA4" s="37" t="s">
        <v>2</v>
      </c>
      <c r="AB4" s="40" t="s">
        <v>3</v>
      </c>
    </row>
    <row r="5" spans="2:28" ht="3.75" customHeight="1">
      <c r="B5" s="41"/>
      <c r="C5" s="42"/>
      <c r="D5" s="42"/>
      <c r="E5" s="42"/>
      <c r="F5" s="43"/>
      <c r="G5" s="190"/>
      <c r="H5" s="98"/>
      <c r="I5" s="86"/>
      <c r="J5" s="86"/>
      <c r="K5" s="253"/>
      <c r="L5" s="88"/>
      <c r="M5" s="46"/>
      <c r="N5" s="46"/>
      <c r="O5" s="46"/>
      <c r="P5" s="45"/>
      <c r="Q5" s="46"/>
      <c r="R5" s="46"/>
      <c r="S5" s="46"/>
      <c r="T5" s="45"/>
      <c r="U5" s="46"/>
      <c r="V5" s="46"/>
      <c r="W5" s="46"/>
      <c r="X5" s="45"/>
      <c r="Y5" s="46"/>
      <c r="Z5" s="46"/>
      <c r="AA5" s="46"/>
      <c r="AB5" s="63"/>
    </row>
    <row r="6" spans="2:28" ht="15">
      <c r="B6" s="41" t="s">
        <v>155</v>
      </c>
      <c r="C6" s="42"/>
      <c r="D6" s="42"/>
      <c r="E6" s="42"/>
      <c r="F6" s="91"/>
      <c r="G6" s="44"/>
      <c r="H6" s="125"/>
      <c r="I6" s="126"/>
      <c r="J6" s="126"/>
      <c r="K6" s="126"/>
      <c r="L6" s="127"/>
      <c r="M6" s="128"/>
      <c r="N6" s="128"/>
      <c r="O6" s="128"/>
      <c r="P6" s="129"/>
      <c r="Q6" s="128"/>
      <c r="R6" s="128"/>
      <c r="S6" s="128"/>
      <c r="T6" s="129"/>
      <c r="U6" s="128"/>
      <c r="V6" s="128"/>
      <c r="W6" s="128"/>
      <c r="X6" s="129"/>
      <c r="Y6" s="128"/>
      <c r="Z6" s="128"/>
      <c r="AA6" s="128"/>
      <c r="AB6" s="130"/>
    </row>
    <row r="7" spans="2:28" ht="15">
      <c r="B7" s="41"/>
      <c r="C7" s="90" t="s">
        <v>93</v>
      </c>
      <c r="D7" s="42"/>
      <c r="E7" s="42"/>
      <c r="F7" s="91"/>
      <c r="G7" s="53" t="s">
        <v>156</v>
      </c>
      <c r="H7" s="131">
        <v>82862.5989999999</v>
      </c>
      <c r="I7" s="75">
        <v>86415.8339376383</v>
      </c>
      <c r="J7" s="75">
        <v>92309.08006486404</v>
      </c>
      <c r="K7" s="75">
        <v>98382.74975552715</v>
      </c>
      <c r="L7" s="74">
        <v>103304.90145214507</v>
      </c>
      <c r="M7" s="76">
        <v>21040.4880778753</v>
      </c>
      <c r="N7" s="76">
        <v>21635.9627234761</v>
      </c>
      <c r="O7" s="76">
        <v>21776.1309032831</v>
      </c>
      <c r="P7" s="77">
        <v>21963.25223300379</v>
      </c>
      <c r="Q7" s="76">
        <v>22408.376963213315</v>
      </c>
      <c r="R7" s="76">
        <v>22763.08686830171</v>
      </c>
      <c r="S7" s="76">
        <v>23247.301466990233</v>
      </c>
      <c r="T7" s="77">
        <v>23890.314766358795</v>
      </c>
      <c r="U7" s="76">
        <v>24153.15981837749</v>
      </c>
      <c r="V7" s="76">
        <v>24440.67057418508</v>
      </c>
      <c r="W7" s="76">
        <v>24738.77366563458</v>
      </c>
      <c r="X7" s="77">
        <v>25050.14569733</v>
      </c>
      <c r="Y7" s="76">
        <v>25357.497273070425</v>
      </c>
      <c r="Z7" s="76">
        <v>25667.412193829336</v>
      </c>
      <c r="AA7" s="76">
        <v>25980.573274484912</v>
      </c>
      <c r="AB7" s="79">
        <v>26299.418710760416</v>
      </c>
    </row>
    <row r="8" spans="2:28" ht="15">
      <c r="B8" s="52"/>
      <c r="C8" s="48"/>
      <c r="D8" s="64" t="s">
        <v>157</v>
      </c>
      <c r="E8" s="48"/>
      <c r="F8" s="49"/>
      <c r="G8" s="53" t="s">
        <v>156</v>
      </c>
      <c r="H8" s="131">
        <v>39283.147000000026</v>
      </c>
      <c r="I8" s="75">
        <v>39522.39400268087</v>
      </c>
      <c r="J8" s="75">
        <v>42603.89105417742</v>
      </c>
      <c r="K8" s="75">
        <v>45363.82709008002</v>
      </c>
      <c r="L8" s="74">
        <v>47513.5709648405</v>
      </c>
      <c r="M8" s="75">
        <v>9335.30601676007</v>
      </c>
      <c r="N8" s="75">
        <v>9949.47489158962</v>
      </c>
      <c r="O8" s="75">
        <v>9870.38798901228</v>
      </c>
      <c r="P8" s="74">
        <v>10367.2251053189</v>
      </c>
      <c r="Q8" s="75">
        <v>10344.226176100945</v>
      </c>
      <c r="R8" s="75">
        <v>10507.987575049297</v>
      </c>
      <c r="S8" s="75">
        <v>10729.414718766779</v>
      </c>
      <c r="T8" s="74">
        <v>11022.262584260396</v>
      </c>
      <c r="U8" s="75">
        <v>11140.307078234895</v>
      </c>
      <c r="V8" s="75">
        <v>11272.148457847852</v>
      </c>
      <c r="W8" s="75">
        <v>11407.397981173737</v>
      </c>
      <c r="X8" s="74">
        <v>11543.973572823532</v>
      </c>
      <c r="Y8" s="75">
        <v>11674.758700975946</v>
      </c>
      <c r="Z8" s="75">
        <v>11810.760920148283</v>
      </c>
      <c r="AA8" s="75">
        <v>11946.771398128645</v>
      </c>
      <c r="AB8" s="146">
        <v>12081.279945587634</v>
      </c>
    </row>
    <row r="9" spans="2:28" ht="15" customHeight="1">
      <c r="B9" s="52"/>
      <c r="C9" s="48"/>
      <c r="D9" s="64" t="s">
        <v>158</v>
      </c>
      <c r="E9" s="48"/>
      <c r="F9" s="49"/>
      <c r="G9" s="53" t="s">
        <v>156</v>
      </c>
      <c r="H9" s="131">
        <v>43525.258</v>
      </c>
      <c r="I9" s="75">
        <v>46893.45979389858</v>
      </c>
      <c r="J9" s="75">
        <v>49705.18901068664</v>
      </c>
      <c r="K9" s="75">
        <v>53018.922665447135</v>
      </c>
      <c r="L9" s="74">
        <v>55791.330487304585</v>
      </c>
      <c r="M9" s="75">
        <v>11702.104159881</v>
      </c>
      <c r="N9" s="75">
        <v>11746.92213287165</v>
      </c>
      <c r="O9" s="75">
        <v>11436.60637346113</v>
      </c>
      <c r="P9" s="74">
        <v>12007.827127684799</v>
      </c>
      <c r="Q9" s="75">
        <v>12064.150787112372</v>
      </c>
      <c r="R9" s="75">
        <v>12255.099293252413</v>
      </c>
      <c r="S9" s="75">
        <v>12517.886748223455</v>
      </c>
      <c r="T9" s="74">
        <v>12868.052182098401</v>
      </c>
      <c r="U9" s="75">
        <v>13012.852740142596</v>
      </c>
      <c r="V9" s="75">
        <v>13168.522116337226</v>
      </c>
      <c r="W9" s="75">
        <v>13331.375684460842</v>
      </c>
      <c r="X9" s="74">
        <v>13506.172124506467</v>
      </c>
      <c r="Y9" s="75">
        <v>13682.73857209448</v>
      </c>
      <c r="Z9" s="75">
        <v>13856.651273681053</v>
      </c>
      <c r="AA9" s="75">
        <v>14033.801876356267</v>
      </c>
      <c r="AB9" s="146">
        <v>14218.138765172782</v>
      </c>
    </row>
    <row r="10" spans="2:28" ht="3.75" customHeight="1">
      <c r="B10" s="52"/>
      <c r="C10" s="48"/>
      <c r="D10" s="48"/>
      <c r="E10" s="48"/>
      <c r="F10" s="49"/>
      <c r="G10" s="53"/>
      <c r="H10" s="131"/>
      <c r="I10" s="75"/>
      <c r="J10" s="75"/>
      <c r="K10" s="75"/>
      <c r="L10" s="74"/>
      <c r="M10" s="75"/>
      <c r="N10" s="75"/>
      <c r="O10" s="75"/>
      <c r="P10" s="74"/>
      <c r="Q10" s="75"/>
      <c r="R10" s="75"/>
      <c r="S10" s="75"/>
      <c r="T10" s="74"/>
      <c r="U10" s="75"/>
      <c r="V10" s="75"/>
      <c r="W10" s="75"/>
      <c r="X10" s="74"/>
      <c r="Y10" s="75"/>
      <c r="Z10" s="75"/>
      <c r="AA10" s="75"/>
      <c r="AB10" s="146"/>
    </row>
    <row r="11" spans="2:28" ht="15" customHeight="1">
      <c r="B11" s="52"/>
      <c r="C11" s="48" t="s">
        <v>94</v>
      </c>
      <c r="D11" s="48"/>
      <c r="E11" s="48"/>
      <c r="F11" s="49"/>
      <c r="G11" s="53" t="s">
        <v>156</v>
      </c>
      <c r="H11" s="120">
        <v>76960.054</v>
      </c>
      <c r="I11" s="76">
        <v>80424.46775422043</v>
      </c>
      <c r="J11" s="76">
        <v>85790.78874501612</v>
      </c>
      <c r="K11" s="76">
        <v>91507.3151944385</v>
      </c>
      <c r="L11" s="77">
        <v>96465.03627398642</v>
      </c>
      <c r="M11" s="76">
        <v>19637.8875870613</v>
      </c>
      <c r="N11" s="76">
        <v>19996.3428719609</v>
      </c>
      <c r="O11" s="76">
        <v>20364.864363303</v>
      </c>
      <c r="P11" s="77">
        <v>20425.37293189522</v>
      </c>
      <c r="Q11" s="76">
        <v>20823.74061612059</v>
      </c>
      <c r="R11" s="76">
        <v>21167.24035437725</v>
      </c>
      <c r="S11" s="76">
        <v>21602.766999874108</v>
      </c>
      <c r="T11" s="77">
        <v>22197.04077464418</v>
      </c>
      <c r="U11" s="76">
        <v>22434.54093072355</v>
      </c>
      <c r="V11" s="76">
        <v>22718.606184573367</v>
      </c>
      <c r="W11" s="76">
        <v>23006.29384228071</v>
      </c>
      <c r="X11" s="77">
        <v>23347.874236860887</v>
      </c>
      <c r="Y11" s="76">
        <v>23639.794838117312</v>
      </c>
      <c r="Z11" s="76">
        <v>23950.339300312306</v>
      </c>
      <c r="AA11" s="76">
        <v>24264.64644635815</v>
      </c>
      <c r="AB11" s="79">
        <v>24610.25568919865</v>
      </c>
    </row>
    <row r="12" spans="2:28" ht="15" customHeight="1">
      <c r="B12" s="52"/>
      <c r="C12" s="48"/>
      <c r="D12" s="64" t="s">
        <v>159</v>
      </c>
      <c r="E12" s="48"/>
      <c r="F12" s="49"/>
      <c r="G12" s="53" t="s">
        <v>156</v>
      </c>
      <c r="H12" s="131">
        <v>22912.12899999999</v>
      </c>
      <c r="I12" s="75">
        <v>24449.80055748325</v>
      </c>
      <c r="J12" s="75">
        <v>26050.280261358163</v>
      </c>
      <c r="K12" s="75">
        <v>27786.097338078664</v>
      </c>
      <c r="L12" s="74">
        <v>29291.5039845162</v>
      </c>
      <c r="M12" s="75">
        <v>5984.68409407493</v>
      </c>
      <c r="N12" s="75">
        <v>6060.95408808384</v>
      </c>
      <c r="O12" s="75">
        <v>6171.4199646739</v>
      </c>
      <c r="P12" s="74">
        <v>6232.7424106505805</v>
      </c>
      <c r="Q12" s="75">
        <v>6323.106327324471</v>
      </c>
      <c r="R12" s="75">
        <v>6427.40965151799</v>
      </c>
      <c r="S12" s="75">
        <v>6559.656846612597</v>
      </c>
      <c r="T12" s="74">
        <v>6740.107435903105</v>
      </c>
      <c r="U12" s="75">
        <v>6812.22410155555</v>
      </c>
      <c r="V12" s="75">
        <v>6898.480208808457</v>
      </c>
      <c r="W12" s="75">
        <v>6985.836255076832</v>
      </c>
      <c r="X12" s="74">
        <v>7089.556772637826</v>
      </c>
      <c r="Y12" s="75">
        <v>7178.198147639006</v>
      </c>
      <c r="Z12" s="75">
        <v>7272.494637881524</v>
      </c>
      <c r="AA12" s="75">
        <v>7367.933663007837</v>
      </c>
      <c r="AB12" s="146">
        <v>7472.8775359878355</v>
      </c>
    </row>
    <row r="13" spans="2:28" ht="15" customHeight="1">
      <c r="B13" s="52"/>
      <c r="C13" s="48"/>
      <c r="D13" s="64" t="s">
        <v>160</v>
      </c>
      <c r="E13" s="48"/>
      <c r="F13" s="49"/>
      <c r="G13" s="53" t="s">
        <v>156</v>
      </c>
      <c r="H13" s="131">
        <v>54028.742</v>
      </c>
      <c r="I13" s="75">
        <v>55974.67224694467</v>
      </c>
      <c r="J13" s="75">
        <v>59740.50848365798</v>
      </c>
      <c r="K13" s="75">
        <v>63721.217856359865</v>
      </c>
      <c r="L13" s="74">
        <v>67173.53228947024</v>
      </c>
      <c r="M13" s="75">
        <v>13697.0498194042</v>
      </c>
      <c r="N13" s="75">
        <v>13871.792419872789</v>
      </c>
      <c r="O13" s="75">
        <v>14151.99948642308</v>
      </c>
      <c r="P13" s="74">
        <v>14253.830521244601</v>
      </c>
      <c r="Q13" s="75">
        <v>14500.634288796122</v>
      </c>
      <c r="R13" s="75">
        <v>14739.830702859263</v>
      </c>
      <c r="S13" s="75">
        <v>15043.110153261514</v>
      </c>
      <c r="T13" s="74">
        <v>15456.933338741079</v>
      </c>
      <c r="U13" s="75">
        <v>15622.316829168001</v>
      </c>
      <c r="V13" s="75">
        <v>15820.125975764911</v>
      </c>
      <c r="W13" s="75">
        <v>16020.45758720388</v>
      </c>
      <c r="X13" s="74">
        <v>16258.317464223066</v>
      </c>
      <c r="Y13" s="75">
        <v>16461.59669047831</v>
      </c>
      <c r="Z13" s="75">
        <v>16677.844662430787</v>
      </c>
      <c r="AA13" s="75">
        <v>16896.71278335032</v>
      </c>
      <c r="AB13" s="146">
        <v>17137.378153210822</v>
      </c>
    </row>
    <row r="14" spans="2:28" ht="3.75" customHeight="1">
      <c r="B14" s="52"/>
      <c r="C14" s="48"/>
      <c r="D14" s="48"/>
      <c r="E14" s="48"/>
      <c r="F14" s="49"/>
      <c r="G14" s="53"/>
      <c r="H14" s="131"/>
      <c r="I14" s="75"/>
      <c r="J14" s="75"/>
      <c r="K14" s="75"/>
      <c r="L14" s="74"/>
      <c r="M14" s="75"/>
      <c r="N14" s="75"/>
      <c r="O14" s="75"/>
      <c r="P14" s="74"/>
      <c r="Q14" s="75"/>
      <c r="R14" s="75"/>
      <c r="S14" s="75"/>
      <c r="T14" s="74"/>
      <c r="U14" s="75"/>
      <c r="V14" s="75"/>
      <c r="W14" s="75"/>
      <c r="X14" s="74"/>
      <c r="Y14" s="75"/>
      <c r="Z14" s="75"/>
      <c r="AA14" s="75"/>
      <c r="AB14" s="146"/>
    </row>
    <row r="15" spans="2:28" ht="15" customHeight="1">
      <c r="B15" s="52"/>
      <c r="C15" s="48" t="s">
        <v>161</v>
      </c>
      <c r="D15" s="48"/>
      <c r="E15" s="48"/>
      <c r="F15" s="49"/>
      <c r="G15" s="53" t="s">
        <v>156</v>
      </c>
      <c r="H15" s="120">
        <v>5902.5449999999</v>
      </c>
      <c r="I15" s="76">
        <v>5991.366183417867</v>
      </c>
      <c r="J15" s="76">
        <v>6518.2913198479255</v>
      </c>
      <c r="K15" s="76">
        <v>6875.434561088638</v>
      </c>
      <c r="L15" s="77">
        <v>6839.8651781586705</v>
      </c>
      <c r="M15" s="76">
        <v>1402.6004908139985</v>
      </c>
      <c r="N15" s="76">
        <v>1639.6198515151991</v>
      </c>
      <c r="O15" s="76">
        <v>1411.2665399801008</v>
      </c>
      <c r="P15" s="77">
        <v>1537.879301108569</v>
      </c>
      <c r="Q15" s="76">
        <v>1584.6363470927245</v>
      </c>
      <c r="R15" s="76">
        <v>1595.8465139244618</v>
      </c>
      <c r="S15" s="76">
        <v>1644.5344671161256</v>
      </c>
      <c r="T15" s="77">
        <v>1693.2739917146137</v>
      </c>
      <c r="U15" s="76">
        <v>1718.6188876539418</v>
      </c>
      <c r="V15" s="76">
        <v>1722.0643896117108</v>
      </c>
      <c r="W15" s="76">
        <v>1732.4798233538713</v>
      </c>
      <c r="X15" s="77">
        <v>1702.2714604691137</v>
      </c>
      <c r="Y15" s="76">
        <v>1717.702434953113</v>
      </c>
      <c r="Z15" s="76">
        <v>1717.07289351703</v>
      </c>
      <c r="AA15" s="76">
        <v>1715.9268281267614</v>
      </c>
      <c r="AB15" s="79">
        <v>1689.163021561766</v>
      </c>
    </row>
    <row r="16" spans="2:28" ht="3.75" customHeight="1">
      <c r="B16" s="41"/>
      <c r="C16" s="48"/>
      <c r="D16" s="48"/>
      <c r="E16" s="48"/>
      <c r="F16" s="49"/>
      <c r="G16" s="53"/>
      <c r="H16" s="120"/>
      <c r="I16" s="76"/>
      <c r="J16" s="76"/>
      <c r="K16" s="76"/>
      <c r="L16" s="77"/>
      <c r="M16" s="76"/>
      <c r="N16" s="76"/>
      <c r="O16" s="76"/>
      <c r="P16" s="77"/>
      <c r="Q16" s="76"/>
      <c r="R16" s="76"/>
      <c r="S16" s="76"/>
      <c r="T16" s="77"/>
      <c r="U16" s="76"/>
      <c r="V16" s="76"/>
      <c r="W16" s="76"/>
      <c r="X16" s="77"/>
      <c r="Y16" s="76"/>
      <c r="Z16" s="76"/>
      <c r="AA16" s="76"/>
      <c r="AB16" s="79"/>
    </row>
    <row r="17" spans="2:28" ht="15" customHeight="1">
      <c r="B17" s="41" t="s">
        <v>162</v>
      </c>
      <c r="C17" s="42"/>
      <c r="D17" s="42"/>
      <c r="E17" s="42"/>
      <c r="F17" s="91"/>
      <c r="G17" s="53"/>
      <c r="H17" s="120"/>
      <c r="I17" s="76"/>
      <c r="J17" s="76"/>
      <c r="K17" s="76"/>
      <c r="L17" s="77"/>
      <c r="M17" s="76"/>
      <c r="N17" s="76"/>
      <c r="O17" s="76"/>
      <c r="P17" s="77"/>
      <c r="Q17" s="76"/>
      <c r="R17" s="76"/>
      <c r="S17" s="76"/>
      <c r="T17" s="77"/>
      <c r="U17" s="76"/>
      <c r="V17" s="76"/>
      <c r="W17" s="76"/>
      <c r="X17" s="77"/>
      <c r="Y17" s="76"/>
      <c r="Z17" s="76"/>
      <c r="AA17" s="76"/>
      <c r="AB17" s="79"/>
    </row>
    <row r="18" spans="2:28" ht="15" customHeight="1">
      <c r="B18" s="41"/>
      <c r="C18" s="90" t="s">
        <v>93</v>
      </c>
      <c r="D18" s="42"/>
      <c r="E18" s="42"/>
      <c r="F18" s="91"/>
      <c r="G18" s="53" t="s">
        <v>163</v>
      </c>
      <c r="H18" s="120">
        <v>80692.698131368</v>
      </c>
      <c r="I18" s="76">
        <v>86216.94838686934</v>
      </c>
      <c r="J18" s="76">
        <v>94294.3560852316</v>
      </c>
      <c r="K18" s="76">
        <v>102973.61564521425</v>
      </c>
      <c r="L18" s="77">
        <v>110503.99165687244</v>
      </c>
      <c r="M18" s="116"/>
      <c r="N18" s="116"/>
      <c r="O18" s="116"/>
      <c r="P18" s="133"/>
      <c r="Q18" s="132"/>
      <c r="R18" s="132"/>
      <c r="S18" s="132"/>
      <c r="T18" s="133"/>
      <c r="U18" s="132"/>
      <c r="V18" s="132"/>
      <c r="W18" s="132"/>
      <c r="X18" s="133"/>
      <c r="Y18" s="132"/>
      <c r="Z18" s="132"/>
      <c r="AA18" s="132"/>
      <c r="AB18" s="134"/>
    </row>
    <row r="19" spans="2:28" ht="15" customHeight="1">
      <c r="B19" s="52"/>
      <c r="C19" s="48" t="s">
        <v>94</v>
      </c>
      <c r="D19" s="48"/>
      <c r="E19" s="48"/>
      <c r="F19" s="49"/>
      <c r="G19" s="53" t="s">
        <v>164</v>
      </c>
      <c r="H19" s="120">
        <v>79122.900796</v>
      </c>
      <c r="I19" s="76">
        <v>84636.22378030253</v>
      </c>
      <c r="J19" s="76">
        <v>91911.35609373057</v>
      </c>
      <c r="K19" s="76">
        <v>100469.3079287611</v>
      </c>
      <c r="L19" s="77">
        <v>108273.34411990993</v>
      </c>
      <c r="M19" s="116"/>
      <c r="N19" s="116"/>
      <c r="O19" s="116"/>
      <c r="P19" s="133"/>
      <c r="Q19" s="132"/>
      <c r="R19" s="132"/>
      <c r="S19" s="132"/>
      <c r="T19" s="133"/>
      <c r="U19" s="132"/>
      <c r="V19" s="132"/>
      <c r="W19" s="132"/>
      <c r="X19" s="133"/>
      <c r="Y19" s="132"/>
      <c r="Z19" s="132"/>
      <c r="AA19" s="132"/>
      <c r="AB19" s="134"/>
    </row>
    <row r="20" spans="2:28" ht="3.75" customHeight="1">
      <c r="B20" s="52"/>
      <c r="C20" s="48"/>
      <c r="D20" s="64"/>
      <c r="E20" s="48"/>
      <c r="F20" s="49"/>
      <c r="G20" s="53"/>
      <c r="H20" s="120"/>
      <c r="I20" s="76"/>
      <c r="J20" s="76"/>
      <c r="K20" s="76"/>
      <c r="L20" s="77"/>
      <c r="M20" s="132"/>
      <c r="N20" s="132"/>
      <c r="O20" s="132"/>
      <c r="P20" s="133"/>
      <c r="Q20" s="132"/>
      <c r="R20" s="132"/>
      <c r="S20" s="132"/>
      <c r="T20" s="133"/>
      <c r="U20" s="132"/>
      <c r="V20" s="132"/>
      <c r="W20" s="132"/>
      <c r="X20" s="133"/>
      <c r="Y20" s="132"/>
      <c r="Z20" s="132"/>
      <c r="AA20" s="132"/>
      <c r="AB20" s="134"/>
    </row>
    <row r="21" spans="2:28" ht="15" customHeight="1">
      <c r="B21" s="52"/>
      <c r="C21" s="90" t="s">
        <v>165</v>
      </c>
      <c r="D21" s="48"/>
      <c r="E21" s="48"/>
      <c r="F21" s="49"/>
      <c r="G21" s="53" t="s">
        <v>164</v>
      </c>
      <c r="H21" s="120">
        <v>1569.7973353680063</v>
      </c>
      <c r="I21" s="76">
        <v>1580.7246065667896</v>
      </c>
      <c r="J21" s="76">
        <v>2382.9999915010267</v>
      </c>
      <c r="K21" s="76">
        <v>2504.3077164531296</v>
      </c>
      <c r="L21" s="77">
        <v>2230.647536962517</v>
      </c>
      <c r="M21" s="132"/>
      <c r="N21" s="132"/>
      <c r="O21" s="132"/>
      <c r="P21" s="133"/>
      <c r="Q21" s="132"/>
      <c r="R21" s="132"/>
      <c r="S21" s="132"/>
      <c r="T21" s="133"/>
      <c r="U21" s="132"/>
      <c r="V21" s="132"/>
      <c r="W21" s="132"/>
      <c r="X21" s="133"/>
      <c r="Y21" s="132"/>
      <c r="Z21" s="132"/>
      <c r="AA21" s="132"/>
      <c r="AB21" s="134"/>
    </row>
    <row r="22" spans="2:28" ht="15" customHeight="1">
      <c r="B22" s="41"/>
      <c r="C22" s="90" t="s">
        <v>165</v>
      </c>
      <c r="D22" s="48"/>
      <c r="E22" s="48"/>
      <c r="F22" s="49"/>
      <c r="G22" s="53" t="s">
        <v>60</v>
      </c>
      <c r="H22" s="84">
        <v>1.8500661942126895</v>
      </c>
      <c r="I22" s="67">
        <v>1.7471724622234979</v>
      </c>
      <c r="J22" s="67">
        <v>2.45728573946361</v>
      </c>
      <c r="K22" s="67">
        <v>2.4129178679203602</v>
      </c>
      <c r="L22" s="66">
        <v>2.0256852165165413</v>
      </c>
      <c r="M22" s="132"/>
      <c r="N22" s="132"/>
      <c r="O22" s="132"/>
      <c r="P22" s="133"/>
      <c r="Q22" s="132"/>
      <c r="R22" s="132"/>
      <c r="S22" s="132"/>
      <c r="T22" s="133"/>
      <c r="U22" s="132"/>
      <c r="V22" s="132"/>
      <c r="W22" s="132"/>
      <c r="X22" s="133"/>
      <c r="Y22" s="132"/>
      <c r="Z22" s="132"/>
      <c r="AA22" s="132"/>
      <c r="AB22" s="134"/>
    </row>
    <row r="23" spans="2:28" ht="15" customHeight="1">
      <c r="B23" s="52"/>
      <c r="C23" s="90" t="s">
        <v>166</v>
      </c>
      <c r="D23" s="48"/>
      <c r="E23" s="48"/>
      <c r="F23" s="49"/>
      <c r="G23" s="53" t="s">
        <v>164</v>
      </c>
      <c r="H23" s="120">
        <v>-1689.6327983872006</v>
      </c>
      <c r="I23" s="76">
        <v>-1784.1468843512098</v>
      </c>
      <c r="J23" s="76">
        <v>-1055.8037369929339</v>
      </c>
      <c r="K23" s="76">
        <v>-1075.8241043702474</v>
      </c>
      <c r="L23" s="77">
        <v>-1445.000825991981</v>
      </c>
      <c r="M23" s="132"/>
      <c r="N23" s="132"/>
      <c r="O23" s="132"/>
      <c r="P23" s="133"/>
      <c r="Q23" s="132"/>
      <c r="R23" s="132"/>
      <c r="S23" s="132"/>
      <c r="T23" s="133"/>
      <c r="U23" s="132"/>
      <c r="V23" s="132"/>
      <c r="W23" s="132"/>
      <c r="X23" s="133"/>
      <c r="Y23" s="132"/>
      <c r="Z23" s="132"/>
      <c r="AA23" s="132"/>
      <c r="AB23" s="134"/>
    </row>
    <row r="24" spans="2:28" ht="15" customHeight="1">
      <c r="B24" s="52"/>
      <c r="C24" s="90" t="s">
        <v>166</v>
      </c>
      <c r="D24" s="48"/>
      <c r="E24" s="48"/>
      <c r="F24" s="49"/>
      <c r="G24" s="53" t="s">
        <v>60</v>
      </c>
      <c r="H24" s="84">
        <v>-1.9912968703035383</v>
      </c>
      <c r="I24" s="67">
        <v>-1.9720147911600028</v>
      </c>
      <c r="J24" s="67">
        <v>-1.088716523641669</v>
      </c>
      <c r="K24" s="67">
        <v>-1.0365639921642484</v>
      </c>
      <c r="L24" s="66">
        <v>-1.3122273970059903</v>
      </c>
      <c r="M24" s="132"/>
      <c r="N24" s="132"/>
      <c r="O24" s="132"/>
      <c r="P24" s="133"/>
      <c r="Q24" s="132"/>
      <c r="R24" s="132"/>
      <c r="S24" s="132"/>
      <c r="T24" s="133"/>
      <c r="U24" s="132"/>
      <c r="V24" s="132"/>
      <c r="W24" s="132"/>
      <c r="X24" s="133"/>
      <c r="Y24" s="132"/>
      <c r="Z24" s="132"/>
      <c r="AA24" s="132"/>
      <c r="AB24" s="134"/>
    </row>
    <row r="25" spans="2:28" ht="15" customHeight="1" thickBot="1">
      <c r="B25" s="54"/>
      <c r="C25" s="121" t="s">
        <v>167</v>
      </c>
      <c r="D25" s="55"/>
      <c r="E25" s="55"/>
      <c r="F25" s="56"/>
      <c r="G25" s="57" t="s">
        <v>168</v>
      </c>
      <c r="H25" s="135">
        <v>84850.87400000001</v>
      </c>
      <c r="I25" s="81">
        <v>90473.3013336942</v>
      </c>
      <c r="J25" s="81">
        <v>96976.91860699933</v>
      </c>
      <c r="K25" s="81">
        <v>103787.52421488495</v>
      </c>
      <c r="L25" s="80">
        <v>110118.17229917084</v>
      </c>
      <c r="M25" s="136"/>
      <c r="N25" s="136"/>
      <c r="O25" s="136"/>
      <c r="P25" s="137"/>
      <c r="Q25" s="136"/>
      <c r="R25" s="136"/>
      <c r="S25" s="136"/>
      <c r="T25" s="137"/>
      <c r="U25" s="136"/>
      <c r="V25" s="136"/>
      <c r="W25" s="136"/>
      <c r="X25" s="137"/>
      <c r="Y25" s="136"/>
      <c r="Z25" s="136"/>
      <c r="AA25" s="136"/>
      <c r="AB25" s="138"/>
    </row>
    <row r="26" ht="15.75" thickBot="1"/>
    <row r="27" spans="2:28" ht="30" customHeight="1">
      <c r="B27" s="202" t="str">
        <f>"Medium-Term Forecast "&amp;Summary!H3&amp;" - trade balance and balance of payments [change over previous period]"</f>
        <v>Medium-Term Forecast MTF-2018Q4U - trade balance and balance of payments [change over previous period]</v>
      </c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4"/>
    </row>
    <row r="28" spans="2:28" ht="15">
      <c r="B28" s="282" t="s">
        <v>20</v>
      </c>
      <c r="C28" s="283"/>
      <c r="D28" s="283"/>
      <c r="E28" s="283"/>
      <c r="F28" s="284"/>
      <c r="G28" s="288" t="s">
        <v>19</v>
      </c>
      <c r="H28" s="32" t="str">
        <f aca="true" t="shared" si="0" ref="H28:M28">H$3</f>
        <v>Actual</v>
      </c>
      <c r="I28" s="290">
        <f t="shared" si="0"/>
        <v>2018</v>
      </c>
      <c r="J28" s="290">
        <f t="shared" si="0"/>
        <v>2019</v>
      </c>
      <c r="K28" s="290">
        <f t="shared" si="0"/>
        <v>2020</v>
      </c>
      <c r="L28" s="292">
        <f t="shared" si="0"/>
        <v>2021</v>
      </c>
      <c r="M28" s="280">
        <f t="shared" si="0"/>
        <v>2018</v>
      </c>
      <c r="N28" s="278"/>
      <c r="O28" s="278"/>
      <c r="P28" s="278"/>
      <c r="Q28" s="280">
        <f>Q$3</f>
        <v>2019</v>
      </c>
      <c r="R28" s="278"/>
      <c r="S28" s="278"/>
      <c r="T28" s="278"/>
      <c r="U28" s="280">
        <f>U$3</f>
        <v>2020</v>
      </c>
      <c r="V28" s="278"/>
      <c r="W28" s="278"/>
      <c r="X28" s="278"/>
      <c r="Y28" s="280">
        <f>Y$3</f>
        <v>2021</v>
      </c>
      <c r="Z28" s="278"/>
      <c r="AA28" s="278"/>
      <c r="AB28" s="279"/>
    </row>
    <row r="29" spans="2:28" ht="15">
      <c r="B29" s="285"/>
      <c r="C29" s="286"/>
      <c r="D29" s="286"/>
      <c r="E29" s="286"/>
      <c r="F29" s="287"/>
      <c r="G29" s="289"/>
      <c r="H29" s="34">
        <f>$H$4</f>
        <v>2017</v>
      </c>
      <c r="I29" s="291"/>
      <c r="J29" s="291"/>
      <c r="K29" s="291"/>
      <c r="L29" s="293"/>
      <c r="M29" s="37" t="s">
        <v>0</v>
      </c>
      <c r="N29" s="37" t="s">
        <v>1</v>
      </c>
      <c r="O29" s="37" t="s">
        <v>2</v>
      </c>
      <c r="P29" s="147" t="s">
        <v>3</v>
      </c>
      <c r="Q29" s="39" t="s">
        <v>0</v>
      </c>
      <c r="R29" s="37" t="s">
        <v>1</v>
      </c>
      <c r="S29" s="37" t="s">
        <v>2</v>
      </c>
      <c r="T29" s="147" t="s">
        <v>3</v>
      </c>
      <c r="U29" s="39" t="s">
        <v>0</v>
      </c>
      <c r="V29" s="37" t="s">
        <v>1</v>
      </c>
      <c r="W29" s="37" t="s">
        <v>2</v>
      </c>
      <c r="X29" s="214" t="s">
        <v>3</v>
      </c>
      <c r="Y29" s="37" t="s">
        <v>0</v>
      </c>
      <c r="Z29" s="37" t="s">
        <v>1</v>
      </c>
      <c r="AA29" s="37" t="s">
        <v>2</v>
      </c>
      <c r="AB29" s="40" t="s">
        <v>3</v>
      </c>
    </row>
    <row r="30" spans="2:28" ht="3.75" customHeight="1">
      <c r="B30" s="41"/>
      <c r="C30" s="42"/>
      <c r="D30" s="42"/>
      <c r="E30" s="42"/>
      <c r="F30" s="43"/>
      <c r="G30" s="190"/>
      <c r="H30" s="98"/>
      <c r="I30" s="253"/>
      <c r="J30" s="253"/>
      <c r="K30" s="253"/>
      <c r="L30" s="88"/>
      <c r="M30" s="46"/>
      <c r="N30" s="46"/>
      <c r="O30" s="46"/>
      <c r="P30" s="45"/>
      <c r="Q30" s="46"/>
      <c r="R30" s="46"/>
      <c r="S30" s="46"/>
      <c r="T30" s="45"/>
      <c r="U30" s="46"/>
      <c r="V30" s="46"/>
      <c r="W30" s="46"/>
      <c r="X30" s="45"/>
      <c r="Y30" s="46"/>
      <c r="Z30" s="46"/>
      <c r="AA30" s="46"/>
      <c r="AB30" s="63"/>
    </row>
    <row r="31" spans="2:28" ht="15">
      <c r="B31" s="41" t="s">
        <v>155</v>
      </c>
      <c r="C31" s="42"/>
      <c r="D31" s="42"/>
      <c r="E31" s="42"/>
      <c r="F31" s="91"/>
      <c r="G31" s="44"/>
      <c r="H31" s="98"/>
      <c r="I31" s="253"/>
      <c r="J31" s="253"/>
      <c r="K31" s="253"/>
      <c r="L31" s="88"/>
      <c r="M31" s="46"/>
      <c r="N31" s="46"/>
      <c r="O31" s="46"/>
      <c r="P31" s="45"/>
      <c r="Q31" s="46"/>
      <c r="R31" s="46"/>
      <c r="S31" s="46"/>
      <c r="T31" s="45"/>
      <c r="U31" s="46"/>
      <c r="V31" s="46"/>
      <c r="W31" s="46"/>
      <c r="X31" s="45"/>
      <c r="Y31" s="46"/>
      <c r="Z31" s="46"/>
      <c r="AA31" s="46"/>
      <c r="AB31" s="63"/>
    </row>
    <row r="32" spans="2:28" ht="15">
      <c r="B32" s="41"/>
      <c r="C32" s="90" t="s">
        <v>93</v>
      </c>
      <c r="D32" s="42"/>
      <c r="E32" s="42"/>
      <c r="F32" s="91"/>
      <c r="G32" s="53" t="s">
        <v>145</v>
      </c>
      <c r="H32" s="103">
        <v>5.904947347938048</v>
      </c>
      <c r="I32" s="104">
        <v>4.288104622012142</v>
      </c>
      <c r="J32" s="104">
        <v>6.819636933063194</v>
      </c>
      <c r="K32" s="104">
        <v>6.579709911955845</v>
      </c>
      <c r="L32" s="105">
        <v>5.003063757466691</v>
      </c>
      <c r="M32" s="67">
        <v>-1.503356936384364</v>
      </c>
      <c r="N32" s="67">
        <v>2.8301370357798845</v>
      </c>
      <c r="O32" s="67">
        <v>0.6478481295168308</v>
      </c>
      <c r="P32" s="66">
        <v>0.8592955771242146</v>
      </c>
      <c r="Q32" s="67">
        <v>2.026679498497245</v>
      </c>
      <c r="R32" s="67">
        <v>1.5829343895396875</v>
      </c>
      <c r="S32" s="67">
        <v>2.127192157592674</v>
      </c>
      <c r="T32" s="66">
        <v>2.7659696342889646</v>
      </c>
      <c r="U32" s="67">
        <v>1.1002159435288092</v>
      </c>
      <c r="V32" s="67">
        <v>1.1903649790319832</v>
      </c>
      <c r="W32" s="67">
        <v>1.2197009511038885</v>
      </c>
      <c r="X32" s="66">
        <v>1.2586397203995432</v>
      </c>
      <c r="Y32" s="67">
        <v>1.2269452619318741</v>
      </c>
      <c r="Z32" s="67">
        <v>1.2221826050950142</v>
      </c>
      <c r="AA32" s="67">
        <v>1.2200726675938967</v>
      </c>
      <c r="AB32" s="69">
        <v>1.2272455765579053</v>
      </c>
    </row>
    <row r="33" spans="2:28" ht="15">
      <c r="B33" s="52"/>
      <c r="C33" s="48"/>
      <c r="D33" s="64" t="s">
        <v>157</v>
      </c>
      <c r="E33" s="48"/>
      <c r="F33" s="49"/>
      <c r="G33" s="53" t="s">
        <v>145</v>
      </c>
      <c r="H33" s="103">
        <v>8.600239846863872</v>
      </c>
      <c r="I33" s="104">
        <v>0.6090321701589687</v>
      </c>
      <c r="J33" s="104">
        <v>7.796838043989766</v>
      </c>
      <c r="K33" s="104">
        <v>6.478131380987989</v>
      </c>
      <c r="L33" s="105">
        <v>4.738894429016511</v>
      </c>
      <c r="M33" s="109">
        <v>-4.060154174228202</v>
      </c>
      <c r="N33" s="109">
        <v>6.5789902733440755</v>
      </c>
      <c r="O33" s="109">
        <v>-0.7948851918224591</v>
      </c>
      <c r="P33" s="110">
        <v>5.0336128312250565</v>
      </c>
      <c r="Q33" s="109">
        <v>-0.2218426723092506</v>
      </c>
      <c r="R33" s="109">
        <v>1.583118893191866</v>
      </c>
      <c r="S33" s="109">
        <v>2.1072269274779956</v>
      </c>
      <c r="T33" s="110">
        <v>2.7293927317526396</v>
      </c>
      <c r="U33" s="109">
        <v>1.0709642695599086</v>
      </c>
      <c r="V33" s="109">
        <v>1.1834627060733283</v>
      </c>
      <c r="W33" s="109">
        <v>1.199855766907703</v>
      </c>
      <c r="X33" s="110">
        <v>1.1972545524859584</v>
      </c>
      <c r="Y33" s="109">
        <v>1.1329298991146715</v>
      </c>
      <c r="Z33" s="109">
        <v>1.1649253115695473</v>
      </c>
      <c r="AA33" s="109">
        <v>1.1515809938065615</v>
      </c>
      <c r="AB33" s="148">
        <v>1.1258987300958694</v>
      </c>
    </row>
    <row r="34" spans="2:28" ht="15" customHeight="1">
      <c r="B34" s="52"/>
      <c r="C34" s="48"/>
      <c r="D34" s="64" t="s">
        <v>158</v>
      </c>
      <c r="E34" s="48"/>
      <c r="F34" s="49"/>
      <c r="G34" s="53" t="s">
        <v>145</v>
      </c>
      <c r="H34" s="103">
        <v>3.5270758030864897</v>
      </c>
      <c r="I34" s="104">
        <v>7.738499318943909</v>
      </c>
      <c r="J34" s="104">
        <v>5.995994386308638</v>
      </c>
      <c r="K34" s="104">
        <v>6.666776086593359</v>
      </c>
      <c r="L34" s="105">
        <v>5.229091204571489</v>
      </c>
      <c r="M34" s="109">
        <v>-2.7212404887530823</v>
      </c>
      <c r="N34" s="109">
        <v>0.3829907201159841</v>
      </c>
      <c r="O34" s="109">
        <v>-2.6416771636048964</v>
      </c>
      <c r="P34" s="110">
        <v>4.9946700583242745</v>
      </c>
      <c r="Q34" s="109">
        <v>0.4690578805695509</v>
      </c>
      <c r="R34" s="109">
        <v>1.5827761896347</v>
      </c>
      <c r="S34" s="109">
        <v>2.144311104159982</v>
      </c>
      <c r="T34" s="110">
        <v>2.7973206733528144</v>
      </c>
      <c r="U34" s="109">
        <v>1.1252717660380256</v>
      </c>
      <c r="V34" s="109">
        <v>1.1962740169525858</v>
      </c>
      <c r="W34" s="109">
        <v>1.2366882683180904</v>
      </c>
      <c r="X34" s="110">
        <v>1.3111658105124917</v>
      </c>
      <c r="Y34" s="109">
        <v>1.307301920635524</v>
      </c>
      <c r="Z34" s="109">
        <v>1.271037231839415</v>
      </c>
      <c r="AA34" s="109">
        <v>1.2784517642562747</v>
      </c>
      <c r="AB34" s="148">
        <v>1.3135206727343132</v>
      </c>
    </row>
    <row r="35" spans="2:28" ht="3.75" customHeight="1">
      <c r="B35" s="52"/>
      <c r="C35" s="48"/>
      <c r="D35" s="48"/>
      <c r="E35" s="48"/>
      <c r="F35" s="49"/>
      <c r="G35" s="53"/>
      <c r="H35" s="84"/>
      <c r="I35" s="48"/>
      <c r="J35" s="48"/>
      <c r="K35" s="48"/>
      <c r="L35" s="49"/>
      <c r="M35" s="48"/>
      <c r="N35" s="48"/>
      <c r="O35" s="48"/>
      <c r="P35" s="49"/>
      <c r="Q35" s="48"/>
      <c r="R35" s="48"/>
      <c r="S35" s="48"/>
      <c r="T35" s="49"/>
      <c r="U35" s="48"/>
      <c r="V35" s="48"/>
      <c r="W35" s="48"/>
      <c r="X35" s="49"/>
      <c r="Y35" s="48"/>
      <c r="Z35" s="48"/>
      <c r="AA35" s="48"/>
      <c r="AB35" s="51"/>
    </row>
    <row r="36" spans="2:28" ht="15" customHeight="1">
      <c r="B36" s="52"/>
      <c r="C36" s="48" t="s">
        <v>94</v>
      </c>
      <c r="D36" s="48"/>
      <c r="E36" s="48"/>
      <c r="F36" s="49"/>
      <c r="G36" s="53" t="s">
        <v>145</v>
      </c>
      <c r="H36" s="103">
        <v>5.324513068462224</v>
      </c>
      <c r="I36" s="67">
        <v>4.501573964878489</v>
      </c>
      <c r="J36" s="67">
        <v>6.672497985557484</v>
      </c>
      <c r="K36" s="67">
        <v>6.66333359681866</v>
      </c>
      <c r="L36" s="66">
        <v>5.417841261120543</v>
      </c>
      <c r="M36" s="67">
        <v>0.9492168654442708</v>
      </c>
      <c r="N36" s="67">
        <v>1.8253250677316828</v>
      </c>
      <c r="O36" s="67">
        <v>1.8429444509018111</v>
      </c>
      <c r="P36" s="66">
        <v>0.29712237465847124</v>
      </c>
      <c r="Q36" s="67">
        <v>1.9503569680399835</v>
      </c>
      <c r="R36" s="67">
        <v>1.6495582834466376</v>
      </c>
      <c r="S36" s="67">
        <v>2.0575504326750576</v>
      </c>
      <c r="T36" s="66">
        <v>2.750915078487566</v>
      </c>
      <c r="U36" s="67">
        <v>1.069963147297841</v>
      </c>
      <c r="V36" s="67">
        <v>1.2661959731068038</v>
      </c>
      <c r="W36" s="67">
        <v>1.2663085726742054</v>
      </c>
      <c r="X36" s="66">
        <v>1.4847258620700927</v>
      </c>
      <c r="Y36" s="67">
        <v>1.2503091214854436</v>
      </c>
      <c r="Z36" s="67">
        <v>1.3136512576423343</v>
      </c>
      <c r="AA36" s="67">
        <v>1.3123285733231569</v>
      </c>
      <c r="AB36" s="69">
        <v>1.4243324896760328</v>
      </c>
    </row>
    <row r="37" spans="2:28" ht="15" customHeight="1">
      <c r="B37" s="52"/>
      <c r="C37" s="48"/>
      <c r="D37" s="64" t="s">
        <v>159</v>
      </c>
      <c r="E37" s="48"/>
      <c r="F37" s="49"/>
      <c r="G37" s="53" t="s">
        <v>145</v>
      </c>
      <c r="H37" s="103">
        <v>3.2162269122452756</v>
      </c>
      <c r="I37" s="104">
        <v>6.711168383711794</v>
      </c>
      <c r="J37" s="104">
        <v>6.545982655817866</v>
      </c>
      <c r="K37" s="104">
        <v>6.663333596818674</v>
      </c>
      <c r="L37" s="105">
        <v>5.417841261120529</v>
      </c>
      <c r="M37" s="109">
        <v>2.801861290129409</v>
      </c>
      <c r="N37" s="109">
        <v>1.2744197155606116</v>
      </c>
      <c r="O37" s="109">
        <v>1.8225823027968602</v>
      </c>
      <c r="P37" s="110">
        <v>0.9936521307527073</v>
      </c>
      <c r="Q37" s="109">
        <v>1.4498259469134354</v>
      </c>
      <c r="R37" s="109">
        <v>1.6495582834466376</v>
      </c>
      <c r="S37" s="109">
        <v>2.0575504326750576</v>
      </c>
      <c r="T37" s="110">
        <v>2.750915078487566</v>
      </c>
      <c r="U37" s="104">
        <v>1.069963147297841</v>
      </c>
      <c r="V37" s="109">
        <v>1.2661959731068038</v>
      </c>
      <c r="W37" s="109">
        <v>1.2663085726742054</v>
      </c>
      <c r="X37" s="110">
        <v>1.4847258620700927</v>
      </c>
      <c r="Y37" s="109">
        <v>1.2503091214854436</v>
      </c>
      <c r="Z37" s="109">
        <v>1.3136512576423343</v>
      </c>
      <c r="AA37" s="109">
        <v>1.3123285733231569</v>
      </c>
      <c r="AB37" s="148">
        <v>1.4243324896760328</v>
      </c>
    </row>
    <row r="38" spans="2:28" ht="15" customHeight="1">
      <c r="B38" s="52"/>
      <c r="C38" s="48"/>
      <c r="D38" s="64" t="s">
        <v>160</v>
      </c>
      <c r="E38" s="48"/>
      <c r="F38" s="49"/>
      <c r="G38" s="53" t="s">
        <v>145</v>
      </c>
      <c r="H38" s="103">
        <v>6.224188351529918</v>
      </c>
      <c r="I38" s="104">
        <v>3.6016575158175357</v>
      </c>
      <c r="J38" s="104">
        <v>6.727750401287722</v>
      </c>
      <c r="K38" s="104">
        <v>6.663333596818674</v>
      </c>
      <c r="L38" s="105">
        <v>5.417841261120543</v>
      </c>
      <c r="M38" s="109">
        <v>-0.15678370394034857</v>
      </c>
      <c r="N38" s="109">
        <v>1.2757681600970443</v>
      </c>
      <c r="O38" s="109">
        <v>2.0199773617493264</v>
      </c>
      <c r="P38" s="110">
        <v>0.7195522789497915</v>
      </c>
      <c r="Q38" s="109">
        <v>1.7314908240537221</v>
      </c>
      <c r="R38" s="109">
        <v>1.6495582834466376</v>
      </c>
      <c r="S38" s="109">
        <v>2.0575504326750576</v>
      </c>
      <c r="T38" s="110">
        <v>2.750915078487566</v>
      </c>
      <c r="U38" s="104">
        <v>1.069963147297841</v>
      </c>
      <c r="V38" s="109">
        <v>1.2661959731068038</v>
      </c>
      <c r="W38" s="109">
        <v>1.2663085726742054</v>
      </c>
      <c r="X38" s="110">
        <v>1.4847258620700927</v>
      </c>
      <c r="Y38" s="109">
        <v>1.2503091214854436</v>
      </c>
      <c r="Z38" s="109">
        <v>1.3136512576423343</v>
      </c>
      <c r="AA38" s="109">
        <v>1.3123285733231569</v>
      </c>
      <c r="AB38" s="148">
        <v>1.4243324896760328</v>
      </c>
    </row>
    <row r="39" spans="2:28" ht="3.75" customHeight="1">
      <c r="B39" s="41"/>
      <c r="C39" s="48"/>
      <c r="D39" s="48"/>
      <c r="E39" s="48"/>
      <c r="F39" s="49"/>
      <c r="G39" s="53"/>
      <c r="H39" s="60"/>
      <c r="I39" s="48"/>
      <c r="J39" s="48"/>
      <c r="K39" s="48"/>
      <c r="L39" s="49"/>
      <c r="M39" s="48"/>
      <c r="N39" s="48"/>
      <c r="O39" s="48"/>
      <c r="P39" s="49"/>
      <c r="Q39" s="48"/>
      <c r="R39" s="48"/>
      <c r="S39" s="48"/>
      <c r="T39" s="49"/>
      <c r="U39" s="48"/>
      <c r="V39" s="48"/>
      <c r="W39" s="48"/>
      <c r="X39" s="49"/>
      <c r="Y39" s="48"/>
      <c r="Z39" s="48"/>
      <c r="AA39" s="48"/>
      <c r="AB39" s="51"/>
    </row>
    <row r="40" spans="2:28" ht="15" customHeight="1">
      <c r="B40" s="41" t="s">
        <v>162</v>
      </c>
      <c r="C40" s="42"/>
      <c r="D40" s="42"/>
      <c r="E40" s="42"/>
      <c r="F40" s="91"/>
      <c r="G40" s="53"/>
      <c r="H40" s="60"/>
      <c r="I40" s="48"/>
      <c r="J40" s="48"/>
      <c r="K40" s="48"/>
      <c r="L40" s="49"/>
      <c r="M40" s="48"/>
      <c r="N40" s="48"/>
      <c r="O40" s="48"/>
      <c r="P40" s="49"/>
      <c r="Q40" s="48"/>
      <c r="R40" s="48"/>
      <c r="S40" s="48"/>
      <c r="T40" s="49"/>
      <c r="U40" s="48"/>
      <c r="V40" s="48"/>
      <c r="W40" s="48"/>
      <c r="X40" s="49"/>
      <c r="Y40" s="48"/>
      <c r="Z40" s="48"/>
      <c r="AA40" s="48"/>
      <c r="AB40" s="51"/>
    </row>
    <row r="41" spans="2:28" ht="15" customHeight="1">
      <c r="B41" s="41"/>
      <c r="C41" s="90" t="s">
        <v>93</v>
      </c>
      <c r="D41" s="42"/>
      <c r="E41" s="42"/>
      <c r="F41" s="91"/>
      <c r="G41" s="53" t="s">
        <v>145</v>
      </c>
      <c r="H41" s="84">
        <v>6.857800432064409</v>
      </c>
      <c r="I41" s="67">
        <v>6.846034874813367</v>
      </c>
      <c r="J41" s="67">
        <v>9.368700527554786</v>
      </c>
      <c r="K41" s="67">
        <v>9.204431654570676</v>
      </c>
      <c r="L41" s="66">
        <v>7.31291793968214</v>
      </c>
      <c r="M41" s="99"/>
      <c r="N41" s="99"/>
      <c r="O41" s="99"/>
      <c r="P41" s="100"/>
      <c r="Q41" s="99"/>
      <c r="R41" s="99"/>
      <c r="S41" s="99"/>
      <c r="T41" s="100"/>
      <c r="U41" s="99"/>
      <c r="V41" s="99"/>
      <c r="W41" s="99"/>
      <c r="X41" s="100"/>
      <c r="Y41" s="99"/>
      <c r="Z41" s="99"/>
      <c r="AA41" s="99"/>
      <c r="AB41" s="102"/>
    </row>
    <row r="42" spans="2:28" ht="15" customHeight="1" thickBot="1">
      <c r="B42" s="54"/>
      <c r="C42" s="55" t="s">
        <v>94</v>
      </c>
      <c r="D42" s="55"/>
      <c r="E42" s="55"/>
      <c r="F42" s="56"/>
      <c r="G42" s="57" t="s">
        <v>145</v>
      </c>
      <c r="H42" s="85">
        <v>7.785230912953489</v>
      </c>
      <c r="I42" s="70">
        <v>6.9680496150126725</v>
      </c>
      <c r="J42" s="70">
        <v>8.595766668787963</v>
      </c>
      <c r="K42" s="70">
        <v>9.311092990841296</v>
      </c>
      <c r="L42" s="71">
        <v>7.767582311487975</v>
      </c>
      <c r="M42" s="122"/>
      <c r="N42" s="122"/>
      <c r="O42" s="122"/>
      <c r="P42" s="123"/>
      <c r="Q42" s="122"/>
      <c r="R42" s="122"/>
      <c r="S42" s="122"/>
      <c r="T42" s="123"/>
      <c r="U42" s="122"/>
      <c r="V42" s="122"/>
      <c r="W42" s="122"/>
      <c r="X42" s="123"/>
      <c r="Y42" s="122"/>
      <c r="Z42" s="122"/>
      <c r="AA42" s="122"/>
      <c r="AB42" s="124"/>
    </row>
    <row r="43" ht="15">
      <c r="B43" s="36" t="s">
        <v>98</v>
      </c>
    </row>
    <row r="44" spans="8:28" ht="15"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</row>
    <row r="45" spans="8:28" ht="15"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</row>
  </sheetData>
  <sheetProtection/>
  <mergeCells count="20">
    <mergeCell ref="L3:L4"/>
    <mergeCell ref="L28:L29"/>
    <mergeCell ref="Y3:AB3"/>
    <mergeCell ref="Y28:AB28"/>
    <mergeCell ref="M3:P3"/>
    <mergeCell ref="Q3:T3"/>
    <mergeCell ref="U3:X3"/>
    <mergeCell ref="U28:X28"/>
    <mergeCell ref="Q28:T28"/>
    <mergeCell ref="M28:P28"/>
    <mergeCell ref="B28:F29"/>
    <mergeCell ref="B3:F4"/>
    <mergeCell ref="G3:G4"/>
    <mergeCell ref="I3:I4"/>
    <mergeCell ref="K3:K4"/>
    <mergeCell ref="J28:J29"/>
    <mergeCell ref="G28:G29"/>
    <mergeCell ref="I28:I29"/>
    <mergeCell ref="K28:K29"/>
    <mergeCell ref="J3:J4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S44"/>
  <sheetViews>
    <sheetView showGridLines="0" zoomScale="80" zoomScaleNormal="80" zoomScalePageLayoutView="0" workbookViewId="0" topLeftCell="A1">
      <selection activeCell="Q52" sqref="Q52"/>
    </sheetView>
  </sheetViews>
  <sheetFormatPr defaultColWidth="9.140625" defaultRowHeight="15"/>
  <cols>
    <col min="1" max="5" width="3.140625" style="36" customWidth="1"/>
    <col min="6" max="6" width="31.57421875" style="36" customWidth="1"/>
    <col min="7" max="7" width="26.7109375" style="36" customWidth="1"/>
    <col min="8" max="8" width="10.8515625" style="36" customWidth="1"/>
    <col min="9" max="10" width="9.140625" style="36" customWidth="1"/>
    <col min="11" max="16384" width="9.140625" style="158" customWidth="1"/>
  </cols>
  <sheetData>
    <row r="1" ht="22.5" customHeight="1" thickBot="1">
      <c r="B1" s="35" t="s">
        <v>169</v>
      </c>
    </row>
    <row r="2" spans="2:12" ht="30" customHeight="1">
      <c r="B2" s="202" t="str">
        <f>"Medium-Term Forecast "&amp;Summary!H3&amp;" -  general government [level]"</f>
        <v>Medium-Term Forecast MTF-2018Q4U -  general government [level]</v>
      </c>
      <c r="C2" s="203"/>
      <c r="D2" s="203"/>
      <c r="E2" s="203"/>
      <c r="F2" s="203"/>
      <c r="G2" s="203"/>
      <c r="H2" s="203"/>
      <c r="I2" s="203"/>
      <c r="J2" s="203"/>
      <c r="K2" s="203"/>
      <c r="L2" s="204"/>
    </row>
    <row r="3" spans="2:12" ht="30" customHeight="1">
      <c r="B3" s="205" t="s">
        <v>20</v>
      </c>
      <c r="C3" s="206"/>
      <c r="D3" s="206"/>
      <c r="E3" s="206"/>
      <c r="F3" s="207"/>
      <c r="G3" s="208" t="s">
        <v>19</v>
      </c>
      <c r="H3" s="221">
        <v>2017</v>
      </c>
      <c r="I3" s="209">
        <v>2018</v>
      </c>
      <c r="J3" s="209">
        <v>2019</v>
      </c>
      <c r="K3" s="209">
        <v>2020</v>
      </c>
      <c r="L3" s="210">
        <v>2021</v>
      </c>
    </row>
    <row r="4" spans="2:12" ht="3.75" customHeight="1">
      <c r="B4" s="41"/>
      <c r="C4" s="42"/>
      <c r="D4" s="42"/>
      <c r="E4" s="42"/>
      <c r="F4" s="91"/>
      <c r="G4" s="44"/>
      <c r="H4" s="98"/>
      <c r="I4" s="253"/>
      <c r="J4" s="253"/>
      <c r="K4" s="253"/>
      <c r="L4" s="182"/>
    </row>
    <row r="5" spans="2:12" ht="15" customHeight="1">
      <c r="B5" s="41" t="s">
        <v>170</v>
      </c>
      <c r="C5" s="42"/>
      <c r="D5" s="42"/>
      <c r="E5" s="42"/>
      <c r="F5" s="91"/>
      <c r="G5" s="44"/>
      <c r="H5" s="125"/>
      <c r="I5" s="126"/>
      <c r="J5" s="126"/>
      <c r="K5" s="126"/>
      <c r="L5" s="183"/>
    </row>
    <row r="6" spans="2:12" ht="15" customHeight="1">
      <c r="B6" s="52"/>
      <c r="C6" s="90" t="s">
        <v>171</v>
      </c>
      <c r="D6" s="184"/>
      <c r="E6" s="184"/>
      <c r="F6" s="185"/>
      <c r="G6" s="53" t="s">
        <v>15</v>
      </c>
      <c r="H6" s="131">
        <v>-659.333000000006</v>
      </c>
      <c r="I6" s="75">
        <v>-634.8264299221482</v>
      </c>
      <c r="J6" s="75">
        <v>-618.3438840016388</v>
      </c>
      <c r="K6" s="75">
        <v>-595.3024634645844</v>
      </c>
      <c r="L6" s="146">
        <v>-384.0181185626061</v>
      </c>
    </row>
    <row r="7" spans="2:12" ht="15" customHeight="1">
      <c r="B7" s="52"/>
      <c r="C7" s="90" t="s">
        <v>172</v>
      </c>
      <c r="D7" s="184"/>
      <c r="E7" s="184"/>
      <c r="F7" s="185"/>
      <c r="G7" s="53" t="s">
        <v>15</v>
      </c>
      <c r="H7" s="131">
        <v>520.108999999994</v>
      </c>
      <c r="I7" s="75">
        <v>511.82043093391394</v>
      </c>
      <c r="J7" s="75">
        <v>516.0113333503407</v>
      </c>
      <c r="K7" s="75">
        <v>529.3691113977095</v>
      </c>
      <c r="L7" s="146">
        <v>755.0854140580673</v>
      </c>
    </row>
    <row r="8" spans="2:12" ht="15" customHeight="1">
      <c r="B8" s="52"/>
      <c r="C8" s="48" t="s">
        <v>59</v>
      </c>
      <c r="D8" s="64"/>
      <c r="E8" s="48"/>
      <c r="F8" s="49"/>
      <c r="G8" s="53" t="s">
        <v>15</v>
      </c>
      <c r="H8" s="131">
        <v>33443.778999999995</v>
      </c>
      <c r="I8" s="75">
        <v>35986.46011007084</v>
      </c>
      <c r="J8" s="75">
        <v>38202.966975315816</v>
      </c>
      <c r="K8" s="75">
        <v>40591.762009628415</v>
      </c>
      <c r="L8" s="146">
        <v>42774.89072317202</v>
      </c>
    </row>
    <row r="9" spans="2:12" ht="15" customHeight="1">
      <c r="B9" s="52"/>
      <c r="C9" s="48"/>
      <c r="D9" s="48" t="s">
        <v>173</v>
      </c>
      <c r="E9" s="48"/>
      <c r="F9" s="49"/>
      <c r="G9" s="53" t="s">
        <v>15</v>
      </c>
      <c r="H9" s="131">
        <v>33144.38</v>
      </c>
      <c r="I9" s="75">
        <v>35118.59616036084</v>
      </c>
      <c r="J9" s="75">
        <v>37260.852167415986</v>
      </c>
      <c r="K9" s="75">
        <v>39432.90538939102</v>
      </c>
      <c r="L9" s="146">
        <v>41494.3541578097</v>
      </c>
    </row>
    <row r="10" spans="2:12" ht="15" customHeight="1">
      <c r="B10" s="52"/>
      <c r="C10" s="48"/>
      <c r="D10" s="48" t="s">
        <v>174</v>
      </c>
      <c r="E10" s="48"/>
      <c r="F10" s="49"/>
      <c r="G10" s="53" t="s">
        <v>15</v>
      </c>
      <c r="H10" s="131">
        <v>3647.26</v>
      </c>
      <c r="I10" s="75">
        <v>3714.227005875145</v>
      </c>
      <c r="J10" s="75">
        <v>3842.4646528211006</v>
      </c>
      <c r="K10" s="75">
        <v>3979.339999558095</v>
      </c>
      <c r="L10" s="146">
        <v>4157.515447064865</v>
      </c>
    </row>
    <row r="11" spans="2:12" ht="6" customHeight="1">
      <c r="B11" s="52"/>
      <c r="C11" s="48"/>
      <c r="D11" s="64"/>
      <c r="E11" s="48"/>
      <c r="F11" s="49"/>
      <c r="G11" s="53"/>
      <c r="H11" s="131"/>
      <c r="I11" s="75"/>
      <c r="J11" s="75"/>
      <c r="K11" s="75"/>
      <c r="L11" s="146"/>
    </row>
    <row r="12" spans="2:12" ht="15" customHeight="1">
      <c r="B12" s="52"/>
      <c r="C12" s="48" t="s">
        <v>61</v>
      </c>
      <c r="D12" s="64"/>
      <c r="E12" s="48"/>
      <c r="F12" s="49"/>
      <c r="G12" s="53" t="s">
        <v>15</v>
      </c>
      <c r="H12" s="131">
        <v>34103.112</v>
      </c>
      <c r="I12" s="75">
        <v>36621.28653999299</v>
      </c>
      <c r="J12" s="75">
        <v>38821.310859317455</v>
      </c>
      <c r="K12" s="75">
        <v>41187.064473093</v>
      </c>
      <c r="L12" s="146">
        <v>43158.90884173463</v>
      </c>
    </row>
    <row r="13" spans="2:12" ht="15" customHeight="1">
      <c r="B13" s="52"/>
      <c r="C13" s="48" t="s">
        <v>175</v>
      </c>
      <c r="D13" s="64"/>
      <c r="E13" s="48"/>
      <c r="F13" s="49"/>
      <c r="G13" s="53" t="s">
        <v>15</v>
      </c>
      <c r="H13" s="131">
        <v>32923.67</v>
      </c>
      <c r="I13" s="75">
        <v>35474.639679136926</v>
      </c>
      <c r="J13" s="75">
        <v>37686.95564196548</v>
      </c>
      <c r="K13" s="75">
        <v>40062.392898230704</v>
      </c>
      <c r="L13" s="146">
        <v>42019.80530911395</v>
      </c>
    </row>
    <row r="14" spans="2:12" ht="15" customHeight="1">
      <c r="B14" s="52"/>
      <c r="C14" s="48"/>
      <c r="D14" s="48" t="s">
        <v>176</v>
      </c>
      <c r="E14" s="48"/>
      <c r="F14" s="49"/>
      <c r="G14" s="53" t="s">
        <v>15</v>
      </c>
      <c r="H14" s="131">
        <v>31170.157</v>
      </c>
      <c r="I14" s="75">
        <v>32972.01657215171</v>
      </c>
      <c r="J14" s="75">
        <v>34926.76748448038</v>
      </c>
      <c r="K14" s="75">
        <v>36822.81179272209</v>
      </c>
      <c r="L14" s="146">
        <v>38500.11389051784</v>
      </c>
    </row>
    <row r="15" spans="2:12" ht="15" customHeight="1">
      <c r="B15" s="52"/>
      <c r="C15" s="48"/>
      <c r="D15" s="48" t="s">
        <v>177</v>
      </c>
      <c r="E15" s="48"/>
      <c r="F15" s="49"/>
      <c r="G15" s="53" t="s">
        <v>15</v>
      </c>
      <c r="H15" s="131">
        <v>2932.955</v>
      </c>
      <c r="I15" s="75">
        <v>3649.2699678412723</v>
      </c>
      <c r="J15" s="75">
        <v>3894.5433748370765</v>
      </c>
      <c r="K15" s="75">
        <v>4364.252680370913</v>
      </c>
      <c r="L15" s="146">
        <v>4658.794951216791</v>
      </c>
    </row>
    <row r="16" spans="2:12" ht="6" customHeight="1">
      <c r="B16" s="52"/>
      <c r="C16" s="48"/>
      <c r="D16" s="48"/>
      <c r="E16" s="48"/>
      <c r="F16" s="49"/>
      <c r="G16" s="53"/>
      <c r="H16" s="131"/>
      <c r="I16" s="75"/>
      <c r="J16" s="75"/>
      <c r="K16" s="75"/>
      <c r="L16" s="146"/>
    </row>
    <row r="17" spans="2:12" ht="15" customHeight="1" thickBot="1">
      <c r="B17" s="188" t="s">
        <v>69</v>
      </c>
      <c r="C17" s="55"/>
      <c r="D17" s="55"/>
      <c r="E17" s="55"/>
      <c r="F17" s="56"/>
      <c r="G17" s="57" t="s">
        <v>15</v>
      </c>
      <c r="H17" s="135">
        <v>43229.755000000005</v>
      </c>
      <c r="I17" s="81">
        <v>43932.982514950585</v>
      </c>
      <c r="J17" s="81">
        <v>45667.32164329174</v>
      </c>
      <c r="K17" s="81">
        <v>47259.17737959179</v>
      </c>
      <c r="L17" s="83">
        <v>49321.185345802194</v>
      </c>
    </row>
    <row r="18" spans="1:11" s="156" customFormat="1" ht="12.75" customHeight="1" thickBot="1">
      <c r="A18" s="48"/>
      <c r="B18" s="48"/>
      <c r="C18" s="48"/>
      <c r="D18" s="64"/>
      <c r="E18" s="48"/>
      <c r="F18" s="48"/>
      <c r="G18" s="59"/>
      <c r="H18" s="75"/>
      <c r="I18" s="75"/>
      <c r="J18" s="75"/>
      <c r="K18" s="75"/>
    </row>
    <row r="19" spans="1:12" s="156" customFormat="1" ht="30" customHeight="1">
      <c r="A19" s="48"/>
      <c r="B19" s="202" t="str">
        <f>"Medium-Term Forecast "&amp;Summary!H3&amp;" - general government [% of GDP]"</f>
        <v>Medium-Term Forecast MTF-2018Q4U - general government [% of GDP]</v>
      </c>
      <c r="C19" s="203"/>
      <c r="D19" s="203"/>
      <c r="E19" s="203"/>
      <c r="F19" s="203"/>
      <c r="G19" s="203"/>
      <c r="H19" s="203"/>
      <c r="I19" s="203"/>
      <c r="J19" s="203"/>
      <c r="K19" s="203"/>
      <c r="L19" s="204"/>
    </row>
    <row r="20" spans="1:12" s="156" customFormat="1" ht="30" customHeight="1">
      <c r="A20" s="48"/>
      <c r="B20" s="205" t="s">
        <v>20</v>
      </c>
      <c r="C20" s="206"/>
      <c r="D20" s="206"/>
      <c r="E20" s="206"/>
      <c r="F20" s="207"/>
      <c r="G20" s="211" t="s">
        <v>19</v>
      </c>
      <c r="H20" s="221">
        <f>H$3</f>
        <v>2017</v>
      </c>
      <c r="I20" s="209">
        <f>I$3</f>
        <v>2018</v>
      </c>
      <c r="J20" s="209">
        <f>J$3</f>
        <v>2019</v>
      </c>
      <c r="K20" s="209">
        <v>2020</v>
      </c>
      <c r="L20" s="210">
        <v>2021</v>
      </c>
    </row>
    <row r="21" spans="2:12" ht="3.75" customHeight="1">
      <c r="B21" s="199"/>
      <c r="C21" s="200"/>
      <c r="D21" s="200"/>
      <c r="E21" s="200"/>
      <c r="F21" s="201"/>
      <c r="G21" s="44"/>
      <c r="H21" s="98"/>
      <c r="I21" s="253"/>
      <c r="J21" s="253"/>
      <c r="K21" s="253"/>
      <c r="L21" s="182"/>
    </row>
    <row r="22" spans="2:12" ht="15" customHeight="1">
      <c r="B22" s="41" t="s">
        <v>170</v>
      </c>
      <c r="C22" s="42"/>
      <c r="D22" s="42"/>
      <c r="E22" s="42"/>
      <c r="F22" s="91"/>
      <c r="G22" s="53"/>
      <c r="H22" s="131"/>
      <c r="I22" s="75"/>
      <c r="J22" s="75"/>
      <c r="K22" s="75"/>
      <c r="L22" s="146"/>
    </row>
    <row r="23" spans="2:12" ht="15" customHeight="1">
      <c r="B23" s="52"/>
      <c r="C23" s="90" t="s">
        <v>178</v>
      </c>
      <c r="D23" s="184"/>
      <c r="E23" s="184"/>
      <c r="F23" s="185"/>
      <c r="G23" s="53" t="s">
        <v>60</v>
      </c>
      <c r="H23" s="108">
        <v>-0.7770491556751742</v>
      </c>
      <c r="I23" s="109">
        <v>-0.7016726709028858</v>
      </c>
      <c r="J23" s="109">
        <v>-0.6376196448430046</v>
      </c>
      <c r="K23" s="109">
        <v>-0.5735780557131814</v>
      </c>
      <c r="L23" s="148">
        <v>-0.3487327391516265</v>
      </c>
    </row>
    <row r="24" spans="2:12" ht="15" customHeight="1">
      <c r="B24" s="52"/>
      <c r="C24" s="90" t="s">
        <v>172</v>
      </c>
      <c r="D24" s="184"/>
      <c r="E24" s="184"/>
      <c r="F24" s="185"/>
      <c r="G24" s="53" t="s">
        <v>60</v>
      </c>
      <c r="H24" s="108">
        <v>0.6129683472676946</v>
      </c>
      <c r="I24" s="109">
        <v>0.5657143305141017</v>
      </c>
      <c r="J24" s="109">
        <v>0.532097060581483</v>
      </c>
      <c r="K24" s="109">
        <v>0.5100508133344496</v>
      </c>
      <c r="L24" s="148">
        <v>0.6857046373841358</v>
      </c>
    </row>
    <row r="25" spans="2:12" ht="15" customHeight="1">
      <c r="B25" s="52"/>
      <c r="C25" s="48" t="s">
        <v>59</v>
      </c>
      <c r="D25" s="64"/>
      <c r="E25" s="48"/>
      <c r="F25" s="49"/>
      <c r="G25" s="53" t="s">
        <v>60</v>
      </c>
      <c r="H25" s="108">
        <v>39.414772557322145</v>
      </c>
      <c r="I25" s="109">
        <v>39.77577868783783</v>
      </c>
      <c r="J25" s="109">
        <v>39.393875907868356</v>
      </c>
      <c r="K25" s="109">
        <v>39.11044445533353</v>
      </c>
      <c r="L25" s="148">
        <v>38.844533858553795</v>
      </c>
    </row>
    <row r="26" spans="2:12" ht="15" customHeight="1">
      <c r="B26" s="52"/>
      <c r="C26" s="48"/>
      <c r="D26" s="48" t="s">
        <v>173</v>
      </c>
      <c r="E26" s="48"/>
      <c r="F26" s="49"/>
      <c r="G26" s="53" t="s">
        <v>60</v>
      </c>
      <c r="H26" s="108">
        <v>39.06191938576849</v>
      </c>
      <c r="I26" s="109">
        <v>38.81653000682746</v>
      </c>
      <c r="J26" s="109">
        <v>38.42239236164664</v>
      </c>
      <c r="K26" s="109">
        <v>37.99387805777879</v>
      </c>
      <c r="L26" s="148">
        <v>37.681658977300465</v>
      </c>
    </row>
    <row r="27" spans="2:12" ht="15" customHeight="1">
      <c r="B27" s="52"/>
      <c r="C27" s="48"/>
      <c r="D27" s="48" t="s">
        <v>174</v>
      </c>
      <c r="E27" s="48"/>
      <c r="F27" s="49"/>
      <c r="G27" s="53" t="s">
        <v>60</v>
      </c>
      <c r="H27" s="108">
        <v>4.298435393841671</v>
      </c>
      <c r="I27" s="109">
        <v>4.105329363605181</v>
      </c>
      <c r="J27" s="109">
        <v>3.962246592297654</v>
      </c>
      <c r="K27" s="109">
        <v>3.834121711313919</v>
      </c>
      <c r="L27" s="148">
        <v>3.775503497978208</v>
      </c>
    </row>
    <row r="28" spans="2:12" ht="3.75" customHeight="1">
      <c r="B28" s="52"/>
      <c r="C28" s="48"/>
      <c r="D28" s="64"/>
      <c r="E28" s="48"/>
      <c r="F28" s="49"/>
      <c r="G28" s="53"/>
      <c r="H28" s="108"/>
      <c r="I28" s="109"/>
      <c r="J28" s="109"/>
      <c r="K28" s="109"/>
      <c r="L28" s="148"/>
    </row>
    <row r="29" spans="2:12" ht="15" customHeight="1">
      <c r="B29" s="52"/>
      <c r="C29" s="48" t="s">
        <v>61</v>
      </c>
      <c r="D29" s="64"/>
      <c r="E29" s="48"/>
      <c r="F29" s="49"/>
      <c r="G29" s="53" t="s">
        <v>60</v>
      </c>
      <c r="H29" s="108">
        <v>40.19182171299732</v>
      </c>
      <c r="I29" s="109">
        <v>40.477451358740716</v>
      </c>
      <c r="J29" s="109">
        <v>40.03149555271136</v>
      </c>
      <c r="K29" s="109">
        <v>39.68402251104671</v>
      </c>
      <c r="L29" s="148">
        <v>39.193266597705424</v>
      </c>
    </row>
    <row r="30" spans="2:12" ht="15" customHeight="1">
      <c r="B30" s="52"/>
      <c r="C30" s="48" t="s">
        <v>175</v>
      </c>
      <c r="D30" s="64"/>
      <c r="E30" s="48"/>
      <c r="F30" s="49"/>
      <c r="G30" s="53" t="s">
        <v>60</v>
      </c>
      <c r="H30" s="108">
        <v>38.80180421005445</v>
      </c>
      <c r="I30" s="109">
        <v>39.21006435732373</v>
      </c>
      <c r="J30" s="109">
        <v>38.86177884728688</v>
      </c>
      <c r="K30" s="109">
        <v>38.600393641999084</v>
      </c>
      <c r="L30" s="148">
        <v>38.158829221169654</v>
      </c>
    </row>
    <row r="31" spans="2:12" ht="15" customHeight="1">
      <c r="B31" s="52"/>
      <c r="C31" s="48"/>
      <c r="D31" s="48" t="s">
        <v>176</v>
      </c>
      <c r="E31" s="48"/>
      <c r="F31" s="49"/>
      <c r="G31" s="53" t="s">
        <v>60</v>
      </c>
      <c r="H31" s="108">
        <v>36.73522207915029</v>
      </c>
      <c r="I31" s="109">
        <v>36.443918908784454</v>
      </c>
      <c r="J31" s="109">
        <v>36.015546777704614</v>
      </c>
      <c r="K31" s="109">
        <v>35.47903475998038</v>
      </c>
      <c r="L31" s="148">
        <v>34.96254349910576</v>
      </c>
    </row>
    <row r="32" spans="2:12" ht="15" customHeight="1">
      <c r="B32" s="52"/>
      <c r="C32" s="48"/>
      <c r="D32" s="48" t="s">
        <v>177</v>
      </c>
      <c r="E32" s="48"/>
      <c r="F32" s="49"/>
      <c r="G32" s="53" t="s">
        <v>60</v>
      </c>
      <c r="H32" s="108">
        <v>3.456599633847024</v>
      </c>
      <c r="I32" s="109">
        <v>4.033532449956268</v>
      </c>
      <c r="J32" s="109">
        <v>4.015948775006744</v>
      </c>
      <c r="K32" s="109">
        <v>4.20498775106633</v>
      </c>
      <c r="L32" s="148">
        <v>4.230723098599658</v>
      </c>
    </row>
    <row r="33" spans="1:12" ht="3.75" customHeight="1">
      <c r="A33" s="51"/>
      <c r="B33" s="52"/>
      <c r="C33" s="48"/>
      <c r="D33" s="48"/>
      <c r="E33" s="48"/>
      <c r="F33" s="49"/>
      <c r="G33" s="53"/>
      <c r="H33" s="108"/>
      <c r="I33" s="109"/>
      <c r="J33" s="109"/>
      <c r="K33" s="109"/>
      <c r="L33" s="148"/>
    </row>
    <row r="34" spans="1:12" ht="15" customHeight="1">
      <c r="A34" s="51"/>
      <c r="B34" s="41" t="s">
        <v>179</v>
      </c>
      <c r="C34" s="42"/>
      <c r="D34" s="42"/>
      <c r="E34" s="42"/>
      <c r="F34" s="91"/>
      <c r="G34" s="53"/>
      <c r="H34" s="108"/>
      <c r="I34" s="109"/>
      <c r="J34" s="109"/>
      <c r="K34" s="109"/>
      <c r="L34" s="148"/>
    </row>
    <row r="35" spans="1:19" ht="15" customHeight="1">
      <c r="A35" s="51"/>
      <c r="B35" s="52"/>
      <c r="C35" s="48" t="s">
        <v>63</v>
      </c>
      <c r="D35" s="184"/>
      <c r="E35" s="184"/>
      <c r="F35" s="185"/>
      <c r="G35" s="23" t="s">
        <v>64</v>
      </c>
      <c r="H35" s="196">
        <v>-0.02213096006629208</v>
      </c>
      <c r="I35" s="189">
        <v>0.11203511407518067</v>
      </c>
      <c r="J35" s="189">
        <v>0.31767529070113193</v>
      </c>
      <c r="K35" s="189">
        <v>0.42669907555327324</v>
      </c>
      <c r="L35" s="195">
        <v>0.39915088306658564</v>
      </c>
      <c r="M35" s="227"/>
      <c r="N35" s="227"/>
      <c r="P35" s="227"/>
      <c r="Q35" s="227"/>
      <c r="R35" s="227"/>
      <c r="S35" s="227"/>
    </row>
    <row r="36" spans="1:19" ht="15" customHeight="1">
      <c r="A36" s="51"/>
      <c r="B36" s="52"/>
      <c r="C36" s="48" t="s">
        <v>65</v>
      </c>
      <c r="D36" s="184"/>
      <c r="E36" s="184"/>
      <c r="F36" s="185"/>
      <c r="G36" s="23" t="s">
        <v>64</v>
      </c>
      <c r="H36" s="196">
        <v>-0.6885497425002032</v>
      </c>
      <c r="I36" s="189">
        <v>-0.6874007358444519</v>
      </c>
      <c r="J36" s="189">
        <v>-0.8955488302281076</v>
      </c>
      <c r="K36" s="189">
        <v>-0.980366205524737</v>
      </c>
      <c r="L36" s="195">
        <v>-0.7567440825308148</v>
      </c>
      <c r="M36" s="227"/>
      <c r="N36" s="227"/>
      <c r="P36" s="227"/>
      <c r="Q36" s="227"/>
      <c r="R36" s="227"/>
      <c r="S36" s="227"/>
    </row>
    <row r="37" spans="1:19" ht="15" customHeight="1">
      <c r="A37" s="51"/>
      <c r="B37" s="52"/>
      <c r="C37" s="48" t="s">
        <v>66</v>
      </c>
      <c r="D37" s="184"/>
      <c r="E37" s="184"/>
      <c r="F37" s="185"/>
      <c r="G37" s="23" t="s">
        <v>64</v>
      </c>
      <c r="H37" s="196">
        <v>0.6294813305243825</v>
      </c>
      <c r="I37" s="189">
        <v>0.45346746006623895</v>
      </c>
      <c r="J37" s="189">
        <v>0.21597856714649932</v>
      </c>
      <c r="K37" s="189">
        <v>0.08447544570314824</v>
      </c>
      <c r="L37" s="195">
        <v>0.28994866509260087</v>
      </c>
      <c r="M37" s="227"/>
      <c r="N37" s="227"/>
      <c r="P37" s="227"/>
      <c r="Q37" s="227"/>
      <c r="R37" s="227"/>
      <c r="S37" s="227"/>
    </row>
    <row r="38" spans="1:19" ht="15" customHeight="1">
      <c r="A38" s="51"/>
      <c r="B38" s="52"/>
      <c r="C38" s="48" t="s">
        <v>180</v>
      </c>
      <c r="D38" s="184"/>
      <c r="E38" s="184"/>
      <c r="F38" s="185"/>
      <c r="G38" s="23" t="s">
        <v>68</v>
      </c>
      <c r="H38" s="196">
        <v>0.9084747576031329</v>
      </c>
      <c r="I38" s="189">
        <v>-0.17601387045814354</v>
      </c>
      <c r="J38" s="189">
        <v>-0.23748889291973962</v>
      </c>
      <c r="K38" s="189">
        <v>-0.13150312144335108</v>
      </c>
      <c r="L38" s="195">
        <v>0.20547321938945262</v>
      </c>
      <c r="M38" s="227"/>
      <c r="N38" s="227"/>
      <c r="P38" s="227"/>
      <c r="Q38" s="227"/>
      <c r="R38" s="227"/>
      <c r="S38" s="227"/>
    </row>
    <row r="39" spans="1:12" ht="3.75" customHeight="1">
      <c r="A39" s="51"/>
      <c r="B39" s="52"/>
      <c r="C39" s="48"/>
      <c r="D39" s="48"/>
      <c r="E39" s="48"/>
      <c r="F39" s="49"/>
      <c r="G39" s="53"/>
      <c r="H39" s="108"/>
      <c r="I39" s="109"/>
      <c r="J39" s="109"/>
      <c r="K39" s="109"/>
      <c r="L39" s="148"/>
    </row>
    <row r="40" spans="1:12" ht="15" customHeight="1">
      <c r="A40" s="51"/>
      <c r="B40" s="186" t="s">
        <v>69</v>
      </c>
      <c r="C40" s="48"/>
      <c r="D40" s="48"/>
      <c r="E40" s="48"/>
      <c r="F40" s="49"/>
      <c r="G40" s="53" t="s">
        <v>60</v>
      </c>
      <c r="H40" s="115">
        <v>50.947919522903206</v>
      </c>
      <c r="I40" s="111">
        <v>48.559057608511296</v>
      </c>
      <c r="J40" s="111">
        <v>47.090918436333666</v>
      </c>
      <c r="K40" s="111">
        <v>45.534545444734675</v>
      </c>
      <c r="L40" s="114">
        <v>44.78932433768116</v>
      </c>
    </row>
    <row r="41" spans="2:12" ht="15" customHeight="1" thickBot="1">
      <c r="B41" s="54"/>
      <c r="C41" s="121" t="s">
        <v>167</v>
      </c>
      <c r="D41" s="55"/>
      <c r="E41" s="55"/>
      <c r="F41" s="56"/>
      <c r="G41" s="57" t="s">
        <v>168</v>
      </c>
      <c r="H41" s="135">
        <v>84850.87400000001</v>
      </c>
      <c r="I41" s="81">
        <v>90473.3013336942</v>
      </c>
      <c r="J41" s="81">
        <v>96976.91860699933</v>
      </c>
      <c r="K41" s="81">
        <v>103787.52421488495</v>
      </c>
      <c r="L41" s="83">
        <v>110118.17229917084</v>
      </c>
    </row>
    <row r="42" ht="15" customHeight="1">
      <c r="B42" s="36" t="s">
        <v>98</v>
      </c>
    </row>
    <row r="43" ht="15" customHeight="1">
      <c r="B43" s="36" t="s">
        <v>181</v>
      </c>
    </row>
    <row r="44" spans="2:10" ht="15" customHeight="1">
      <c r="B44" s="36" t="s">
        <v>182</v>
      </c>
      <c r="H44" s="187"/>
      <c r="I44" s="187"/>
      <c r="J44" s="187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/>
  <printOptions/>
  <pageMargins left="0.7" right="0.7" top="0.75" bottom="0.75" header="0.3" footer="0.3"/>
  <pageSetup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30"/>
  <sheetViews>
    <sheetView zoomScale="85" zoomScaleNormal="85" zoomScalePageLayoutView="0" workbookViewId="0" topLeftCell="A1">
      <selection activeCell="M33" sqref="M33"/>
    </sheetView>
  </sheetViews>
  <sheetFormatPr defaultColWidth="9.140625" defaultRowHeight="15"/>
  <cols>
    <col min="1" max="2" width="3.140625" style="36" customWidth="1"/>
    <col min="3" max="3" width="36.421875" style="36" customWidth="1"/>
    <col min="4" max="23" width="7.7109375" style="36" customWidth="1"/>
    <col min="24" max="16384" width="9.140625" style="36" customWidth="1"/>
  </cols>
  <sheetData>
    <row r="1" ht="22.5" customHeight="1" thickBot="1">
      <c r="B1" s="35" t="s">
        <v>183</v>
      </c>
    </row>
    <row r="2" spans="2:23" ht="18" customHeight="1">
      <c r="B2" s="306" t="s">
        <v>184</v>
      </c>
      <c r="C2" s="307"/>
      <c r="D2" s="303">
        <v>2018</v>
      </c>
      <c r="E2" s="304"/>
      <c r="F2" s="304"/>
      <c r="G2" s="304"/>
      <c r="H2" s="305"/>
      <c r="I2" s="303">
        <v>2019</v>
      </c>
      <c r="J2" s="304"/>
      <c r="K2" s="304"/>
      <c r="L2" s="304"/>
      <c r="M2" s="305"/>
      <c r="N2" s="304">
        <v>2020</v>
      </c>
      <c r="O2" s="304"/>
      <c r="P2" s="304"/>
      <c r="Q2" s="304"/>
      <c r="R2" s="305"/>
      <c r="S2" s="304">
        <v>2021</v>
      </c>
      <c r="T2" s="304"/>
      <c r="U2" s="304"/>
      <c r="V2" s="304"/>
      <c r="W2" s="305"/>
    </row>
    <row r="3" spans="2:23" ht="81.75" customHeight="1" thickBot="1">
      <c r="B3" s="308"/>
      <c r="C3" s="309"/>
      <c r="D3" s="139" t="s">
        <v>17</v>
      </c>
      <c r="E3" s="140" t="s">
        <v>9</v>
      </c>
      <c r="F3" s="140" t="s">
        <v>185</v>
      </c>
      <c r="G3" s="141" t="s">
        <v>186</v>
      </c>
      <c r="H3" s="142" t="s">
        <v>10</v>
      </c>
      <c r="I3" s="139" t="s">
        <v>8</v>
      </c>
      <c r="J3" s="140" t="s">
        <v>9</v>
      </c>
      <c r="K3" s="140" t="s">
        <v>185</v>
      </c>
      <c r="L3" s="141" t="s">
        <v>186</v>
      </c>
      <c r="M3" s="142" t="s">
        <v>10</v>
      </c>
      <c r="N3" s="139" t="s">
        <v>8</v>
      </c>
      <c r="O3" s="140" t="s">
        <v>9</v>
      </c>
      <c r="P3" s="140" t="s">
        <v>185</v>
      </c>
      <c r="Q3" s="141" t="s">
        <v>186</v>
      </c>
      <c r="R3" s="142" t="s">
        <v>10</v>
      </c>
      <c r="S3" s="139" t="s">
        <v>8</v>
      </c>
      <c r="T3" s="140" t="s">
        <v>9</v>
      </c>
      <c r="U3" s="140" t="s">
        <v>185</v>
      </c>
      <c r="V3" s="141" t="s">
        <v>186</v>
      </c>
      <c r="W3" s="142" t="s">
        <v>10</v>
      </c>
    </row>
    <row r="4" spans="2:23" ht="15" customHeight="1">
      <c r="B4" s="52" t="s">
        <v>187</v>
      </c>
      <c r="C4" s="51"/>
      <c r="D4" s="149">
        <v>4.249999899999963</v>
      </c>
      <c r="E4" s="192">
        <v>4.074736570023041</v>
      </c>
      <c r="F4" s="192">
        <v>4</v>
      </c>
      <c r="G4" s="150">
        <v>3.9</v>
      </c>
      <c r="H4" s="151">
        <v>4.053504688318688</v>
      </c>
      <c r="I4" s="149">
        <v>4.188169290175708</v>
      </c>
      <c r="J4" s="192">
        <v>4.499512662085303</v>
      </c>
      <c r="K4" s="192">
        <v>4.1</v>
      </c>
      <c r="L4" s="150">
        <v>4.14</v>
      </c>
      <c r="M4" s="151">
        <v>4.338890601167433</v>
      </c>
      <c r="N4" s="149">
        <v>3.9521805492857425</v>
      </c>
      <c r="O4" s="192">
        <v>3.914888367359115</v>
      </c>
      <c r="P4" s="192">
        <v>3.5</v>
      </c>
      <c r="Q4" s="150">
        <v>3.8</v>
      </c>
      <c r="R4" s="151">
        <v>3.6042175656691766</v>
      </c>
      <c r="S4" s="149">
        <v>3.010375707493779</v>
      </c>
      <c r="T4" s="192">
        <v>3.325278094908324</v>
      </c>
      <c r="U4" s="192" t="s">
        <v>16</v>
      </c>
      <c r="V4" s="150">
        <v>3.7</v>
      </c>
      <c r="W4" s="151" t="s">
        <v>16</v>
      </c>
    </row>
    <row r="5" spans="2:23" ht="15" customHeight="1">
      <c r="B5" s="52"/>
      <c r="C5" s="51" t="s">
        <v>188</v>
      </c>
      <c r="D5" s="149">
        <v>2.962685048703918</v>
      </c>
      <c r="E5" s="192">
        <v>2.95896744030264</v>
      </c>
      <c r="F5" s="192">
        <v>2.9</v>
      </c>
      <c r="G5" s="150" t="s">
        <v>16</v>
      </c>
      <c r="H5" s="151">
        <v>3.017103134559762</v>
      </c>
      <c r="I5" s="149">
        <v>4.149045136945787</v>
      </c>
      <c r="J5" s="192">
        <v>3.2446565266949667</v>
      </c>
      <c r="K5" s="192">
        <v>3.2</v>
      </c>
      <c r="L5" s="150" t="s">
        <v>16</v>
      </c>
      <c r="M5" s="151">
        <v>3.9771731514016695</v>
      </c>
      <c r="N5" s="149">
        <v>4.155453271493897</v>
      </c>
      <c r="O5" s="192">
        <v>2.820604957303763</v>
      </c>
      <c r="P5" s="192">
        <v>3</v>
      </c>
      <c r="Q5" s="150" t="s">
        <v>16</v>
      </c>
      <c r="R5" s="151">
        <v>4.106167539080974</v>
      </c>
      <c r="S5" s="149">
        <v>3.507889882139409</v>
      </c>
      <c r="T5" s="192">
        <v>2.418085933439884</v>
      </c>
      <c r="U5" s="192" t="s">
        <v>16</v>
      </c>
      <c r="V5" s="150" t="s">
        <v>16</v>
      </c>
      <c r="W5" s="151" t="s">
        <v>16</v>
      </c>
    </row>
    <row r="6" spans="2:23" ht="15">
      <c r="B6" s="52"/>
      <c r="C6" s="51" t="s">
        <v>189</v>
      </c>
      <c r="D6" s="149">
        <v>1.3645498682428325</v>
      </c>
      <c r="E6" s="192">
        <v>1.77593979141204</v>
      </c>
      <c r="F6" s="192">
        <v>2.2</v>
      </c>
      <c r="G6" s="150" t="s">
        <v>16</v>
      </c>
      <c r="H6" s="151">
        <v>2.348995679883936</v>
      </c>
      <c r="I6" s="149">
        <v>1.9335680865747946</v>
      </c>
      <c r="J6" s="192">
        <v>1.4891573172998385</v>
      </c>
      <c r="K6" s="192">
        <v>1.4</v>
      </c>
      <c r="L6" s="150" t="s">
        <v>16</v>
      </c>
      <c r="M6" s="151">
        <v>1.8926824925569186</v>
      </c>
      <c r="N6" s="149">
        <v>2.5177221062472057</v>
      </c>
      <c r="O6" s="192">
        <v>1.6901925491522585</v>
      </c>
      <c r="P6" s="192">
        <v>1.6</v>
      </c>
      <c r="Q6" s="150" t="s">
        <v>16</v>
      </c>
      <c r="R6" s="151">
        <v>2.000108624636554</v>
      </c>
      <c r="S6" s="149">
        <v>2.89739869844918</v>
      </c>
      <c r="T6" s="192">
        <v>1.1892072822822009</v>
      </c>
      <c r="U6" s="192" t="s">
        <v>16</v>
      </c>
      <c r="V6" s="150" t="s">
        <v>16</v>
      </c>
      <c r="W6" s="151" t="s">
        <v>16</v>
      </c>
    </row>
    <row r="7" spans="2:23" ht="15">
      <c r="B7" s="52"/>
      <c r="C7" s="51" t="s">
        <v>190</v>
      </c>
      <c r="D7" s="149">
        <v>6.029896371051208</v>
      </c>
      <c r="E7" s="192">
        <v>9.559307925499061</v>
      </c>
      <c r="F7" s="192">
        <v>12.4</v>
      </c>
      <c r="G7" s="150" t="s">
        <v>16</v>
      </c>
      <c r="H7" s="151">
        <v>13.197892987309734</v>
      </c>
      <c r="I7" s="149">
        <v>1.8200256359178582</v>
      </c>
      <c r="J7" s="192">
        <v>3.087142592502512</v>
      </c>
      <c r="K7" s="192">
        <v>2.2</v>
      </c>
      <c r="L7" s="150" t="s">
        <v>16</v>
      </c>
      <c r="M7" s="151">
        <v>4.077498320395345</v>
      </c>
      <c r="N7" s="149">
        <v>4.562202632796698</v>
      </c>
      <c r="O7" s="192">
        <v>3.0210367968918517</v>
      </c>
      <c r="P7" s="192">
        <v>3</v>
      </c>
      <c r="Q7" s="150" t="s">
        <v>16</v>
      </c>
      <c r="R7" s="151">
        <v>4.07679306384765</v>
      </c>
      <c r="S7" s="149">
        <v>3.4404647602486875</v>
      </c>
      <c r="T7" s="192">
        <v>2.99575501605569</v>
      </c>
      <c r="U7" s="192" t="s">
        <v>16</v>
      </c>
      <c r="V7" s="150" t="s">
        <v>16</v>
      </c>
      <c r="W7" s="151" t="s">
        <v>16</v>
      </c>
    </row>
    <row r="8" spans="2:23" ht="15">
      <c r="B8" s="52"/>
      <c r="C8" s="51" t="s">
        <v>191</v>
      </c>
      <c r="D8" s="149">
        <v>4.288104622012142</v>
      </c>
      <c r="E8" s="192">
        <v>6.793447777764716</v>
      </c>
      <c r="F8" s="192">
        <v>5.4</v>
      </c>
      <c r="G8" s="150">
        <v>6.844</v>
      </c>
      <c r="H8" s="151">
        <v>5.805594662453939</v>
      </c>
      <c r="I8" s="149">
        <v>6.819636933063194</v>
      </c>
      <c r="J8" s="192">
        <v>7.942101239367649</v>
      </c>
      <c r="K8" s="192">
        <v>8</v>
      </c>
      <c r="L8" s="150">
        <v>6.995</v>
      </c>
      <c r="M8" s="151">
        <v>8.309892922668482</v>
      </c>
      <c r="N8" s="149">
        <v>6.579709911955845</v>
      </c>
      <c r="O8" s="192">
        <v>6.627285424833063</v>
      </c>
      <c r="P8" s="192">
        <v>7</v>
      </c>
      <c r="Q8" s="150">
        <v>6.301</v>
      </c>
      <c r="R8" s="151">
        <v>6.376590686738415</v>
      </c>
      <c r="S8" s="149">
        <v>5.003063757466691</v>
      </c>
      <c r="T8" s="192">
        <v>5.714664908841738</v>
      </c>
      <c r="U8" s="192" t="s">
        <v>16</v>
      </c>
      <c r="V8" s="150">
        <v>6.31</v>
      </c>
      <c r="W8" s="151" t="s">
        <v>16</v>
      </c>
    </row>
    <row r="9" spans="2:23" ht="15">
      <c r="B9" s="52"/>
      <c r="C9" s="51" t="s">
        <v>192</v>
      </c>
      <c r="D9" s="149">
        <v>4.501573964878489</v>
      </c>
      <c r="E9" s="192">
        <v>6.646529525726863</v>
      </c>
      <c r="F9" s="192">
        <v>5.7</v>
      </c>
      <c r="G9" s="150">
        <v>6.64</v>
      </c>
      <c r="H9" s="151">
        <v>5.948179552072053</v>
      </c>
      <c r="I9" s="149">
        <v>6.672497985557484</v>
      </c>
      <c r="J9" s="192">
        <v>6.778748270389734</v>
      </c>
      <c r="K9" s="192">
        <v>6.8</v>
      </c>
      <c r="L9" s="150">
        <v>6.363</v>
      </c>
      <c r="M9" s="151">
        <v>7.67846917800914</v>
      </c>
      <c r="N9" s="149">
        <v>6.66333359681866</v>
      </c>
      <c r="O9" s="192">
        <v>5.692993304332061</v>
      </c>
      <c r="P9" s="192">
        <v>6.3</v>
      </c>
      <c r="Q9" s="150">
        <v>5.908</v>
      </c>
      <c r="R9" s="151">
        <v>6.537742356907228</v>
      </c>
      <c r="S9" s="149">
        <v>5.417841261120543</v>
      </c>
      <c r="T9" s="192">
        <v>5.054187169065583</v>
      </c>
      <c r="U9" s="192" t="s">
        <v>16</v>
      </c>
      <c r="V9" s="150">
        <v>5.948</v>
      </c>
      <c r="W9" s="151" t="s">
        <v>16</v>
      </c>
    </row>
    <row r="10" spans="2:23" ht="3.75" customHeight="1">
      <c r="B10" s="52"/>
      <c r="C10" s="51"/>
      <c r="D10" s="149"/>
      <c r="E10" s="192"/>
      <c r="F10" s="192"/>
      <c r="G10" s="150"/>
      <c r="H10" s="151"/>
      <c r="I10" s="149"/>
      <c r="J10" s="192"/>
      <c r="K10" s="192"/>
      <c r="L10" s="150"/>
      <c r="M10" s="151"/>
      <c r="N10" s="149"/>
      <c r="O10" s="192"/>
      <c r="P10" s="192"/>
      <c r="Q10" s="150"/>
      <c r="R10" s="151"/>
      <c r="S10" s="149">
        <v>0</v>
      </c>
      <c r="T10" s="192"/>
      <c r="U10" s="192" t="s">
        <v>16</v>
      </c>
      <c r="V10" s="150"/>
      <c r="W10" s="151" t="s">
        <v>16</v>
      </c>
    </row>
    <row r="11" spans="2:23" ht="18">
      <c r="B11" s="52" t="s">
        <v>193</v>
      </c>
      <c r="C11" s="51"/>
      <c r="D11" s="149">
        <v>2.5329732497543063</v>
      </c>
      <c r="E11" s="192">
        <v>2.5703753063079926</v>
      </c>
      <c r="F11" s="192">
        <v>2.6</v>
      </c>
      <c r="G11" s="150">
        <v>2.649</v>
      </c>
      <c r="H11" s="151">
        <v>2.6747899218866333</v>
      </c>
      <c r="I11" s="149">
        <v>2.607212995265911</v>
      </c>
      <c r="J11" s="192">
        <v>2.4980389587326624</v>
      </c>
      <c r="K11" s="192">
        <v>2.6</v>
      </c>
      <c r="L11" s="150">
        <v>2.215</v>
      </c>
      <c r="M11" s="151">
        <v>2.7416822698742127</v>
      </c>
      <c r="N11" s="149">
        <v>2.463533351632094</v>
      </c>
      <c r="O11" s="192">
        <v>2.48372794061702</v>
      </c>
      <c r="P11" s="192">
        <v>2.4</v>
      </c>
      <c r="Q11" s="150">
        <v>2.03</v>
      </c>
      <c r="R11" s="151">
        <v>2.9816153999894235</v>
      </c>
      <c r="S11" s="149">
        <v>2.6779722572937885</v>
      </c>
      <c r="T11" s="192">
        <v>2.495143424228341</v>
      </c>
      <c r="U11" s="192" t="s">
        <v>16</v>
      </c>
      <c r="V11" s="150">
        <v>2.03</v>
      </c>
      <c r="W11" s="151" t="s">
        <v>16</v>
      </c>
    </row>
    <row r="12" spans="2:23" ht="3.75" customHeight="1">
      <c r="B12" s="52"/>
      <c r="C12" s="51"/>
      <c r="D12" s="149"/>
      <c r="E12" s="192"/>
      <c r="F12" s="192"/>
      <c r="G12" s="150"/>
      <c r="H12" s="151"/>
      <c r="I12" s="149"/>
      <c r="J12" s="192"/>
      <c r="K12" s="192"/>
      <c r="L12" s="150"/>
      <c r="M12" s="151"/>
      <c r="N12" s="149"/>
      <c r="O12" s="192"/>
      <c r="P12" s="192"/>
      <c r="Q12" s="150"/>
      <c r="R12" s="151"/>
      <c r="S12" s="149">
        <v>0</v>
      </c>
      <c r="T12" s="192"/>
      <c r="U12" s="192" t="s">
        <v>16</v>
      </c>
      <c r="V12" s="150"/>
      <c r="W12" s="151" t="s">
        <v>16</v>
      </c>
    </row>
    <row r="13" spans="2:23" ht="15">
      <c r="B13" s="52" t="s">
        <v>194</v>
      </c>
      <c r="C13" s="51"/>
      <c r="D13" s="149">
        <v>2.0380965593063536</v>
      </c>
      <c r="E13" s="192">
        <v>1.9788488243035252</v>
      </c>
      <c r="F13" s="192">
        <v>1.7</v>
      </c>
      <c r="G13" s="150" t="s">
        <v>16</v>
      </c>
      <c r="H13" s="151" t="s">
        <v>16</v>
      </c>
      <c r="I13" s="149">
        <v>1.3734957456231598</v>
      </c>
      <c r="J13" s="192">
        <v>1.140427931886201</v>
      </c>
      <c r="K13" s="192">
        <v>1</v>
      </c>
      <c r="L13" s="150" t="s">
        <v>16</v>
      </c>
      <c r="M13" s="151" t="s">
        <v>16</v>
      </c>
      <c r="N13" s="149">
        <v>0.9749436228550366</v>
      </c>
      <c r="O13" s="192">
        <v>0.8712004897281522</v>
      </c>
      <c r="P13" s="192">
        <v>0.6</v>
      </c>
      <c r="Q13" s="150" t="s">
        <v>16</v>
      </c>
      <c r="R13" s="151" t="s">
        <v>16</v>
      </c>
      <c r="S13" s="149">
        <v>0.6899260784865646</v>
      </c>
      <c r="T13" s="192">
        <v>0.6679710923041204</v>
      </c>
      <c r="U13" s="192" t="s">
        <v>16</v>
      </c>
      <c r="V13" s="150" t="s">
        <v>16</v>
      </c>
      <c r="W13" s="151" t="s">
        <v>16</v>
      </c>
    </row>
    <row r="14" spans="2:23" ht="15">
      <c r="B14" s="52" t="s">
        <v>195</v>
      </c>
      <c r="C14" s="51"/>
      <c r="D14" s="149">
        <v>6.618601727314475</v>
      </c>
      <c r="E14" s="192">
        <v>6.901849836953768</v>
      </c>
      <c r="F14" s="192">
        <v>6.9</v>
      </c>
      <c r="G14" s="150">
        <v>7.492</v>
      </c>
      <c r="H14" s="151">
        <v>6.732550238552638</v>
      </c>
      <c r="I14" s="149">
        <v>6.017691110720985</v>
      </c>
      <c r="J14" s="192">
        <v>6.374279284835168</v>
      </c>
      <c r="K14" s="192">
        <v>6.3</v>
      </c>
      <c r="L14" s="150">
        <v>6.858</v>
      </c>
      <c r="M14" s="151">
        <v>6.05697769452186</v>
      </c>
      <c r="N14" s="149">
        <v>5.632618604008864</v>
      </c>
      <c r="O14" s="192">
        <v>5.925415193362451</v>
      </c>
      <c r="P14" s="192">
        <v>6</v>
      </c>
      <c r="Q14" s="150">
        <v>6.495</v>
      </c>
      <c r="R14" s="151">
        <v>5.476399103369153</v>
      </c>
      <c r="S14" s="149">
        <v>5.5198670225388655</v>
      </c>
      <c r="T14" s="192">
        <v>5.650517097284066</v>
      </c>
      <c r="U14" s="192" t="s">
        <v>16</v>
      </c>
      <c r="V14" s="150">
        <v>6.212</v>
      </c>
      <c r="W14" s="151" t="s">
        <v>16</v>
      </c>
    </row>
    <row r="15" spans="2:23" ht="15">
      <c r="B15" s="52" t="s">
        <v>196</v>
      </c>
      <c r="C15" s="51"/>
      <c r="D15" s="149">
        <v>6.2509103843902665</v>
      </c>
      <c r="E15" s="192">
        <v>6.184486373165621</v>
      </c>
      <c r="F15" s="192" t="s">
        <v>16</v>
      </c>
      <c r="G15" s="150" t="s">
        <v>16</v>
      </c>
      <c r="H15" s="151" t="s">
        <v>16</v>
      </c>
      <c r="I15" s="149">
        <v>6.9453328197133715</v>
      </c>
      <c r="J15" s="192">
        <v>6.317867719644621</v>
      </c>
      <c r="K15" s="192" t="s">
        <v>16</v>
      </c>
      <c r="L15" s="150" t="s">
        <v>16</v>
      </c>
      <c r="M15" s="151" t="s">
        <v>16</v>
      </c>
      <c r="N15" s="149">
        <v>6.461901232078574</v>
      </c>
      <c r="O15" s="192">
        <v>6.2209842154131945</v>
      </c>
      <c r="P15" s="192" t="s">
        <v>16</v>
      </c>
      <c r="Q15" s="150" t="s">
        <v>16</v>
      </c>
      <c r="R15" s="151" t="s">
        <v>16</v>
      </c>
      <c r="S15" s="149">
        <v>5.927978006644125</v>
      </c>
      <c r="T15" s="192">
        <v>5.4195804195804165</v>
      </c>
      <c r="U15" s="192" t="s">
        <v>16</v>
      </c>
      <c r="V15" s="150" t="s">
        <v>16</v>
      </c>
      <c r="W15" s="151" t="s">
        <v>16</v>
      </c>
    </row>
    <row r="16" spans="2:23" ht="15">
      <c r="B16" s="52" t="s">
        <v>131</v>
      </c>
      <c r="C16" s="51"/>
      <c r="D16" s="149">
        <v>5.4714895108947985</v>
      </c>
      <c r="E16" s="192" t="s">
        <v>16</v>
      </c>
      <c r="F16" s="192">
        <v>5</v>
      </c>
      <c r="G16" s="150" t="s">
        <v>16</v>
      </c>
      <c r="H16" s="151">
        <v>6.231607150180385</v>
      </c>
      <c r="I16" s="149">
        <v>7.050652625217097</v>
      </c>
      <c r="J16" s="192" t="s">
        <v>16</v>
      </c>
      <c r="K16" s="192">
        <v>6.4</v>
      </c>
      <c r="L16" s="150" t="s">
        <v>16</v>
      </c>
      <c r="M16" s="151">
        <v>6.5660083558213955</v>
      </c>
      <c r="N16" s="149">
        <v>6.521520644782953</v>
      </c>
      <c r="O16" s="192" t="s">
        <v>16</v>
      </c>
      <c r="P16" s="192">
        <v>6.2</v>
      </c>
      <c r="Q16" s="150" t="s">
        <v>16</v>
      </c>
      <c r="R16" s="151">
        <v>7.075782440948908</v>
      </c>
      <c r="S16" s="149">
        <v>5.7150026624370724</v>
      </c>
      <c r="T16" s="192" t="s">
        <v>16</v>
      </c>
      <c r="U16" s="192" t="s">
        <v>16</v>
      </c>
      <c r="V16" s="150" t="s">
        <v>16</v>
      </c>
      <c r="W16" s="151" t="s">
        <v>16</v>
      </c>
    </row>
    <row r="17" spans="2:23" ht="3.75" customHeight="1">
      <c r="B17" s="52"/>
      <c r="C17" s="51"/>
      <c r="D17" s="149"/>
      <c r="E17" s="192"/>
      <c r="F17" s="192"/>
      <c r="G17" s="150"/>
      <c r="H17" s="151"/>
      <c r="I17" s="149"/>
      <c r="J17" s="192"/>
      <c r="K17" s="192"/>
      <c r="L17" s="150"/>
      <c r="M17" s="151"/>
      <c r="N17" s="149"/>
      <c r="O17" s="192"/>
      <c r="P17" s="192"/>
      <c r="Q17" s="150"/>
      <c r="R17" s="151"/>
      <c r="S17" s="149"/>
      <c r="T17" s="192"/>
      <c r="U17" s="192" t="s">
        <v>16</v>
      </c>
      <c r="V17" s="150"/>
      <c r="W17" s="151" t="s">
        <v>16</v>
      </c>
    </row>
    <row r="18" spans="2:23" ht="15">
      <c r="B18" s="52" t="s">
        <v>197</v>
      </c>
      <c r="C18" s="51"/>
      <c r="D18" s="149">
        <v>-0.7016726709028858</v>
      </c>
      <c r="E18" s="192">
        <v>-0.6</v>
      </c>
      <c r="F18" s="192">
        <v>-0.557777</v>
      </c>
      <c r="G18" s="150">
        <v>-0.743</v>
      </c>
      <c r="H18" s="151">
        <v>-0.663276522869348</v>
      </c>
      <c r="I18" s="149">
        <v>-0.637619644842997</v>
      </c>
      <c r="J18" s="192">
        <v>-0.1</v>
      </c>
      <c r="K18" s="192">
        <v>-0.3449478</v>
      </c>
      <c r="L18" s="150">
        <v>-0.475</v>
      </c>
      <c r="M18" s="151">
        <v>-0.38939458029819</v>
      </c>
      <c r="N18" s="149">
        <v>-0.5735780557131814</v>
      </c>
      <c r="O18" s="192">
        <v>0</v>
      </c>
      <c r="P18" s="192">
        <v>-0.13285820000000004</v>
      </c>
      <c r="Q18" s="150">
        <v>0.025</v>
      </c>
      <c r="R18" s="151">
        <v>-0.0440269130222187</v>
      </c>
      <c r="S18" s="149">
        <v>-0.3487327391516265</v>
      </c>
      <c r="T18" s="192">
        <v>0.2</v>
      </c>
      <c r="U18" s="192" t="s">
        <v>16</v>
      </c>
      <c r="V18" s="150">
        <v>0.012</v>
      </c>
      <c r="W18" s="151" t="s">
        <v>16</v>
      </c>
    </row>
    <row r="19" spans="2:23" ht="15">
      <c r="B19" s="52" t="s">
        <v>198</v>
      </c>
      <c r="C19" s="51"/>
      <c r="D19" s="149">
        <v>48.559057608511296</v>
      </c>
      <c r="E19" s="192">
        <v>48.7</v>
      </c>
      <c r="F19" s="192">
        <v>48.76814300901542</v>
      </c>
      <c r="G19" s="150">
        <v>49.236</v>
      </c>
      <c r="H19" s="151">
        <v>49.7595797304347</v>
      </c>
      <c r="I19" s="149">
        <v>47.090918436333666</v>
      </c>
      <c r="J19" s="192">
        <v>47.3</v>
      </c>
      <c r="K19" s="192">
        <v>46.37195768016167</v>
      </c>
      <c r="L19" s="150">
        <v>46.659</v>
      </c>
      <c r="M19" s="151">
        <v>47.8608466892783</v>
      </c>
      <c r="N19" s="149">
        <v>45.534545444734675</v>
      </c>
      <c r="O19" s="192">
        <v>46</v>
      </c>
      <c r="P19" s="192">
        <v>44.19837867885789</v>
      </c>
      <c r="Q19" s="150">
        <v>44.951</v>
      </c>
      <c r="R19" s="151">
        <v>45.8784848884036</v>
      </c>
      <c r="S19" s="149">
        <v>44.78932433768116</v>
      </c>
      <c r="T19" s="192">
        <v>44.8</v>
      </c>
      <c r="U19" s="192" t="s">
        <v>16</v>
      </c>
      <c r="V19" s="150">
        <v>43.088</v>
      </c>
      <c r="W19" s="151" t="s">
        <v>16</v>
      </c>
    </row>
    <row r="20" spans="2:23" ht="3.75" customHeight="1">
      <c r="B20" s="52"/>
      <c r="C20" s="51"/>
      <c r="D20" s="149"/>
      <c r="E20" s="150"/>
      <c r="F20" s="150"/>
      <c r="G20" s="150"/>
      <c r="H20" s="151"/>
      <c r="I20" s="149"/>
      <c r="J20" s="150"/>
      <c r="K20" s="150"/>
      <c r="L20" s="150"/>
      <c r="M20" s="151"/>
      <c r="N20" s="149"/>
      <c r="O20" s="192"/>
      <c r="P20" s="192"/>
      <c r="Q20" s="150"/>
      <c r="R20" s="151"/>
      <c r="S20" s="149"/>
      <c r="T20" s="192"/>
      <c r="U20" s="192" t="s">
        <v>16</v>
      </c>
      <c r="V20" s="150"/>
      <c r="W20" s="151" t="s">
        <v>16</v>
      </c>
    </row>
    <row r="21" spans="2:23" ht="15.75" thickBot="1">
      <c r="B21" s="54" t="s">
        <v>199</v>
      </c>
      <c r="C21" s="58"/>
      <c r="D21" s="222">
        <v>-1.9720147911600028</v>
      </c>
      <c r="E21" s="153">
        <v>-2.2345649782620085</v>
      </c>
      <c r="F21" s="153">
        <v>0</v>
      </c>
      <c r="G21" s="153">
        <v>-1.908</v>
      </c>
      <c r="H21" s="154">
        <v>-1.17818273347094</v>
      </c>
      <c r="I21" s="222">
        <v>-1.088716523641669</v>
      </c>
      <c r="J21" s="153">
        <v>-1.5300804315960344</v>
      </c>
      <c r="K21" s="153">
        <v>1.2</v>
      </c>
      <c r="L21" s="153">
        <v>-1.019</v>
      </c>
      <c r="M21" s="154">
        <v>0.129356786371959</v>
      </c>
      <c r="N21" s="222">
        <v>-1.0365639921642484</v>
      </c>
      <c r="O21" s="152">
        <v>-0.8428149614177689</v>
      </c>
      <c r="P21" s="152">
        <v>2.1</v>
      </c>
      <c r="Q21" s="153">
        <v>-0.464</v>
      </c>
      <c r="R21" s="154">
        <v>0.04590279070857483</v>
      </c>
      <c r="S21" s="222">
        <v>-1.3122273970059903</v>
      </c>
      <c r="T21" s="152">
        <v>-0.40035345257272686</v>
      </c>
      <c r="U21" s="152" t="s">
        <v>16</v>
      </c>
      <c r="V21" s="153">
        <v>-0.18</v>
      </c>
      <c r="W21" s="154" t="s">
        <v>16</v>
      </c>
    </row>
    <row r="22" ht="15">
      <c r="B22" s="36" t="s">
        <v>212</v>
      </c>
    </row>
    <row r="23" ht="15">
      <c r="B23" s="36" t="s">
        <v>221</v>
      </c>
    </row>
    <row r="24" spans="1:10" ht="15">
      <c r="A24" s="158"/>
      <c r="B24" s="21" t="s">
        <v>215</v>
      </c>
      <c r="C24" s="158"/>
      <c r="D24" s="173"/>
      <c r="E24" s="173"/>
      <c r="F24" s="173"/>
      <c r="G24" s="173"/>
      <c r="H24" s="173"/>
      <c r="I24" s="173"/>
      <c r="J24" s="174"/>
    </row>
    <row r="25" ht="15">
      <c r="B25" s="36" t="s">
        <v>216</v>
      </c>
    </row>
    <row r="26" ht="15">
      <c r="B26" s="36" t="s">
        <v>217</v>
      </c>
    </row>
    <row r="27" ht="15">
      <c r="B27" s="36" t="s">
        <v>218</v>
      </c>
    </row>
    <row r="29" ht="15">
      <c r="B29" s="36" t="s">
        <v>210</v>
      </c>
    </row>
    <row r="30" ht="15">
      <c r="B30" s="36" t="s">
        <v>211</v>
      </c>
    </row>
  </sheetData>
  <sheetProtection/>
  <mergeCells count="5">
    <mergeCell ref="I2:M2"/>
    <mergeCell ref="D2:H2"/>
    <mergeCell ref="B2:C3"/>
    <mergeCell ref="N2:R2"/>
    <mergeCell ref="S2:W2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Fejes</dc:creator>
  <cp:keywords/>
  <dc:description/>
  <cp:lastModifiedBy>caganova</cp:lastModifiedBy>
  <cp:lastPrinted>2018-01-25T07:44:13Z</cp:lastPrinted>
  <dcterms:created xsi:type="dcterms:W3CDTF">2013-10-16T07:18:04Z</dcterms:created>
  <dcterms:modified xsi:type="dcterms:W3CDTF">2019-01-29T13:08:42Z</dcterms:modified>
  <cp:category/>
  <cp:version/>
  <cp:contentType/>
  <cp:contentStatus/>
</cp:coreProperties>
</file>