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70" yWindow="90" windowWidth="16440" windowHeight="14565" tabRatio="908" activeTab="0"/>
  </bookViews>
  <sheets>
    <sheet name="Summary" sheetId="1" r:id="rId1"/>
    <sheet name="GDP" sheetId="2" r:id="rId2"/>
    <sheet name="Inflation" sheetId="3" r:id="rId3"/>
    <sheet name="Labour Market" sheetId="4" r:id="rId4"/>
    <sheet name="Balance of Payments" sheetId="5" r:id="rId5"/>
    <sheet name="General Government" sheetId="6" r:id="rId6"/>
    <sheet name="Other Institutions" sheetId="7" r:id="rId7"/>
  </sheets>
  <definedNames>
    <definedName name="_xlnm.Print_Area" localSheetId="1">'GDP'!$A$1:$AA$52</definedName>
    <definedName name="_xlnm.Print_Area" localSheetId="2">'Inflation'!$A$1:$AA$40</definedName>
    <definedName name="_xlnm.Print_Area" localSheetId="3">'Labour Market'!$A$1:$AA$69</definedName>
    <definedName name="_xlnm.Print_Area" localSheetId="6">'Other Institutions'!$A$1:$W$30</definedName>
    <definedName name="_xlnm.Print_Area" localSheetId="0">'Summary'!$B$2:$L$81</definedName>
  </definedNames>
  <calcPr fullCalcOnLoad="1"/>
</workbook>
</file>

<file path=xl/sharedStrings.xml><?xml version="1.0" encoding="utf-8"?>
<sst xmlns="http://schemas.openxmlformats.org/spreadsheetml/2006/main" count="692" uniqueCount="222">
  <si>
    <t>Q1</t>
  </si>
  <si>
    <t>Q2</t>
  </si>
  <si>
    <t>Q3</t>
  </si>
  <si>
    <t>Q4</t>
  </si>
  <si>
    <t>[%]</t>
  </si>
  <si>
    <t>Verejný sektor</t>
  </si>
  <si>
    <t>Verejný dlh</t>
  </si>
  <si>
    <t>Deficit verejných financií</t>
  </si>
  <si>
    <t>NBS</t>
  </si>
  <si>
    <t>IFP</t>
  </si>
  <si>
    <t>OECD</t>
  </si>
  <si>
    <t>[% HDP, ESA 95]</t>
  </si>
  <si>
    <t>Memo tab.</t>
  </si>
  <si>
    <t>[€]</t>
  </si>
  <si>
    <t>[% p. a.]</t>
  </si>
  <si>
    <t>[ESA 2010, mil. €]</t>
  </si>
  <si>
    <t>-</t>
  </si>
  <si>
    <r>
      <t>NBS</t>
    </r>
    <r>
      <rPr>
        <vertAlign val="superscript"/>
        <sz val="14"/>
        <color indexed="8"/>
        <rFont val="Times New Roman"/>
        <family val="1"/>
      </rPr>
      <t>1)</t>
    </r>
  </si>
  <si>
    <t>Actual</t>
  </si>
  <si>
    <t>Unit</t>
  </si>
  <si>
    <t>Indicator</t>
  </si>
  <si>
    <t xml:space="preserve"> Indicator</t>
  </si>
  <si>
    <t>Prices</t>
  </si>
  <si>
    <t>Economic activity</t>
  </si>
  <si>
    <t>Labour market</t>
  </si>
  <si>
    <t>Households</t>
  </si>
  <si>
    <r>
      <t xml:space="preserve">General government </t>
    </r>
    <r>
      <rPr>
        <b/>
        <i/>
        <vertAlign val="superscript"/>
        <sz val="11"/>
        <color indexed="8"/>
        <rFont val="Times New Roman"/>
        <family val="1"/>
      </rPr>
      <t>8)</t>
    </r>
  </si>
  <si>
    <t>Balance of payments</t>
  </si>
  <si>
    <t>HICP inflation</t>
  </si>
  <si>
    <t>[year-on-year changes in %]</t>
  </si>
  <si>
    <t>CPI inflation</t>
  </si>
  <si>
    <t>GDP deflator</t>
  </si>
  <si>
    <t>Gross domestic product</t>
  </si>
  <si>
    <t>[year-on-year changes in %, constant prices]</t>
  </si>
  <si>
    <t>Private consumption</t>
  </si>
  <si>
    <t>Final consumption of general government</t>
  </si>
  <si>
    <t>Gross fixed capital formation</t>
  </si>
  <si>
    <t>Exports of goods and services</t>
  </si>
  <si>
    <t>Imports of goods and services</t>
  </si>
  <si>
    <t>Net exports</t>
  </si>
  <si>
    <t>[EUR millions in constant prices]</t>
  </si>
  <si>
    <t>Output gap</t>
  </si>
  <si>
    <t>[% of potential output]</t>
  </si>
  <si>
    <t>[EUR millions in current prices]</t>
  </si>
  <si>
    <t>Employment</t>
  </si>
  <si>
    <t>[thousands of persons, ESA 2010]</t>
  </si>
  <si>
    <t>[year-on-year changes in %, ESA 2010]</t>
  </si>
  <si>
    <t>Number of unemployed</t>
  </si>
  <si>
    <r>
      <t xml:space="preserve">[thousands of persons 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]</t>
    </r>
  </si>
  <si>
    <t>Unemployment rate</t>
  </si>
  <si>
    <r>
      <t>Labour productivity</t>
    </r>
    <r>
      <rPr>
        <vertAlign val="superscript"/>
        <sz val="11"/>
        <color indexed="8"/>
        <rFont val="Times New Roman"/>
        <family val="1"/>
      </rPr>
      <t xml:space="preserve"> 3)</t>
    </r>
  </si>
  <si>
    <r>
      <t>Nominal productivity</t>
    </r>
    <r>
      <rPr>
        <vertAlign val="superscript"/>
        <sz val="11"/>
        <color indexed="8"/>
        <rFont val="Times New Roman"/>
        <family val="1"/>
      </rPr>
      <t xml:space="preserve"> 4</t>
    </r>
    <r>
      <rPr>
        <vertAlign val="superscript"/>
        <sz val="11"/>
        <color indexed="8"/>
        <rFont val="Times New Roman"/>
        <family val="1"/>
      </rPr>
      <t>)</t>
    </r>
  </si>
  <si>
    <t>Nominal compensation per employee</t>
  </si>
  <si>
    <r>
      <t xml:space="preserve">Nominal wages </t>
    </r>
    <r>
      <rPr>
        <vertAlign val="superscript"/>
        <sz val="11"/>
        <color indexed="8"/>
        <rFont val="Times New Roman"/>
        <family val="1"/>
      </rPr>
      <t>5)</t>
    </r>
  </si>
  <si>
    <r>
      <t xml:space="preserve">Real wages </t>
    </r>
    <r>
      <rPr>
        <vertAlign val="superscript"/>
        <sz val="11"/>
        <color indexed="8"/>
        <rFont val="Times New Roman"/>
        <family val="1"/>
      </rPr>
      <t>6</t>
    </r>
    <r>
      <rPr>
        <vertAlign val="superscript"/>
        <sz val="11"/>
        <color indexed="8"/>
        <rFont val="Times New Roman"/>
        <family val="1"/>
      </rPr>
      <t>)</t>
    </r>
  </si>
  <si>
    <t>Disposable income</t>
  </si>
  <si>
    <t>[constant prices]</t>
  </si>
  <si>
    <r>
      <t xml:space="preserve">Saving ratio </t>
    </r>
    <r>
      <rPr>
        <vertAlign val="superscript"/>
        <sz val="11"/>
        <color indexed="8"/>
        <rFont val="Times New Roman"/>
        <family val="1"/>
      </rPr>
      <t>7)</t>
    </r>
  </si>
  <si>
    <t>[% of disposable income]</t>
  </si>
  <si>
    <t>Total revenue</t>
  </si>
  <si>
    <t>[% of GDP]</t>
  </si>
  <si>
    <t>Total expenditure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</si>
  <si>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</rPr>
      <t>9</t>
    </r>
    <r>
      <rPr>
        <vertAlign val="superscript"/>
        <sz val="11"/>
        <color indexed="8"/>
        <rFont val="Times New Roman"/>
        <family val="1"/>
      </rPr>
      <t>)</t>
    </r>
  </si>
  <si>
    <t>Cyclical component</t>
  </si>
  <si>
    <t>[% of trend GDP]</t>
  </si>
  <si>
    <t>Structural balance</t>
  </si>
  <si>
    <t>Cyclically adjusted primary balance</t>
  </si>
  <si>
    <r>
      <t xml:space="preserve">Fiscal stance </t>
    </r>
    <r>
      <rPr>
        <vertAlign val="superscript"/>
        <sz val="11"/>
        <color indexed="8"/>
        <rFont val="Times New Roman"/>
        <family val="1"/>
      </rPr>
      <t>10)</t>
    </r>
  </si>
  <si>
    <t>[year-on-year change in p. p.]</t>
  </si>
  <si>
    <t>General government gross debt</t>
  </si>
  <si>
    <t>Goods balance</t>
  </si>
  <si>
    <t>Current acount</t>
  </si>
  <si>
    <t>External demand growth for Slovakia</t>
  </si>
  <si>
    <t>[level]</t>
  </si>
  <si>
    <r>
      <t xml:space="preserve">Non-energy commodity price in USD </t>
    </r>
  </si>
  <si>
    <r>
      <t xml:space="preserve">EURIBOR 3M </t>
    </r>
  </si>
  <si>
    <t xml:space="preserve">10-Y Slovak government bond yields </t>
  </si>
  <si>
    <t>Source: NBS, ECB, SO SR.</t>
  </si>
  <si>
    <t>1) Labour Force Survey.</t>
  </si>
  <si>
    <t>3) GDP at constant prices / employment - ESA 2010.</t>
  </si>
  <si>
    <t>4) Nominal GDP divided by employment (quarterly reporting by SO SR).</t>
  </si>
  <si>
    <t xml:space="preserve">5) Average monthly wages according to SO SR statistical reporting. </t>
  </si>
  <si>
    <t>6) Wages according to SO SR statistical reporting, deflated by CPI inflation.</t>
  </si>
  <si>
    <t>7) Saving ratio = gross savings / (households and NPISH gross disposable income + adjustment for the change in pension entitlements)*100</t>
  </si>
  <si>
    <t>Gross savings = households and NPISH gross disposable income + adjustment for the change in pension entitlemensts - private consumption</t>
  </si>
  <si>
    <t xml:space="preserve">8) S.13; fiscal outlook. </t>
  </si>
  <si>
    <t>9) B.9N - Net lending (+) / net borrowing (-).</t>
  </si>
  <si>
    <t>10) Year-on-year change of cyclically adjusted primary balance. Positive value means restriction.</t>
  </si>
  <si>
    <t>Tab. 1 Gross domestic product</t>
  </si>
  <si>
    <t>[mil. € in curr. p.]</t>
  </si>
  <si>
    <t xml:space="preserve">Private consumption </t>
  </si>
  <si>
    <t>Final government consumption</t>
  </si>
  <si>
    <t>Domestic demand</t>
  </si>
  <si>
    <t>Export of goods and services</t>
  </si>
  <si>
    <t>Import of goods and services</t>
  </si>
  <si>
    <t>[growth in %, const. p.]</t>
  </si>
  <si>
    <t>[p.p., const. p.]</t>
  </si>
  <si>
    <t>Change in inventories</t>
  </si>
  <si>
    <t>Source: NBS, SO SR.</t>
  </si>
  <si>
    <t>Private investment</t>
  </si>
  <si>
    <t>Public investment</t>
  </si>
  <si>
    <t>Tab. 2 Price development</t>
  </si>
  <si>
    <t>HICP inflation (average)</t>
  </si>
  <si>
    <t>[growth %, nsa]</t>
  </si>
  <si>
    <t>Energy prices</t>
  </si>
  <si>
    <t>Food prices</t>
  </si>
  <si>
    <t>Service prices</t>
  </si>
  <si>
    <t>Non-energy industrial goods prices</t>
  </si>
  <si>
    <t>HICP inflation excluding energy</t>
  </si>
  <si>
    <t>HICP inflation excluding energy and food</t>
  </si>
  <si>
    <t>CPI inflation (average)</t>
  </si>
  <si>
    <t>[growth %, sa]</t>
  </si>
  <si>
    <t>Private consumption deflator</t>
  </si>
  <si>
    <t>Government consumption deflator</t>
  </si>
  <si>
    <t>Gross fixed capital formation deflator</t>
  </si>
  <si>
    <t>Export deflator</t>
  </si>
  <si>
    <t>Import deflator</t>
  </si>
  <si>
    <r>
      <t xml:space="preserve">Terms of trade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</si>
  <si>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Unit labour costs </t>
    </r>
    <r>
      <rPr>
        <vertAlign val="superscript"/>
        <sz val="11"/>
        <color indexed="8"/>
        <rFont val="Times New Roman"/>
        <family val="1"/>
      </rPr>
      <t>2)</t>
    </r>
  </si>
  <si>
    <t>[growth %]</t>
  </si>
  <si>
    <t>1) Export deflator / import deflator.</t>
  </si>
  <si>
    <t>2) Compensation per employee in current prices / labour productivity ESA 2010 in constant prices.</t>
  </si>
  <si>
    <t>[growth %, y-o-y, nsa]</t>
  </si>
  <si>
    <t>Tab. 3 Labour Market</t>
  </si>
  <si>
    <t>Development of employment, unemployment</t>
  </si>
  <si>
    <t>[ths. of per., ESA 2010]</t>
  </si>
  <si>
    <t>Employees</t>
  </si>
  <si>
    <t>Self-employed</t>
  </si>
  <si>
    <t>Unemployment</t>
  </si>
  <si>
    <t>[ths. of per., LFS]</t>
  </si>
  <si>
    <t>Compensation and wages</t>
  </si>
  <si>
    <t>Compensation per employee, nominal</t>
  </si>
  <si>
    <r>
      <t xml:space="preserve">Average wage, nominal </t>
    </r>
    <r>
      <rPr>
        <vertAlign val="superscript"/>
        <sz val="11"/>
        <color indexed="8"/>
        <rFont val="Times New Roman"/>
        <family val="1"/>
      </rPr>
      <t>1)</t>
    </r>
  </si>
  <si>
    <t>Average wage, private sector</t>
  </si>
  <si>
    <r>
      <t>Average wage except private sector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</si>
  <si>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t>Average wage, real</t>
  </si>
  <si>
    <r>
      <t xml:space="preserve">Labour productivity </t>
    </r>
    <r>
      <rPr>
        <vertAlign val="superscript"/>
        <sz val="11"/>
        <color indexed="8"/>
        <rFont val="Times New Roman"/>
        <family val="1"/>
      </rPr>
      <t>3)</t>
    </r>
  </si>
  <si>
    <t>[€, const. p.]</t>
  </si>
  <si>
    <t>Compensation of employees</t>
  </si>
  <si>
    <t>[% of GDP, curr. p.]</t>
  </si>
  <si>
    <t>Demography</t>
  </si>
  <si>
    <t>Working age population</t>
  </si>
  <si>
    <t>Labour force</t>
  </si>
  <si>
    <r>
      <t xml:space="preserve">Participation rate </t>
    </r>
    <r>
      <rPr>
        <vertAlign val="superscript"/>
        <sz val="11"/>
        <color indexed="8"/>
        <rFont val="Times New Roman"/>
        <family val="1"/>
      </rPr>
      <t>4)</t>
    </r>
  </si>
  <si>
    <r>
      <t xml:space="preserve">NAIRU estimate </t>
    </r>
    <r>
      <rPr>
        <vertAlign val="superscript"/>
        <sz val="11"/>
        <color indexed="8"/>
        <rFont val="Times New Roman"/>
        <family val="1"/>
      </rPr>
      <t>5)</t>
    </r>
  </si>
  <si>
    <t>[growth in %]</t>
  </si>
  <si>
    <t>[change in p.p.]</t>
  </si>
  <si>
    <r>
      <t xml:space="preserve">Average wage except private sector </t>
    </r>
    <r>
      <rPr>
        <vertAlign val="superscript"/>
        <sz val="11"/>
        <color indexed="8"/>
        <rFont val="Times New Roman"/>
        <family val="1"/>
      </rPr>
      <t>2)</t>
    </r>
  </si>
  <si>
    <t>Working age population (15 - 64 y.)</t>
  </si>
  <si>
    <t>1) Average monthly wages from statistical sources of SO SR.</t>
  </si>
  <si>
    <t>2) Sectors outside the private sector are defined as the average of sections O, P and Q of SK NACE Rev. 2 (public administration, education, health).</t>
  </si>
  <si>
    <t>3) GDP in constant prices / employment ESA 2010.</t>
  </si>
  <si>
    <t>4) Labour force in thousands of persons / working age population in thousands of persons.</t>
  </si>
  <si>
    <t>5) Non-accelerating inflation rate of unemployment.</t>
  </si>
  <si>
    <t>Tab. 4 Balance of Payments</t>
  </si>
  <si>
    <t>Export, import of goods and services in ESA methodology</t>
  </si>
  <si>
    <t>[ESA 2010, mil. €, const. p.]</t>
  </si>
  <si>
    <t>Export of goods and services within eurozone</t>
  </si>
  <si>
    <t>Export of goods and services out of eurozone</t>
  </si>
  <si>
    <t>Import of goods and services within eurozone</t>
  </si>
  <si>
    <t>Import of goods and services out of eurozone</t>
  </si>
  <si>
    <t>Net export</t>
  </si>
  <si>
    <t>Export, import of goods and services in BoP methodology</t>
  </si>
  <si>
    <r>
      <t>[BoP, mil. €,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curr. p.]</t>
    </r>
  </si>
  <si>
    <t>[BoP, mil. €, curr. p.]</t>
  </si>
  <si>
    <t>Trade balance (goods and services)</t>
  </si>
  <si>
    <t>Current account</t>
  </si>
  <si>
    <t>Memo item: nominal GDP</t>
  </si>
  <si>
    <t>[ESA 2010, mil. €, curr. p.]</t>
  </si>
  <si>
    <t>Tab. 5 General government  (S.13)</t>
  </si>
  <si>
    <t>Balance of revenues and expenditures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</si>
  <si>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</rPr>
      <t>1)</t>
    </r>
  </si>
  <si>
    <t>Primary balance</t>
  </si>
  <si>
    <t>Current revenue</t>
  </si>
  <si>
    <t>Capital revenue</t>
  </si>
  <si>
    <t>Primary expenditure</t>
  </si>
  <si>
    <t>Current expenditure</t>
  </si>
  <si>
    <t>Capital expenditure</t>
  </si>
  <si>
    <t>General government balance 1)</t>
  </si>
  <si>
    <t>Structural development</t>
  </si>
  <si>
    <t>Fiscal stance 2)</t>
  </si>
  <si>
    <t>1) B.9N - Net lending (+) / net borrowing (-).</t>
  </si>
  <si>
    <t>2) Year-on-year change of cyclically adjusted primary balance. Positive value means restriction.</t>
  </si>
  <si>
    <t>Tab. 6 Comparison of predictions of selected institutions</t>
  </si>
  <si>
    <t>The values ​​in the table are as annual growth in %, unless otherwise indicated.</t>
  </si>
  <si>
    <t>EC</t>
  </si>
  <si>
    <t>IMF</t>
  </si>
  <si>
    <t>Gross domestic product (const. p.)</t>
  </si>
  <si>
    <t>Private consumption (const. p.)</t>
  </si>
  <si>
    <t>Government consumption (const. p.)</t>
  </si>
  <si>
    <t>Gross fixed capital formation (const. p.)</t>
  </si>
  <si>
    <t>Export of goods and services (const. p.)</t>
  </si>
  <si>
    <t>Import of goods and services (const. p.)</t>
  </si>
  <si>
    <r>
      <t xml:space="preserve">HICP inflation </t>
    </r>
    <r>
      <rPr>
        <vertAlign val="superscript"/>
        <sz val="11"/>
        <color indexed="8"/>
        <rFont val="Times New Roman"/>
        <family val="1"/>
      </rPr>
      <t>2)</t>
    </r>
  </si>
  <si>
    <t>Employment (ESA 2010)</t>
  </si>
  <si>
    <t>Unemployment rate (%)</t>
  </si>
  <si>
    <t>Average wage, nominal</t>
  </si>
  <si>
    <t>General government deficit (% of GDP)</t>
  </si>
  <si>
    <t>Government debt (% of GDP)</t>
  </si>
  <si>
    <t>Current account (% of GDP)</t>
  </si>
  <si>
    <t>Demand inflation</t>
  </si>
  <si>
    <t>11) Year-on-year change in % and changes against the previous forecast calculated from non-rounded numbers.</t>
  </si>
  <si>
    <t>12) Changes against the previous forecast in %.</t>
  </si>
  <si>
    <t>2) Non-accelerating inflation rate of unemployment.</t>
  </si>
  <si>
    <r>
      <t xml:space="preserve">NAIRU estimate </t>
    </r>
    <r>
      <rPr>
        <vertAlign val="superscript"/>
        <sz val="11"/>
        <color indexed="8"/>
        <rFont val="Times New Roman"/>
        <family val="1"/>
      </rPr>
      <t>2)</t>
    </r>
  </si>
  <si>
    <t>Employment (dynamics)</t>
  </si>
  <si>
    <r>
      <t xml:space="preserve">Exchange rate (USD/EUR) </t>
    </r>
    <r>
      <rPr>
        <vertAlign val="superscript"/>
        <sz val="11"/>
        <color indexed="8"/>
        <rFont val="Times New Roman"/>
        <family val="1"/>
      </rPr>
      <t>11)</t>
    </r>
    <r>
      <rPr>
        <vertAlign val="superscript"/>
        <sz val="11"/>
        <color indexed="8"/>
        <rFont val="Times New Roman"/>
        <family val="1"/>
      </rPr>
      <t xml:space="preserve">12) </t>
    </r>
  </si>
  <si>
    <r>
      <t xml:space="preserve">Oil price in USD </t>
    </r>
    <r>
      <rPr>
        <vertAlign val="superscript"/>
        <sz val="11"/>
        <color indexed="8"/>
        <rFont val="Times New Roman"/>
        <family val="1"/>
      </rPr>
      <t>11)</t>
    </r>
    <r>
      <rPr>
        <vertAlign val="superscript"/>
        <sz val="11"/>
        <color indexed="8"/>
        <rFont val="Times New Roman"/>
        <family val="1"/>
      </rPr>
      <t xml:space="preserve">12) </t>
    </r>
  </si>
  <si>
    <r>
      <t xml:space="preserve">Oil price in USD </t>
    </r>
    <r>
      <rPr>
        <vertAlign val="superscript"/>
        <sz val="11"/>
        <color indexed="8"/>
        <rFont val="Times New Roman"/>
        <family val="1"/>
      </rPr>
      <t>11)</t>
    </r>
  </si>
  <si>
    <r>
      <t>Oil price in EUR</t>
    </r>
    <r>
      <rPr>
        <vertAlign val="superscript"/>
        <sz val="11"/>
        <color indexed="8"/>
        <rFont val="Times New Roman"/>
        <family val="1"/>
      </rPr>
      <t xml:space="preserve"> 11)</t>
    </r>
  </si>
  <si>
    <t>1) Actual.</t>
  </si>
  <si>
    <t>2) MMF: index CPI.</t>
  </si>
  <si>
    <t>Source:</t>
  </si>
  <si>
    <t>MTF-2018Q2</t>
  </si>
  <si>
    <t>Difference versus MTF-2017Q1</t>
  </si>
  <si>
    <t>External environment and technical assumptions</t>
  </si>
  <si>
    <t>National Bank of Slovakia - Medium-Term Forecast 2018Q2</t>
  </si>
  <si>
    <t>European Commision -  European Economic Forecast (Spring forecast, May 2018)</t>
  </si>
  <si>
    <t>Internation Monetary Fund - World Economic Outlook (April 2018)</t>
  </si>
  <si>
    <t>OECD - Economic Outlook 103 (May 2018)</t>
  </si>
  <si>
    <t xml:space="preserve">Note: </t>
  </si>
  <si>
    <t>Institute for Financial Policy - Macroeconomic Forecast (June 2018), GG deficit (budgetary targets) and GG debt from the Stability Program of Slovakia for the years 2018 to 2021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</si>
</sst>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mmm\-yy;@"/>
    <numFmt numFmtId="173" formatCode="0.0"/>
    <numFmt numFmtId="174" formatCode="#,##0.0"/>
    <numFmt numFmtId="175" formatCode="0.0%"/>
    <numFmt numFmtId="176" formatCode="0.000"/>
    <numFmt numFmtId="177" formatCode="0.0000"/>
    <numFmt numFmtId="178" formatCode="0.0000000"/>
    <numFmt numFmtId="179" formatCode="0.000000"/>
    <numFmt numFmtId="180" formatCode="0.00000"/>
    <numFmt numFmtId="181" formatCode="[$-41B]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 ;\-0.0\ "/>
  </numFmts>
  <fonts count="88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vertAlign val="superscript"/>
      <sz val="14"/>
      <color indexed="8"/>
      <name val="Times New Roman"/>
      <family val="1"/>
    </font>
    <font>
      <b/>
      <i/>
      <vertAlign val="superscript"/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i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u val="single"/>
      <sz val="11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/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/>
      <bottom style="thin">
        <color theme="0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medium"/>
      <bottom/>
    </border>
    <border>
      <left style="thin"/>
      <right/>
      <top style="thin"/>
      <bottom style="thin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9" fillId="8" borderId="0" applyNumberFormat="0" applyBorder="0" applyAlignment="0" applyProtection="0"/>
    <xf numFmtId="0" fontId="6" fillId="9" borderId="0" applyNumberFormat="0" applyBorder="0" applyAlignment="0" applyProtection="0"/>
    <xf numFmtId="0" fontId="59" fillId="10" borderId="0" applyNumberFormat="0" applyBorder="0" applyAlignment="0" applyProtection="0"/>
    <xf numFmtId="0" fontId="6" fillId="7" borderId="0" applyNumberFormat="0" applyBorder="0" applyAlignment="0" applyProtection="0"/>
    <xf numFmtId="0" fontId="59" fillId="11" borderId="0" applyNumberFormat="0" applyBorder="0" applyAlignment="0" applyProtection="0"/>
    <xf numFmtId="0" fontId="6" fillId="12" borderId="0" applyNumberFormat="0" applyBorder="0" applyAlignment="0" applyProtection="0"/>
    <xf numFmtId="0" fontId="59" fillId="13" borderId="0" applyNumberFormat="0" applyBorder="0" applyAlignment="0" applyProtection="0"/>
    <xf numFmtId="0" fontId="6" fillId="9" borderId="0" applyNumberFormat="0" applyBorder="0" applyAlignment="0" applyProtection="0"/>
    <xf numFmtId="0" fontId="59" fillId="14" borderId="0" applyNumberFormat="0" applyBorder="0" applyAlignment="0" applyProtection="0"/>
    <xf numFmtId="0" fontId="6" fillId="6" borderId="0" applyNumberFormat="0" applyBorder="0" applyAlignment="0" applyProtection="0"/>
    <xf numFmtId="0" fontId="59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59" fillId="20" borderId="0" applyNumberFormat="0" applyBorder="0" applyAlignment="0" applyProtection="0"/>
    <xf numFmtId="0" fontId="6" fillId="21" borderId="0" applyNumberFormat="0" applyBorder="0" applyAlignment="0" applyProtection="0"/>
    <xf numFmtId="0" fontId="59" fillId="22" borderId="0" applyNumberFormat="0" applyBorder="0" applyAlignment="0" applyProtection="0"/>
    <xf numFmtId="0" fontId="6" fillId="17" borderId="0" applyNumberFormat="0" applyBorder="0" applyAlignment="0" applyProtection="0"/>
    <xf numFmtId="0" fontId="59" fillId="23" borderId="0" applyNumberFormat="0" applyBorder="0" applyAlignment="0" applyProtection="0"/>
    <xf numFmtId="0" fontId="6" fillId="24" borderId="0" applyNumberFormat="0" applyBorder="0" applyAlignment="0" applyProtection="0"/>
    <xf numFmtId="0" fontId="59" fillId="25" borderId="0" applyNumberFormat="0" applyBorder="0" applyAlignment="0" applyProtection="0"/>
    <xf numFmtId="0" fontId="6" fillId="21" borderId="0" applyNumberFormat="0" applyBorder="0" applyAlignment="0" applyProtection="0"/>
    <xf numFmtId="0" fontId="59" fillId="26" borderId="0" applyNumberFormat="0" applyBorder="0" applyAlignment="0" applyProtection="0"/>
    <xf numFmtId="0" fontId="6" fillId="16" borderId="0" applyNumberFormat="0" applyBorder="0" applyAlignment="0" applyProtection="0"/>
    <xf numFmtId="0" fontId="59" fillId="27" borderId="0" applyNumberFormat="0" applyBorder="0" applyAlignment="0" applyProtection="0"/>
    <xf numFmtId="0" fontId="6" fillId="7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60" fillId="32" borderId="0" applyNumberFormat="0" applyBorder="0" applyAlignment="0" applyProtection="0"/>
    <xf numFmtId="0" fontId="11" fillId="30" borderId="0" applyNumberFormat="0" applyBorder="0" applyAlignment="0" applyProtection="0"/>
    <xf numFmtId="0" fontId="60" fillId="33" borderId="0" applyNumberFormat="0" applyBorder="0" applyAlignment="0" applyProtection="0"/>
    <xf numFmtId="0" fontId="11" fillId="17" borderId="0" applyNumberFormat="0" applyBorder="0" applyAlignment="0" applyProtection="0"/>
    <xf numFmtId="0" fontId="60" fillId="34" borderId="0" applyNumberFormat="0" applyBorder="0" applyAlignment="0" applyProtection="0"/>
    <xf numFmtId="0" fontId="11" fillId="24" borderId="0" applyNumberFormat="0" applyBorder="0" applyAlignment="0" applyProtection="0"/>
    <xf numFmtId="0" fontId="60" fillId="35" borderId="0" applyNumberFormat="0" applyBorder="0" applyAlignment="0" applyProtection="0"/>
    <xf numFmtId="0" fontId="11" fillId="21" borderId="0" applyNumberFormat="0" applyBorder="0" applyAlignment="0" applyProtection="0"/>
    <xf numFmtId="0" fontId="60" fillId="36" borderId="0" applyNumberFormat="0" applyBorder="0" applyAlignment="0" applyProtection="0"/>
    <xf numFmtId="0" fontId="11" fillId="30" borderId="0" applyNumberFormat="0" applyBorder="0" applyAlignment="0" applyProtection="0"/>
    <xf numFmtId="0" fontId="60" fillId="37" borderId="0" applyNumberFormat="0" applyBorder="0" applyAlignment="0" applyProtection="0"/>
    <xf numFmtId="0" fontId="11" fillId="7" borderId="0" applyNumberFormat="0" applyBorder="0" applyAlignment="0" applyProtection="0"/>
    <xf numFmtId="0" fontId="60" fillId="38" borderId="0" applyNumberFormat="0" applyBorder="0" applyAlignment="0" applyProtection="0"/>
    <xf numFmtId="0" fontId="11" fillId="30" borderId="0" applyNumberFormat="0" applyBorder="0" applyAlignment="0" applyProtection="0"/>
    <xf numFmtId="0" fontId="60" fillId="39" borderId="0" applyNumberFormat="0" applyBorder="0" applyAlignment="0" applyProtection="0"/>
    <xf numFmtId="0" fontId="11" fillId="40" borderId="0" applyNumberFormat="0" applyBorder="0" applyAlignment="0" applyProtection="0"/>
    <xf numFmtId="0" fontId="60" fillId="41" borderId="0" applyNumberFormat="0" applyBorder="0" applyAlignment="0" applyProtection="0"/>
    <xf numFmtId="0" fontId="11" fillId="42" borderId="0" applyNumberFormat="0" applyBorder="0" applyAlignment="0" applyProtection="0"/>
    <xf numFmtId="0" fontId="60" fillId="43" borderId="0" applyNumberFormat="0" applyBorder="0" applyAlignment="0" applyProtection="0"/>
    <xf numFmtId="0" fontId="11" fillId="44" borderId="0" applyNumberFormat="0" applyBorder="0" applyAlignment="0" applyProtection="0"/>
    <xf numFmtId="0" fontId="60" fillId="45" borderId="0" applyNumberFormat="0" applyBorder="0" applyAlignment="0" applyProtection="0"/>
    <xf numFmtId="0" fontId="11" fillId="30" borderId="0" applyNumberFormat="0" applyBorder="0" applyAlignment="0" applyProtection="0"/>
    <xf numFmtId="0" fontId="60" fillId="46" borderId="0" applyNumberFormat="0" applyBorder="0" applyAlignment="0" applyProtection="0"/>
    <xf numFmtId="0" fontId="11" fillId="47" borderId="0" applyNumberFormat="0" applyBorder="0" applyAlignment="0" applyProtection="0"/>
    <xf numFmtId="0" fontId="61" fillId="48" borderId="0" applyNumberFormat="0" applyBorder="0" applyAlignment="0" applyProtection="0"/>
    <xf numFmtId="0" fontId="12" fillId="3" borderId="0" applyNumberFormat="0" applyBorder="0" applyAlignment="0" applyProtection="0"/>
    <xf numFmtId="0" fontId="62" fillId="49" borderId="1" applyNumberFormat="0" applyAlignment="0" applyProtection="0"/>
    <xf numFmtId="0" fontId="13" fillId="9" borderId="2" applyNumberFormat="0" applyAlignment="0" applyProtection="0"/>
    <xf numFmtId="0" fontId="25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15" fillId="4" borderId="0" applyNumberFormat="0" applyBorder="0" applyAlignment="0" applyProtection="0"/>
    <xf numFmtId="0" fontId="66" fillId="0" borderId="4" applyNumberFormat="0" applyFill="0" applyAlignment="0" applyProtection="0"/>
    <xf numFmtId="0" fontId="16" fillId="0" borderId="5" applyNumberFormat="0" applyFill="0" applyAlignment="0" applyProtection="0"/>
    <xf numFmtId="0" fontId="67" fillId="0" borderId="6" applyNumberFormat="0" applyFill="0" applyAlignment="0" applyProtection="0"/>
    <xf numFmtId="0" fontId="17" fillId="0" borderId="7" applyNumberFormat="0" applyFill="0" applyAlignment="0" applyProtection="0"/>
    <xf numFmtId="0" fontId="68" fillId="0" borderId="8" applyNumberFormat="0" applyFill="0" applyAlignment="0" applyProtection="0"/>
    <xf numFmtId="0" fontId="1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51" borderId="10" applyNumberFormat="0" applyAlignment="0" applyProtection="0"/>
    <xf numFmtId="0" fontId="19" fillId="52" borderId="11" applyNumberFormat="0" applyAlignment="0" applyProtection="0"/>
    <xf numFmtId="0" fontId="12" fillId="3" borderId="0" applyNumberFormat="0" applyBorder="0" applyAlignment="0" applyProtection="0"/>
    <xf numFmtId="0" fontId="71" fillId="53" borderId="1" applyNumberFormat="0" applyAlignment="0" applyProtection="0"/>
    <xf numFmtId="0" fontId="20" fillId="7" borderId="2" applyNumberFormat="0" applyAlignment="0" applyProtection="0"/>
    <xf numFmtId="0" fontId="19" fillId="52" borderId="11" applyNumberFormat="0" applyAlignment="0" applyProtection="0"/>
    <xf numFmtId="0" fontId="72" fillId="0" borderId="12" applyNumberFormat="0" applyFill="0" applyAlignment="0" applyProtection="0"/>
    <xf numFmtId="0" fontId="21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7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5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55" borderId="16" applyNumberFormat="0" applyFont="0" applyAlignment="0" applyProtection="0"/>
    <xf numFmtId="0" fontId="8" fillId="12" borderId="17" applyNumberFormat="0" applyFont="0" applyAlignment="0" applyProtection="0"/>
    <xf numFmtId="0" fontId="74" fillId="49" borderId="18" applyNumberFormat="0" applyAlignment="0" applyProtection="0"/>
    <xf numFmtId="0" fontId="23" fillId="9" borderId="19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17" applyNumberFormat="0" applyFont="0" applyAlignment="0" applyProtection="0"/>
    <xf numFmtId="0" fontId="8" fillId="12" borderId="17" applyNumberFormat="0" applyFont="0" applyAlignment="0" applyProtection="0"/>
    <xf numFmtId="0" fontId="21" fillId="0" borderId="13" applyNumberFormat="0" applyFill="0" applyAlignment="0" applyProtection="0"/>
    <xf numFmtId="0" fontId="15" fillId="4" borderId="0" applyNumberFormat="0" applyBorder="0" applyAlignment="0" applyProtection="0"/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25" fillId="0" borderId="21" applyNumberFormat="0" applyFill="0" applyAlignment="0" applyProtection="0"/>
    <xf numFmtId="0" fontId="20" fillId="7" borderId="2" applyNumberFormat="0" applyAlignment="0" applyProtection="0"/>
    <xf numFmtId="0" fontId="13" fillId="21" borderId="2" applyNumberFormat="0" applyAlignment="0" applyProtection="0"/>
    <xf numFmtId="0" fontId="23" fillId="21" borderId="19" applyNumberFormat="0" applyAlignment="0" applyProtection="0"/>
    <xf numFmtId="0" fontId="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56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47" borderId="0" applyNumberFormat="0" applyBorder="0" applyAlignment="0" applyProtection="0"/>
  </cellStyleXfs>
  <cellXfs count="308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22" xfId="0" applyFont="1" applyBorder="1" applyAlignment="1">
      <alignment horizontal="center"/>
    </xf>
    <xf numFmtId="0" fontId="80" fillId="57" borderId="23" xfId="0" applyFont="1" applyFill="1" applyBorder="1" applyAlignment="1">
      <alignment/>
    </xf>
    <xf numFmtId="0" fontId="81" fillId="57" borderId="24" xfId="0" applyFont="1" applyFill="1" applyBorder="1" applyAlignment="1">
      <alignment/>
    </xf>
    <xf numFmtId="0" fontId="81" fillId="57" borderId="25" xfId="0" applyFont="1" applyFill="1" applyBorder="1" applyAlignment="1">
      <alignment/>
    </xf>
    <xf numFmtId="0" fontId="81" fillId="57" borderId="25" xfId="0" applyFont="1" applyFill="1" applyBorder="1" applyAlignment="1">
      <alignment horizontal="right"/>
    </xf>
    <xf numFmtId="0" fontId="81" fillId="57" borderId="25" xfId="0" applyFont="1" applyFill="1" applyBorder="1" applyAlignment="1">
      <alignment horizontal="center"/>
    </xf>
    <xf numFmtId="0" fontId="81" fillId="57" borderId="24" xfId="0" applyFont="1" applyFill="1" applyBorder="1" applyAlignment="1">
      <alignment horizontal="center"/>
    </xf>
    <xf numFmtId="0" fontId="81" fillId="57" borderId="26" xfId="0" applyFont="1" applyFill="1" applyBorder="1" applyAlignment="1">
      <alignment horizontal="center"/>
    </xf>
    <xf numFmtId="0" fontId="81" fillId="0" borderId="27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28" xfId="0" applyFont="1" applyBorder="1" applyAlignment="1">
      <alignment/>
    </xf>
    <xf numFmtId="0" fontId="81" fillId="0" borderId="28" xfId="0" applyFont="1" applyBorder="1" applyAlignment="1">
      <alignment horizontal="right"/>
    </xf>
    <xf numFmtId="173" fontId="81" fillId="0" borderId="28" xfId="0" applyNumberFormat="1" applyFont="1" applyBorder="1" applyAlignment="1">
      <alignment horizontal="right"/>
    </xf>
    <xf numFmtId="0" fontId="81" fillId="0" borderId="0" xfId="0" applyFont="1" applyBorder="1" applyAlignment="1">
      <alignment horizontal="right"/>
    </xf>
    <xf numFmtId="0" fontId="81" fillId="57" borderId="24" xfId="0" applyFont="1" applyFill="1" applyBorder="1" applyAlignment="1">
      <alignment horizontal="right"/>
    </xf>
    <xf numFmtId="3" fontId="81" fillId="0" borderId="28" xfId="0" applyNumberFormat="1" applyFont="1" applyBorder="1" applyAlignment="1">
      <alignment horizontal="right"/>
    </xf>
    <xf numFmtId="3" fontId="81" fillId="0" borderId="0" xfId="0" applyNumberFormat="1" applyFont="1" applyBorder="1" applyAlignment="1">
      <alignment horizontal="right"/>
    </xf>
    <xf numFmtId="1" fontId="81" fillId="0" borderId="0" xfId="0" applyNumberFormat="1" applyFont="1" applyBorder="1" applyAlignment="1">
      <alignment horizontal="right"/>
    </xf>
    <xf numFmtId="1" fontId="81" fillId="0" borderId="28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1" fillId="0" borderId="28" xfId="0" applyFont="1" applyFill="1" applyBorder="1" applyAlignment="1">
      <alignment horizontal="right"/>
    </xf>
    <xf numFmtId="0" fontId="82" fillId="57" borderId="25" xfId="0" applyFont="1" applyFill="1" applyBorder="1" applyAlignment="1">
      <alignment/>
    </xf>
    <xf numFmtId="0" fontId="81" fillId="0" borderId="0" xfId="0" applyFont="1" applyAlignment="1">
      <alignment/>
    </xf>
    <xf numFmtId="2" fontId="81" fillId="0" borderId="28" xfId="0" applyNumberFormat="1" applyFont="1" applyBorder="1" applyAlignment="1">
      <alignment horizontal="right"/>
    </xf>
    <xf numFmtId="2" fontId="81" fillId="0" borderId="0" xfId="0" applyNumberFormat="1" applyFont="1" applyBorder="1" applyAlignment="1">
      <alignment horizontal="right"/>
    </xf>
    <xf numFmtId="0" fontId="81" fillId="0" borderId="29" xfId="0" applyFont="1" applyBorder="1" applyAlignment="1">
      <alignment/>
    </xf>
    <xf numFmtId="0" fontId="81" fillId="0" borderId="30" xfId="0" applyFont="1" applyBorder="1" applyAlignment="1">
      <alignment/>
    </xf>
    <xf numFmtId="0" fontId="81" fillId="0" borderId="31" xfId="0" applyFont="1" applyBorder="1" applyAlignment="1">
      <alignment/>
    </xf>
    <xf numFmtId="0" fontId="81" fillId="0" borderId="31" xfId="0" applyFont="1" applyBorder="1" applyAlignment="1">
      <alignment horizontal="right"/>
    </xf>
    <xf numFmtId="0" fontId="82" fillId="58" borderId="32" xfId="0" applyFont="1" applyFill="1" applyBorder="1" applyAlignment="1">
      <alignment horizontal="center"/>
    </xf>
    <xf numFmtId="0" fontId="81" fillId="58" borderId="33" xfId="0" applyFont="1" applyFill="1" applyBorder="1" applyAlignment="1">
      <alignment horizontal="center"/>
    </xf>
    <xf numFmtId="0" fontId="81" fillId="58" borderId="34" xfId="0" applyFont="1" applyFill="1" applyBorder="1" applyAlignment="1">
      <alignment horizontal="center"/>
    </xf>
    <xf numFmtId="0" fontId="83" fillId="58" borderId="0" xfId="0" applyFont="1" applyFill="1" applyAlignment="1">
      <alignment/>
    </xf>
    <xf numFmtId="0" fontId="81" fillId="58" borderId="0" xfId="0" applyFont="1" applyFill="1" applyAlignment="1">
      <alignment/>
    </xf>
    <xf numFmtId="0" fontId="81" fillId="58" borderId="35" xfId="0" applyFont="1" applyFill="1" applyBorder="1" applyAlignment="1">
      <alignment horizontal="center"/>
    </xf>
    <xf numFmtId="0" fontId="81" fillId="58" borderId="36" xfId="0" applyFont="1" applyFill="1" applyBorder="1" applyAlignment="1">
      <alignment horizontal="center"/>
    </xf>
    <xf numFmtId="0" fontId="81" fillId="58" borderId="37" xfId="0" applyFont="1" applyFill="1" applyBorder="1" applyAlignment="1">
      <alignment horizontal="center"/>
    </xf>
    <xf numFmtId="0" fontId="81" fillId="58" borderId="38" xfId="0" applyFont="1" applyFill="1" applyBorder="1" applyAlignment="1">
      <alignment horizontal="center"/>
    </xf>
    <xf numFmtId="0" fontId="84" fillId="58" borderId="27" xfId="0" applyFont="1" applyFill="1" applyBorder="1" applyAlignment="1">
      <alignment horizontal="left" vertical="center"/>
    </xf>
    <xf numFmtId="0" fontId="84" fillId="58" borderId="0" xfId="0" applyFont="1" applyFill="1" applyBorder="1" applyAlignment="1">
      <alignment horizontal="left" vertical="center"/>
    </xf>
    <xf numFmtId="0" fontId="84" fillId="58" borderId="39" xfId="0" applyFont="1" applyFill="1" applyBorder="1" applyAlignment="1">
      <alignment horizontal="left" vertical="center"/>
    </xf>
    <xf numFmtId="0" fontId="82" fillId="58" borderId="28" xfId="0" applyFont="1" applyFill="1" applyBorder="1" applyAlignment="1">
      <alignment horizontal="center" vertical="center"/>
    </xf>
    <xf numFmtId="0" fontId="81" fillId="58" borderId="28" xfId="0" applyFont="1" applyFill="1" applyBorder="1" applyAlignment="1">
      <alignment horizontal="center"/>
    </xf>
    <xf numFmtId="0" fontId="81" fillId="58" borderId="0" xfId="0" applyFont="1" applyFill="1" applyBorder="1" applyAlignment="1">
      <alignment horizontal="center"/>
    </xf>
    <xf numFmtId="0" fontId="81" fillId="58" borderId="40" xfId="0" applyFont="1" applyFill="1" applyBorder="1" applyAlignment="1">
      <alignment horizontal="center"/>
    </xf>
    <xf numFmtId="0" fontId="81" fillId="58" borderId="0" xfId="0" applyFont="1" applyFill="1" applyBorder="1" applyAlignment="1">
      <alignment/>
    </xf>
    <xf numFmtId="0" fontId="81" fillId="58" borderId="28" xfId="0" applyFont="1" applyFill="1" applyBorder="1" applyAlignment="1">
      <alignment/>
    </xf>
    <xf numFmtId="0" fontId="81" fillId="58" borderId="41" xfId="0" applyFont="1" applyFill="1" applyBorder="1" applyAlignment="1">
      <alignment/>
    </xf>
    <xf numFmtId="0" fontId="81" fillId="58" borderId="42" xfId="0" applyFont="1" applyFill="1" applyBorder="1" applyAlignment="1">
      <alignment/>
    </xf>
    <xf numFmtId="0" fontId="81" fillId="58" borderId="27" xfId="0" applyFont="1" applyFill="1" applyBorder="1" applyAlignment="1">
      <alignment/>
    </xf>
    <xf numFmtId="0" fontId="81" fillId="58" borderId="28" xfId="0" applyFont="1" applyFill="1" applyBorder="1" applyAlignment="1">
      <alignment horizontal="right"/>
    </xf>
    <xf numFmtId="0" fontId="81" fillId="58" borderId="29" xfId="0" applyFont="1" applyFill="1" applyBorder="1" applyAlignment="1">
      <alignment/>
    </xf>
    <xf numFmtId="0" fontId="81" fillId="58" borderId="30" xfId="0" applyFont="1" applyFill="1" applyBorder="1" applyAlignment="1">
      <alignment/>
    </xf>
    <xf numFmtId="0" fontId="81" fillId="58" borderId="31" xfId="0" applyFont="1" applyFill="1" applyBorder="1" applyAlignment="1">
      <alignment/>
    </xf>
    <xf numFmtId="0" fontId="81" fillId="58" borderId="31" xfId="0" applyFont="1" applyFill="1" applyBorder="1" applyAlignment="1">
      <alignment horizontal="right"/>
    </xf>
    <xf numFmtId="0" fontId="81" fillId="58" borderId="43" xfId="0" applyFont="1" applyFill="1" applyBorder="1" applyAlignment="1">
      <alignment/>
    </xf>
    <xf numFmtId="0" fontId="81" fillId="58" borderId="0" xfId="0" applyFont="1" applyFill="1" applyBorder="1" applyAlignment="1">
      <alignment horizontal="right"/>
    </xf>
    <xf numFmtId="0" fontId="81" fillId="58" borderId="44" xfId="0" applyFont="1" applyFill="1" applyBorder="1" applyAlignment="1">
      <alignment/>
    </xf>
    <xf numFmtId="0" fontId="82" fillId="58" borderId="0" xfId="0" applyFont="1" applyFill="1" applyAlignment="1">
      <alignment/>
    </xf>
    <xf numFmtId="0" fontId="81" fillId="58" borderId="44" xfId="0" applyFont="1" applyFill="1" applyBorder="1" applyAlignment="1">
      <alignment horizontal="center"/>
    </xf>
    <xf numFmtId="0" fontId="81" fillId="58" borderId="42" xfId="0" applyFont="1" applyFill="1" applyBorder="1" applyAlignment="1">
      <alignment horizontal="center"/>
    </xf>
    <xf numFmtId="0" fontId="82" fillId="58" borderId="0" xfId="0" applyFont="1" applyFill="1" applyBorder="1" applyAlignment="1">
      <alignment/>
    </xf>
    <xf numFmtId="0" fontId="82" fillId="58" borderId="30" xfId="0" applyFont="1" applyFill="1" applyBorder="1" applyAlignment="1">
      <alignment/>
    </xf>
    <xf numFmtId="173" fontId="81" fillId="58" borderId="28" xfId="0" applyNumberFormat="1" applyFont="1" applyFill="1" applyBorder="1" applyAlignment="1">
      <alignment/>
    </xf>
    <xf numFmtId="173" fontId="81" fillId="58" borderId="0" xfId="0" applyNumberFormat="1" applyFont="1" applyFill="1" applyBorder="1" applyAlignment="1">
      <alignment/>
    </xf>
    <xf numFmtId="173" fontId="81" fillId="58" borderId="41" xfId="0" applyNumberFormat="1" applyFont="1" applyFill="1" applyBorder="1" applyAlignment="1">
      <alignment/>
    </xf>
    <xf numFmtId="173" fontId="81" fillId="58" borderId="42" xfId="0" applyNumberFormat="1" applyFont="1" applyFill="1" applyBorder="1" applyAlignment="1">
      <alignment/>
    </xf>
    <xf numFmtId="173" fontId="81" fillId="58" borderId="30" xfId="0" applyNumberFormat="1" applyFont="1" applyFill="1" applyBorder="1" applyAlignment="1">
      <alignment/>
    </xf>
    <xf numFmtId="173" fontId="81" fillId="58" borderId="31" xfId="0" applyNumberFormat="1" applyFont="1" applyFill="1" applyBorder="1" applyAlignment="1">
      <alignment/>
    </xf>
    <xf numFmtId="173" fontId="81" fillId="58" borderId="45" xfId="0" applyNumberFormat="1" applyFont="1" applyFill="1" applyBorder="1" applyAlignment="1">
      <alignment/>
    </xf>
    <xf numFmtId="173" fontId="81" fillId="58" borderId="43" xfId="0" applyNumberFormat="1" applyFont="1" applyFill="1" applyBorder="1" applyAlignment="1">
      <alignment/>
    </xf>
    <xf numFmtId="3" fontId="81" fillId="58" borderId="28" xfId="0" applyNumberFormat="1" applyFont="1" applyFill="1" applyBorder="1" applyAlignment="1">
      <alignment horizontal="right"/>
    </xf>
    <xf numFmtId="3" fontId="81" fillId="58" borderId="0" xfId="0" applyNumberFormat="1" applyFont="1" applyFill="1" applyBorder="1" applyAlignment="1">
      <alignment horizontal="right"/>
    </xf>
    <xf numFmtId="3" fontId="81" fillId="58" borderId="0" xfId="0" applyNumberFormat="1" applyFont="1" applyFill="1" applyBorder="1" applyAlignment="1">
      <alignment/>
    </xf>
    <xf numFmtId="3" fontId="81" fillId="58" borderId="28" xfId="0" applyNumberFormat="1" applyFont="1" applyFill="1" applyBorder="1" applyAlignment="1">
      <alignment/>
    </xf>
    <xf numFmtId="3" fontId="81" fillId="58" borderId="41" xfId="0" applyNumberFormat="1" applyFont="1" applyFill="1" applyBorder="1" applyAlignment="1">
      <alignment/>
    </xf>
    <xf numFmtId="3" fontId="81" fillId="58" borderId="42" xfId="0" applyNumberFormat="1" applyFont="1" applyFill="1" applyBorder="1" applyAlignment="1">
      <alignment/>
    </xf>
    <xf numFmtId="3" fontId="81" fillId="58" borderId="31" xfId="0" applyNumberFormat="1" applyFont="1" applyFill="1" applyBorder="1" applyAlignment="1">
      <alignment/>
    </xf>
    <xf numFmtId="3" fontId="81" fillId="58" borderId="30" xfId="0" applyNumberFormat="1" applyFont="1" applyFill="1" applyBorder="1" applyAlignment="1">
      <alignment/>
    </xf>
    <xf numFmtId="3" fontId="81" fillId="58" borderId="45" xfId="0" applyNumberFormat="1" applyFont="1" applyFill="1" applyBorder="1" applyAlignment="1">
      <alignment/>
    </xf>
    <xf numFmtId="3" fontId="81" fillId="58" borderId="43" xfId="0" applyNumberFormat="1" applyFont="1" applyFill="1" applyBorder="1" applyAlignment="1">
      <alignment/>
    </xf>
    <xf numFmtId="173" fontId="81" fillId="58" borderId="44" xfId="0" applyNumberFormat="1" applyFont="1" applyFill="1" applyBorder="1" applyAlignment="1">
      <alignment/>
    </xf>
    <xf numFmtId="173" fontId="81" fillId="58" borderId="46" xfId="0" applyNumberFormat="1" applyFont="1" applyFill="1" applyBorder="1" applyAlignment="1">
      <alignment/>
    </xf>
    <xf numFmtId="0" fontId="81" fillId="58" borderId="0" xfId="0" applyFont="1" applyFill="1" applyBorder="1" applyAlignment="1">
      <alignment horizontal="center" vertical="center"/>
    </xf>
    <xf numFmtId="0" fontId="81" fillId="58" borderId="40" xfId="0" applyFont="1" applyFill="1" applyBorder="1" applyAlignment="1">
      <alignment horizontal="center" vertical="center"/>
    </xf>
    <xf numFmtId="0" fontId="81" fillId="58" borderId="28" xfId="0" applyFont="1" applyFill="1" applyBorder="1" applyAlignment="1">
      <alignment horizontal="center" vertical="center"/>
    </xf>
    <xf numFmtId="0" fontId="81" fillId="58" borderId="41" xfId="0" applyFont="1" applyFill="1" applyBorder="1" applyAlignment="1">
      <alignment horizontal="center"/>
    </xf>
    <xf numFmtId="0" fontId="81" fillId="58" borderId="0" xfId="0" applyFont="1" applyFill="1" applyBorder="1" applyAlignment="1">
      <alignment horizontal="left" vertical="center"/>
    </xf>
    <xf numFmtId="0" fontId="84" fillId="58" borderId="28" xfId="0" applyFont="1" applyFill="1" applyBorder="1" applyAlignment="1">
      <alignment horizontal="left" vertical="center"/>
    </xf>
    <xf numFmtId="0" fontId="81" fillId="58" borderId="47" xfId="0" applyFont="1" applyFill="1" applyBorder="1" applyAlignment="1">
      <alignment/>
    </xf>
    <xf numFmtId="0" fontId="81" fillId="58" borderId="48" xfId="0" applyFont="1" applyFill="1" applyBorder="1" applyAlignment="1">
      <alignment/>
    </xf>
    <xf numFmtId="0" fontId="81" fillId="58" borderId="29" xfId="0" applyFont="1" applyFill="1" applyBorder="1" applyAlignment="1">
      <alignment horizontal="left" vertical="center"/>
    </xf>
    <xf numFmtId="0" fontId="81" fillId="58" borderId="46" xfId="0" applyFont="1" applyFill="1" applyBorder="1" applyAlignment="1">
      <alignment horizontal="right"/>
    </xf>
    <xf numFmtId="172" fontId="81" fillId="58" borderId="0" xfId="0" applyNumberFormat="1" applyFont="1" applyFill="1" applyAlignment="1">
      <alignment/>
    </xf>
    <xf numFmtId="172" fontId="81" fillId="58" borderId="0" xfId="0" applyNumberFormat="1" applyFont="1" applyFill="1" applyAlignment="1">
      <alignment/>
    </xf>
    <xf numFmtId="0" fontId="81" fillId="58" borderId="44" xfId="0" applyFont="1" applyFill="1" applyBorder="1" applyAlignment="1">
      <alignment horizontal="center" vertical="center"/>
    </xf>
    <xf numFmtId="0" fontId="81" fillId="59" borderId="0" xfId="0" applyFont="1" applyFill="1" applyBorder="1" applyAlignment="1">
      <alignment/>
    </xf>
    <xf numFmtId="0" fontId="81" fillId="59" borderId="28" xfId="0" applyFont="1" applyFill="1" applyBorder="1" applyAlignment="1">
      <alignment/>
    </xf>
    <xf numFmtId="0" fontId="81" fillId="59" borderId="41" xfId="0" applyFont="1" applyFill="1" applyBorder="1" applyAlignment="1">
      <alignment/>
    </xf>
    <xf numFmtId="0" fontId="81" fillId="59" borderId="42" xfId="0" applyFont="1" applyFill="1" applyBorder="1" applyAlignment="1">
      <alignment/>
    </xf>
    <xf numFmtId="173" fontId="81" fillId="58" borderId="44" xfId="0" applyNumberFormat="1" applyFont="1" applyFill="1" applyBorder="1" applyAlignment="1">
      <alignment horizontal="right"/>
    </xf>
    <xf numFmtId="173" fontId="81" fillId="58" borderId="0" xfId="0" applyNumberFormat="1" applyFont="1" applyFill="1" applyBorder="1" applyAlignment="1">
      <alignment horizontal="right"/>
    </xf>
    <xf numFmtId="173" fontId="81" fillId="58" borderId="28" xfId="0" applyNumberFormat="1" applyFont="1" applyFill="1" applyBorder="1" applyAlignment="1">
      <alignment horizontal="right"/>
    </xf>
    <xf numFmtId="173" fontId="81" fillId="58" borderId="41" xfId="0" applyNumberFormat="1" applyFont="1" applyFill="1" applyBorder="1" applyAlignment="1">
      <alignment horizontal="right"/>
    </xf>
    <xf numFmtId="173" fontId="81" fillId="58" borderId="42" xfId="0" applyNumberFormat="1" applyFont="1" applyFill="1" applyBorder="1" applyAlignment="1">
      <alignment horizontal="right"/>
    </xf>
    <xf numFmtId="174" fontId="81" fillId="58" borderId="44" xfId="0" applyNumberFormat="1" applyFont="1" applyFill="1" applyBorder="1" applyAlignment="1">
      <alignment horizontal="right"/>
    </xf>
    <xf numFmtId="174" fontId="81" fillId="58" borderId="0" xfId="0" applyNumberFormat="1" applyFont="1" applyFill="1" applyBorder="1" applyAlignment="1">
      <alignment horizontal="right"/>
    </xf>
    <xf numFmtId="174" fontId="81" fillId="58" borderId="28" xfId="0" applyNumberFormat="1" applyFont="1" applyFill="1" applyBorder="1" applyAlignment="1">
      <alignment horizontal="right"/>
    </xf>
    <xf numFmtId="174" fontId="81" fillId="58" borderId="0" xfId="0" applyNumberFormat="1" applyFont="1" applyFill="1" applyBorder="1" applyAlignment="1">
      <alignment/>
    </xf>
    <xf numFmtId="174" fontId="81" fillId="58" borderId="28" xfId="0" applyNumberFormat="1" applyFont="1" applyFill="1" applyBorder="1" applyAlignment="1">
      <alignment/>
    </xf>
    <xf numFmtId="174" fontId="81" fillId="58" borderId="41" xfId="0" applyNumberFormat="1" applyFont="1" applyFill="1" applyBorder="1" applyAlignment="1">
      <alignment/>
    </xf>
    <xf numFmtId="174" fontId="81" fillId="58" borderId="42" xfId="0" applyNumberFormat="1" applyFont="1" applyFill="1" applyBorder="1" applyAlignment="1">
      <alignment/>
    </xf>
    <xf numFmtId="174" fontId="81" fillId="58" borderId="44" xfId="0" applyNumberFormat="1" applyFont="1" applyFill="1" applyBorder="1" applyAlignment="1">
      <alignment/>
    </xf>
    <xf numFmtId="174" fontId="81" fillId="59" borderId="0" xfId="0" applyNumberFormat="1" applyFont="1" applyFill="1" applyBorder="1" applyAlignment="1">
      <alignment/>
    </xf>
    <xf numFmtId="174" fontId="81" fillId="59" borderId="28" xfId="0" applyNumberFormat="1" applyFont="1" applyFill="1" applyBorder="1" applyAlignment="1">
      <alignment/>
    </xf>
    <xf numFmtId="174" fontId="81" fillId="59" borderId="41" xfId="0" applyNumberFormat="1" applyFont="1" applyFill="1" applyBorder="1" applyAlignment="1">
      <alignment/>
    </xf>
    <xf numFmtId="174" fontId="81" fillId="59" borderId="42" xfId="0" applyNumberFormat="1" applyFont="1" applyFill="1" applyBorder="1" applyAlignment="1">
      <alignment/>
    </xf>
    <xf numFmtId="3" fontId="81" fillId="58" borderId="44" xfId="0" applyNumberFormat="1" applyFont="1" applyFill="1" applyBorder="1" applyAlignment="1">
      <alignment/>
    </xf>
    <xf numFmtId="0" fontId="82" fillId="58" borderId="30" xfId="0" applyFont="1" applyFill="1" applyBorder="1" applyAlignment="1">
      <alignment horizontal="left" vertical="center"/>
    </xf>
    <xf numFmtId="0" fontId="81" fillId="59" borderId="30" xfId="0" applyFont="1" applyFill="1" applyBorder="1" applyAlignment="1">
      <alignment/>
    </xf>
    <xf numFmtId="0" fontId="81" fillId="59" borderId="31" xfId="0" applyFont="1" applyFill="1" applyBorder="1" applyAlignment="1">
      <alignment/>
    </xf>
    <xf numFmtId="0" fontId="81" fillId="59" borderId="43" xfId="0" applyFont="1" applyFill="1" applyBorder="1" applyAlignment="1">
      <alignment/>
    </xf>
    <xf numFmtId="3" fontId="81" fillId="58" borderId="44" xfId="0" applyNumberFormat="1" applyFont="1" applyFill="1" applyBorder="1" applyAlignment="1">
      <alignment horizontal="center" vertical="center"/>
    </xf>
    <xf numFmtId="3" fontId="81" fillId="58" borderId="0" xfId="0" applyNumberFormat="1" applyFont="1" applyFill="1" applyBorder="1" applyAlignment="1">
      <alignment horizontal="center" vertical="center"/>
    </xf>
    <xf numFmtId="3" fontId="81" fillId="58" borderId="28" xfId="0" applyNumberFormat="1" applyFont="1" applyFill="1" applyBorder="1" applyAlignment="1">
      <alignment horizontal="center" vertical="center"/>
    </xf>
    <xf numFmtId="3" fontId="81" fillId="58" borderId="0" xfId="0" applyNumberFormat="1" applyFont="1" applyFill="1" applyBorder="1" applyAlignment="1">
      <alignment horizontal="center"/>
    </xf>
    <xf numFmtId="3" fontId="81" fillId="58" borderId="28" xfId="0" applyNumberFormat="1" applyFont="1" applyFill="1" applyBorder="1" applyAlignment="1">
      <alignment horizontal="center"/>
    </xf>
    <xf numFmtId="3" fontId="81" fillId="58" borderId="42" xfId="0" applyNumberFormat="1" applyFont="1" applyFill="1" applyBorder="1" applyAlignment="1">
      <alignment horizontal="center"/>
    </xf>
    <xf numFmtId="3" fontId="81" fillId="58" borderId="44" xfId="0" applyNumberFormat="1" applyFont="1" applyFill="1" applyBorder="1" applyAlignment="1">
      <alignment horizontal="right"/>
    </xf>
    <xf numFmtId="3" fontId="81" fillId="59" borderId="0" xfId="0" applyNumberFormat="1" applyFont="1" applyFill="1" applyBorder="1" applyAlignment="1">
      <alignment/>
    </xf>
    <xf numFmtId="3" fontId="81" fillId="59" borderId="28" xfId="0" applyNumberFormat="1" applyFont="1" applyFill="1" applyBorder="1" applyAlignment="1">
      <alignment/>
    </xf>
    <xf numFmtId="3" fontId="81" fillId="59" borderId="42" xfId="0" applyNumberFormat="1" applyFont="1" applyFill="1" applyBorder="1" applyAlignment="1">
      <alignment/>
    </xf>
    <xf numFmtId="3" fontId="81" fillId="58" borderId="46" xfId="0" applyNumberFormat="1" applyFont="1" applyFill="1" applyBorder="1" applyAlignment="1">
      <alignment/>
    </xf>
    <xf numFmtId="3" fontId="81" fillId="59" borderId="30" xfId="0" applyNumberFormat="1" applyFont="1" applyFill="1" applyBorder="1" applyAlignment="1">
      <alignment/>
    </xf>
    <xf numFmtId="3" fontId="81" fillId="59" borderId="31" xfId="0" applyNumberFormat="1" applyFont="1" applyFill="1" applyBorder="1" applyAlignment="1">
      <alignment/>
    </xf>
    <xf numFmtId="3" fontId="81" fillId="59" borderId="43" xfId="0" applyNumberFormat="1" applyFont="1" applyFill="1" applyBorder="1" applyAlignment="1">
      <alignment/>
    </xf>
    <xf numFmtId="0" fontId="85" fillId="58" borderId="49" xfId="0" applyFont="1" applyFill="1" applyBorder="1" applyAlignment="1">
      <alignment horizontal="center" vertical="center" textRotation="90" wrapText="1"/>
    </xf>
    <xf numFmtId="0" fontId="85" fillId="58" borderId="46" xfId="0" applyFont="1" applyFill="1" applyBorder="1" applyAlignment="1">
      <alignment horizontal="center" vertical="center" textRotation="90" wrapText="1"/>
    </xf>
    <xf numFmtId="0" fontId="85" fillId="58" borderId="31" xfId="0" applyFont="1" applyFill="1" applyBorder="1" applyAlignment="1">
      <alignment horizontal="center" vertical="center" textRotation="90" wrapText="1"/>
    </xf>
    <xf numFmtId="0" fontId="85" fillId="58" borderId="43" xfId="0" applyFont="1" applyFill="1" applyBorder="1" applyAlignment="1">
      <alignment horizontal="center" vertical="center" textRotation="90" wrapText="1"/>
    </xf>
    <xf numFmtId="173" fontId="81" fillId="57" borderId="25" xfId="0" applyNumberFormat="1" applyFont="1" applyFill="1" applyBorder="1" applyAlignment="1">
      <alignment horizontal="right"/>
    </xf>
    <xf numFmtId="173" fontId="81" fillId="57" borderId="24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81" fillId="58" borderId="42" xfId="0" applyNumberFormat="1" applyFont="1" applyFill="1" applyBorder="1" applyAlignment="1">
      <alignment horizontal="right"/>
    </xf>
    <xf numFmtId="0" fontId="81" fillId="58" borderId="36" xfId="0" applyFont="1" applyFill="1" applyBorder="1" applyAlignment="1">
      <alignment horizontal="center"/>
    </xf>
    <xf numFmtId="174" fontId="81" fillId="58" borderId="42" xfId="0" applyNumberFormat="1" applyFont="1" applyFill="1" applyBorder="1" applyAlignment="1">
      <alignment horizontal="right"/>
    </xf>
    <xf numFmtId="173" fontId="81" fillId="58" borderId="50" xfId="0" applyNumberFormat="1" applyFont="1" applyFill="1" applyBorder="1" applyAlignment="1">
      <alignment horizontal="center"/>
    </xf>
    <xf numFmtId="173" fontId="81" fillId="58" borderId="28" xfId="0" applyNumberFormat="1" applyFont="1" applyFill="1" applyBorder="1" applyAlignment="1">
      <alignment horizontal="center"/>
    </xf>
    <xf numFmtId="173" fontId="81" fillId="58" borderId="42" xfId="0" applyNumberFormat="1" applyFont="1" applyFill="1" applyBorder="1" applyAlignment="1">
      <alignment horizontal="center"/>
    </xf>
    <xf numFmtId="173" fontId="81" fillId="58" borderId="46" xfId="0" applyNumberFormat="1" applyFont="1" applyFill="1" applyBorder="1" applyAlignment="1">
      <alignment horizontal="center"/>
    </xf>
    <xf numFmtId="173" fontId="81" fillId="58" borderId="31" xfId="0" applyNumberFormat="1" applyFont="1" applyFill="1" applyBorder="1" applyAlignment="1">
      <alignment horizontal="center"/>
    </xf>
    <xf numFmtId="173" fontId="81" fillId="58" borderId="43" xfId="0" applyNumberFormat="1" applyFont="1" applyFill="1" applyBorder="1" applyAlignment="1">
      <alignment horizontal="center"/>
    </xf>
    <xf numFmtId="173" fontId="81" fillId="0" borderId="28" xfId="0" applyNumberFormat="1" applyFont="1" applyFill="1" applyBorder="1" applyAlignment="1">
      <alignment horizontal="right"/>
    </xf>
    <xf numFmtId="0" fontId="81" fillId="0" borderId="0" xfId="0" applyFont="1" applyFill="1" applyBorder="1" applyAlignment="1">
      <alignment/>
    </xf>
    <xf numFmtId="0" fontId="81" fillId="0" borderId="28" xfId="0" applyFont="1" applyFill="1" applyBorder="1" applyAlignment="1">
      <alignment/>
    </xf>
    <xf numFmtId="0" fontId="81" fillId="0" borderId="0" xfId="0" applyFont="1" applyFill="1" applyAlignment="1">
      <alignment/>
    </xf>
    <xf numFmtId="1" fontId="81" fillId="0" borderId="51" xfId="0" applyNumberFormat="1" applyFont="1" applyFill="1" applyBorder="1" applyAlignment="1">
      <alignment/>
    </xf>
    <xf numFmtId="1" fontId="81" fillId="0" borderId="52" xfId="0" applyNumberFormat="1" applyFont="1" applyFill="1" applyBorder="1" applyAlignment="1">
      <alignment/>
    </xf>
    <xf numFmtId="1" fontId="81" fillId="0" borderId="53" xfId="0" applyNumberFormat="1" applyFont="1" applyFill="1" applyBorder="1" applyAlignment="1">
      <alignment/>
    </xf>
    <xf numFmtId="1" fontId="81" fillId="0" borderId="54" xfId="0" applyNumberFormat="1" applyFont="1" applyFill="1" applyBorder="1" applyAlignment="1">
      <alignment/>
    </xf>
    <xf numFmtId="1" fontId="81" fillId="0" borderId="55" xfId="0" applyNumberFormat="1" applyFont="1" applyFill="1" applyBorder="1" applyAlignment="1">
      <alignment/>
    </xf>
    <xf numFmtId="1" fontId="81" fillId="0" borderId="56" xfId="0" applyNumberFormat="1" applyFont="1" applyFill="1" applyBorder="1" applyAlignment="1">
      <alignment/>
    </xf>
    <xf numFmtId="1" fontId="81" fillId="0" borderId="57" xfId="0" applyNumberFormat="1" applyFont="1" applyFill="1" applyBorder="1" applyAlignment="1">
      <alignment/>
    </xf>
    <xf numFmtId="1" fontId="81" fillId="0" borderId="58" xfId="0" applyNumberFormat="1" applyFont="1" applyFill="1" applyBorder="1" applyAlignment="1">
      <alignment/>
    </xf>
    <xf numFmtId="0" fontId="81" fillId="58" borderId="59" xfId="0" applyFont="1" applyFill="1" applyBorder="1" applyAlignment="1">
      <alignment/>
    </xf>
    <xf numFmtId="0" fontId="81" fillId="0" borderId="59" xfId="0" applyFont="1" applyFill="1" applyBorder="1" applyAlignment="1">
      <alignment/>
    </xf>
    <xf numFmtId="173" fontId="81" fillId="0" borderId="60" xfId="0" applyNumberFormat="1" applyFont="1" applyFill="1" applyBorder="1" applyAlignment="1">
      <alignment/>
    </xf>
    <xf numFmtId="173" fontId="81" fillId="0" borderId="53" xfId="0" applyNumberFormat="1" applyFont="1" applyFill="1" applyBorder="1" applyAlignment="1">
      <alignment/>
    </xf>
    <xf numFmtId="173" fontId="81" fillId="0" borderId="54" xfId="0" applyNumberFormat="1" applyFont="1" applyFill="1" applyBorder="1" applyAlignment="1">
      <alignment/>
    </xf>
    <xf numFmtId="173" fontId="81" fillId="0" borderId="51" xfId="0" applyNumberFormat="1" applyFont="1" applyFill="1" applyBorder="1" applyAlignment="1">
      <alignment/>
    </xf>
    <xf numFmtId="173" fontId="81" fillId="0" borderId="55" xfId="0" applyNumberFormat="1" applyFont="1" applyFill="1" applyBorder="1" applyAlignment="1">
      <alignment/>
    </xf>
    <xf numFmtId="173" fontId="81" fillId="0" borderId="56" xfId="0" applyNumberFormat="1" applyFont="1" applyFill="1" applyBorder="1" applyAlignment="1">
      <alignment/>
    </xf>
    <xf numFmtId="173" fontId="81" fillId="0" borderId="52" xfId="0" applyNumberFormat="1" applyFont="1" applyFill="1" applyBorder="1" applyAlignment="1">
      <alignment/>
    </xf>
    <xf numFmtId="173" fontId="81" fillId="0" borderId="57" xfId="0" applyNumberFormat="1" applyFont="1" applyFill="1" applyBorder="1" applyAlignment="1">
      <alignment/>
    </xf>
    <xf numFmtId="173" fontId="81" fillId="0" borderId="58" xfId="0" applyNumberFormat="1" applyFont="1" applyFill="1" applyBorder="1" applyAlignment="1">
      <alignment/>
    </xf>
    <xf numFmtId="17" fontId="81" fillId="58" borderId="61" xfId="0" applyNumberFormat="1" applyFont="1" applyFill="1" applyBorder="1" applyAlignment="1">
      <alignment/>
    </xf>
    <xf numFmtId="17" fontId="81" fillId="58" borderId="6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58" borderId="0" xfId="0" applyFont="1" applyFill="1" applyAlignment="1">
      <alignment/>
    </xf>
    <xf numFmtId="0" fontId="86" fillId="57" borderId="63" xfId="0" applyFont="1" applyFill="1" applyBorder="1" applyAlignment="1">
      <alignment vertical="center"/>
    </xf>
    <xf numFmtId="0" fontId="86" fillId="57" borderId="64" xfId="0" applyFont="1" applyFill="1" applyBorder="1" applyAlignment="1">
      <alignment vertical="center"/>
    </xf>
    <xf numFmtId="3" fontId="81" fillId="0" borderId="60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81" fillId="0" borderId="27" xfId="0" applyFont="1" applyFill="1" applyBorder="1" applyAlignment="1">
      <alignment/>
    </xf>
    <xf numFmtId="0" fontId="81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81" fillId="58" borderId="42" xfId="0" applyFont="1" applyFill="1" applyBorder="1" applyAlignment="1">
      <alignment horizontal="center" vertical="center"/>
    </xf>
    <xf numFmtId="3" fontId="81" fillId="58" borderId="42" xfId="0" applyNumberFormat="1" applyFont="1" applyFill="1" applyBorder="1" applyAlignment="1">
      <alignment horizontal="center" vertical="center"/>
    </xf>
    <xf numFmtId="0" fontId="87" fillId="58" borderId="0" xfId="0" applyFont="1" applyFill="1" applyBorder="1" applyAlignment="1">
      <alignment horizontal="left" vertical="center"/>
    </xf>
    <xf numFmtId="0" fontId="87" fillId="58" borderId="28" xfId="0" applyFont="1" applyFill="1" applyBorder="1" applyAlignment="1">
      <alignment horizontal="left" vertical="center"/>
    </xf>
    <xf numFmtId="0" fontId="84" fillId="58" borderId="27" xfId="0" applyFont="1" applyFill="1" applyBorder="1" applyAlignment="1">
      <alignment/>
    </xf>
    <xf numFmtId="3" fontId="81" fillId="58" borderId="0" xfId="0" applyNumberFormat="1" applyFont="1" applyFill="1" applyAlignment="1">
      <alignment/>
    </xf>
    <xf numFmtId="0" fontId="84" fillId="58" borderId="29" xfId="0" applyFont="1" applyFill="1" applyBorder="1" applyAlignment="1">
      <alignment/>
    </xf>
    <xf numFmtId="174" fontId="81" fillId="0" borderId="0" xfId="0" applyNumberFormat="1" applyFont="1" applyFill="1" applyBorder="1" applyAlignment="1">
      <alignment horizontal="right"/>
    </xf>
    <xf numFmtId="0" fontId="82" fillId="58" borderId="39" xfId="0" applyFont="1" applyFill="1" applyBorder="1" applyAlignment="1">
      <alignment horizontal="center" vertical="center"/>
    </xf>
    <xf numFmtId="0" fontId="82" fillId="58" borderId="65" xfId="0" applyFont="1" applyFill="1" applyBorder="1" applyAlignment="1">
      <alignment horizontal="center"/>
    </xf>
    <xf numFmtId="173" fontId="81" fillId="58" borderId="44" xfId="0" applyNumberFormat="1" applyFont="1" applyFill="1" applyBorder="1" applyAlignment="1">
      <alignment horizontal="center"/>
    </xf>
    <xf numFmtId="173" fontId="81" fillId="0" borderId="0" xfId="0" applyNumberFormat="1" applyFont="1" applyBorder="1" applyAlignment="1">
      <alignment horizontal="right"/>
    </xf>
    <xf numFmtId="173" fontId="81" fillId="0" borderId="0" xfId="0" applyNumberFormat="1" applyFont="1" applyFill="1" applyBorder="1" applyAlignment="1">
      <alignment horizontal="right"/>
    </xf>
    <xf numFmtId="174" fontId="81" fillId="0" borderId="42" xfId="0" applyNumberFormat="1" applyFont="1" applyFill="1" applyBorder="1" applyAlignment="1">
      <alignment horizontal="right"/>
    </xf>
    <xf numFmtId="174" fontId="81" fillId="0" borderId="44" xfId="0" applyNumberFormat="1" applyFont="1" applyFill="1" applyBorder="1" applyAlignment="1">
      <alignment horizontal="right"/>
    </xf>
    <xf numFmtId="173" fontId="81" fillId="0" borderId="42" xfId="0" applyNumberFormat="1" applyFont="1" applyBorder="1" applyAlignment="1">
      <alignment horizontal="right"/>
    </xf>
    <xf numFmtId="173" fontId="81" fillId="57" borderId="26" xfId="0" applyNumberFormat="1" applyFont="1" applyFill="1" applyBorder="1" applyAlignment="1">
      <alignment horizontal="right"/>
    </xf>
    <xf numFmtId="0" fontId="80" fillId="58" borderId="27" xfId="0" applyFont="1" applyFill="1" applyBorder="1" applyAlignment="1">
      <alignment horizontal="left" vertical="center"/>
    </xf>
    <xf numFmtId="0" fontId="80" fillId="58" borderId="0" xfId="0" applyFont="1" applyFill="1" applyBorder="1" applyAlignment="1">
      <alignment horizontal="left" vertical="center"/>
    </xf>
    <xf numFmtId="0" fontId="80" fillId="58" borderId="28" xfId="0" applyFont="1" applyFill="1" applyBorder="1" applyAlignment="1">
      <alignment horizontal="left" vertical="center"/>
    </xf>
    <xf numFmtId="0" fontId="86" fillId="57" borderId="66" xfId="0" applyFont="1" applyFill="1" applyBorder="1" applyAlignment="1">
      <alignment horizontal="left" vertical="center"/>
    </xf>
    <xf numFmtId="0" fontId="86" fillId="57" borderId="63" xfId="0" applyFont="1" applyFill="1" applyBorder="1" applyAlignment="1">
      <alignment horizontal="left" vertical="center"/>
    </xf>
    <xf numFmtId="0" fontId="86" fillId="57" borderId="64" xfId="0" applyFont="1" applyFill="1" applyBorder="1" applyAlignment="1">
      <alignment horizontal="left" vertical="center"/>
    </xf>
    <xf numFmtId="0" fontId="80" fillId="58" borderId="67" xfId="0" applyFont="1" applyFill="1" applyBorder="1" applyAlignment="1">
      <alignment horizontal="left" vertical="center"/>
    </xf>
    <xf numFmtId="0" fontId="80" fillId="58" borderId="68" xfId="0" applyFont="1" applyFill="1" applyBorder="1" applyAlignment="1">
      <alignment horizontal="left" vertical="center"/>
    </xf>
    <xf numFmtId="0" fontId="80" fillId="58" borderId="36" xfId="0" applyFont="1" applyFill="1" applyBorder="1" applyAlignment="1">
      <alignment horizontal="left" vertical="center"/>
    </xf>
    <xf numFmtId="0" fontId="82" fillId="58" borderId="22" xfId="0" applyFont="1" applyFill="1" applyBorder="1" applyAlignment="1">
      <alignment horizontal="center" vertical="center"/>
    </xf>
    <xf numFmtId="0" fontId="81" fillId="58" borderId="68" xfId="0" applyFont="1" applyFill="1" applyBorder="1" applyAlignment="1">
      <alignment horizontal="center" vertical="center"/>
    </xf>
    <xf numFmtId="0" fontId="81" fillId="58" borderId="69" xfId="0" applyFont="1" applyFill="1" applyBorder="1" applyAlignment="1">
      <alignment horizontal="center" vertical="center"/>
    </xf>
    <xf numFmtId="0" fontId="82" fillId="58" borderId="36" xfId="0" applyFont="1" applyFill="1" applyBorder="1" applyAlignment="1">
      <alignment horizontal="center" vertical="center"/>
    </xf>
    <xf numFmtId="0" fontId="79" fillId="0" borderId="33" xfId="0" applyFont="1" applyBorder="1" applyAlignment="1">
      <alignment horizontal="center"/>
    </xf>
    <xf numFmtId="0" fontId="81" fillId="58" borderId="69" xfId="0" applyFont="1" applyFill="1" applyBorder="1" applyAlignment="1">
      <alignment horizontal="center"/>
    </xf>
    <xf numFmtId="0" fontId="81" fillId="58" borderId="36" xfId="0" applyFont="1" applyFill="1" applyBorder="1" applyAlignment="1">
      <alignment horizontal="center"/>
    </xf>
    <xf numFmtId="1" fontId="81" fillId="0" borderId="70" xfId="0" applyNumberFormat="1" applyFont="1" applyFill="1" applyBorder="1" applyAlignment="1">
      <alignment/>
    </xf>
    <xf numFmtId="1" fontId="81" fillId="0" borderId="71" xfId="0" applyNumberFormat="1" applyFont="1" applyFill="1" applyBorder="1" applyAlignment="1">
      <alignment/>
    </xf>
    <xf numFmtId="1" fontId="81" fillId="0" borderId="72" xfId="0" applyNumberFormat="1" applyFont="1" applyFill="1" applyBorder="1" applyAlignment="1">
      <alignment/>
    </xf>
    <xf numFmtId="173" fontId="81" fillId="0" borderId="70" xfId="0" applyNumberFormat="1" applyFont="1" applyFill="1" applyBorder="1" applyAlignment="1">
      <alignment/>
    </xf>
    <xf numFmtId="173" fontId="81" fillId="0" borderId="71" xfId="0" applyNumberFormat="1" applyFont="1" applyFill="1" applyBorder="1" applyAlignment="1">
      <alignment/>
    </xf>
    <xf numFmtId="173" fontId="81" fillId="0" borderId="72" xfId="0" applyNumberFormat="1" applyFont="1" applyFill="1" applyBorder="1" applyAlignment="1">
      <alignment/>
    </xf>
    <xf numFmtId="0" fontId="81" fillId="58" borderId="22" xfId="0" applyFont="1" applyFill="1" applyBorder="1" applyAlignment="1">
      <alignment horizontal="center" vertical="center" wrapText="1"/>
    </xf>
    <xf numFmtId="173" fontId="81" fillId="58" borderId="49" xfId="0" applyNumberFormat="1" applyFont="1" applyFill="1" applyBorder="1" applyAlignment="1">
      <alignment horizontal="center"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81" fillId="0" borderId="31" xfId="0" applyNumberFormat="1" applyFont="1" applyFill="1" applyBorder="1" applyAlignment="1">
      <alignment horizontal="right"/>
    </xf>
    <xf numFmtId="173" fontId="81" fillId="0" borderId="30" xfId="0" applyNumberFormat="1" applyFont="1" applyFill="1" applyBorder="1" applyAlignment="1">
      <alignment horizontal="right"/>
    </xf>
    <xf numFmtId="174" fontId="81" fillId="0" borderId="0" xfId="0" applyNumberFormat="1" applyFont="1" applyFill="1" applyAlignment="1">
      <alignment/>
    </xf>
    <xf numFmtId="173" fontId="81" fillId="58" borderId="0" xfId="0" applyNumberFormat="1" applyFont="1" applyFill="1" applyAlignment="1">
      <alignment/>
    </xf>
    <xf numFmtId="173" fontId="0" fillId="0" borderId="0" xfId="0" applyNumberFormat="1" applyFill="1" applyBorder="1" applyAlignment="1">
      <alignment/>
    </xf>
    <xf numFmtId="0" fontId="81" fillId="0" borderId="0" xfId="0" applyFont="1" applyFill="1" applyBorder="1" applyAlignment="1">
      <alignment horizontal="right"/>
    </xf>
    <xf numFmtId="0" fontId="81" fillId="58" borderId="0" xfId="0" applyFont="1" applyFill="1" applyBorder="1" applyAlignment="1">
      <alignment horizontal="center" vertical="center"/>
    </xf>
    <xf numFmtId="0" fontId="81" fillId="58" borderId="36" xfId="0" applyFont="1" applyFill="1" applyBorder="1" applyAlignment="1">
      <alignment horizontal="center"/>
    </xf>
    <xf numFmtId="173" fontId="81" fillId="0" borderId="73" xfId="0" applyNumberFormat="1" applyFont="1" applyBorder="1" applyAlignment="1">
      <alignment horizontal="right"/>
    </xf>
    <xf numFmtId="173" fontId="81" fillId="0" borderId="41" xfId="0" applyNumberFormat="1" applyFont="1" applyBorder="1" applyAlignment="1">
      <alignment horizontal="right"/>
    </xf>
    <xf numFmtId="173" fontId="81" fillId="0" borderId="41" xfId="0" applyNumberFormat="1" applyFont="1" applyFill="1" applyBorder="1" applyAlignment="1">
      <alignment horizontal="right"/>
    </xf>
    <xf numFmtId="173" fontId="81" fillId="0" borderId="45" xfId="0" applyNumberFormat="1" applyFont="1" applyFill="1" applyBorder="1" applyAlignment="1">
      <alignment horizontal="right"/>
    </xf>
    <xf numFmtId="173" fontId="81" fillId="0" borderId="64" xfId="0" applyNumberFormat="1" applyFont="1" applyBorder="1" applyAlignment="1">
      <alignment horizontal="right" vertical="center"/>
    </xf>
    <xf numFmtId="173" fontId="81" fillId="0" borderId="42" xfId="0" applyNumberFormat="1" applyFont="1" applyBorder="1" applyAlignment="1">
      <alignment horizontal="right" vertical="center"/>
    </xf>
    <xf numFmtId="173" fontId="81" fillId="0" borderId="42" xfId="0" applyNumberFormat="1" applyFont="1" applyFill="1" applyBorder="1" applyAlignment="1">
      <alignment horizontal="right" vertical="center"/>
    </xf>
    <xf numFmtId="173" fontId="81" fillId="0" borderId="43" xfId="0" applyNumberFormat="1" applyFont="1" applyFill="1" applyBorder="1" applyAlignment="1">
      <alignment horizontal="right" vertical="center"/>
    </xf>
    <xf numFmtId="0" fontId="81" fillId="0" borderId="0" xfId="0" applyFont="1" applyFill="1" applyBorder="1" applyAlignment="1">
      <alignment horizontal="left" vertical="center"/>
    </xf>
    <xf numFmtId="0" fontId="81" fillId="0" borderId="0" xfId="0" applyFont="1" applyAlignment="1">
      <alignment/>
    </xf>
    <xf numFmtId="0" fontId="81" fillId="0" borderId="0" xfId="0" applyFont="1" applyAlignment="1">
      <alignment/>
    </xf>
    <xf numFmtId="0" fontId="79" fillId="0" borderId="69" xfId="0" applyFont="1" applyBorder="1" applyAlignment="1">
      <alignment horizontal="center"/>
    </xf>
    <xf numFmtId="0" fontId="81" fillId="0" borderId="0" xfId="0" applyFont="1" applyAlignment="1">
      <alignment/>
    </xf>
    <xf numFmtId="173" fontId="81" fillId="57" borderId="74" xfId="0" applyNumberFormat="1" applyFont="1" applyFill="1" applyBorder="1" applyAlignment="1">
      <alignment horizontal="right"/>
    </xf>
    <xf numFmtId="173" fontId="81" fillId="0" borderId="63" xfId="0" applyNumberFormat="1" applyFont="1" applyFill="1" applyBorder="1" applyAlignment="1">
      <alignment horizontal="right"/>
    </xf>
    <xf numFmtId="173" fontId="4" fillId="0" borderId="41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right"/>
    </xf>
    <xf numFmtId="0" fontId="86" fillId="57" borderId="75" xfId="0" applyFont="1" applyFill="1" applyBorder="1" applyAlignment="1">
      <alignment horizontal="left" vertical="center" wrapText="1"/>
    </xf>
    <xf numFmtId="0" fontId="86" fillId="57" borderId="76" xfId="0" applyFont="1" applyFill="1" applyBorder="1" applyAlignment="1">
      <alignment horizontal="left" vertical="center" wrapText="1"/>
    </xf>
    <xf numFmtId="0" fontId="86" fillId="57" borderId="77" xfId="0" applyFont="1" applyFill="1" applyBorder="1" applyAlignment="1">
      <alignment horizontal="left" vertical="center" wrapText="1"/>
    </xf>
    <xf numFmtId="0" fontId="80" fillId="0" borderId="27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0" fillId="0" borderId="28" xfId="0" applyFont="1" applyBorder="1" applyAlignment="1">
      <alignment horizontal="left" vertical="center"/>
    </xf>
    <xf numFmtId="0" fontId="80" fillId="0" borderId="78" xfId="0" applyFont="1" applyBorder="1" applyAlignment="1">
      <alignment horizontal="left" vertical="center"/>
    </xf>
    <xf numFmtId="0" fontId="80" fillId="0" borderId="35" xfId="0" applyFont="1" applyBorder="1" applyAlignment="1">
      <alignment horizontal="left" vertical="center"/>
    </xf>
    <xf numFmtId="0" fontId="80" fillId="0" borderId="33" xfId="0" applyFont="1" applyBorder="1" applyAlignment="1">
      <alignment horizontal="left" vertical="center"/>
    </xf>
    <xf numFmtId="0" fontId="80" fillId="0" borderId="28" xfId="0" applyFont="1" applyBorder="1" applyAlignment="1">
      <alignment horizontal="center" vertical="center"/>
    </xf>
    <xf numFmtId="0" fontId="80" fillId="0" borderId="33" xfId="0" applyFont="1" applyBorder="1" applyAlignment="1">
      <alignment horizontal="center" vertical="center"/>
    </xf>
    <xf numFmtId="0" fontId="79" fillId="0" borderId="35" xfId="0" applyFont="1" applyBorder="1" applyAlignment="1">
      <alignment horizontal="center"/>
    </xf>
    <xf numFmtId="0" fontId="79" fillId="0" borderId="61" xfId="0" applyFont="1" applyBorder="1" applyAlignment="1">
      <alignment horizontal="center"/>
    </xf>
    <xf numFmtId="0" fontId="79" fillId="0" borderId="79" xfId="0" applyFont="1" applyBorder="1" applyAlignment="1">
      <alignment horizontal="center"/>
    </xf>
    <xf numFmtId="0" fontId="81" fillId="0" borderId="0" xfId="0" applyFont="1" applyAlignment="1">
      <alignment/>
    </xf>
    <xf numFmtId="0" fontId="79" fillId="0" borderId="37" xfId="0" applyFont="1" applyBorder="1" applyAlignment="1">
      <alignment horizontal="center"/>
    </xf>
    <xf numFmtId="0" fontId="79" fillId="0" borderId="38" xfId="0" applyFont="1" applyBorder="1" applyAlignment="1">
      <alignment horizontal="center"/>
    </xf>
    <xf numFmtId="0" fontId="81" fillId="58" borderId="0" xfId="0" applyFont="1" applyFill="1" applyBorder="1" applyAlignment="1">
      <alignment horizontal="center" vertical="center"/>
    </xf>
    <xf numFmtId="0" fontId="81" fillId="58" borderId="35" xfId="0" applyFont="1" applyFill="1" applyBorder="1" applyAlignment="1">
      <alignment horizontal="center" vertical="center"/>
    </xf>
    <xf numFmtId="0" fontId="81" fillId="58" borderId="39" xfId="0" applyFont="1" applyFill="1" applyBorder="1" applyAlignment="1">
      <alignment horizontal="center" vertical="center"/>
    </xf>
    <xf numFmtId="0" fontId="81" fillId="58" borderId="33" xfId="0" applyFont="1" applyFill="1" applyBorder="1" applyAlignment="1">
      <alignment horizontal="center" vertical="center"/>
    </xf>
    <xf numFmtId="0" fontId="80" fillId="58" borderId="80" xfId="0" applyFont="1" applyFill="1" applyBorder="1" applyAlignment="1">
      <alignment horizontal="left" vertical="center"/>
    </xf>
    <xf numFmtId="0" fontId="80" fillId="58" borderId="40" xfId="0" applyFont="1" applyFill="1" applyBorder="1" applyAlignment="1">
      <alignment horizontal="left" vertical="center"/>
    </xf>
    <xf numFmtId="0" fontId="80" fillId="58" borderId="39" xfId="0" applyFont="1" applyFill="1" applyBorder="1" applyAlignment="1">
      <alignment horizontal="left" vertical="center"/>
    </xf>
    <xf numFmtId="0" fontId="80" fillId="58" borderId="78" xfId="0" applyFont="1" applyFill="1" applyBorder="1" applyAlignment="1">
      <alignment horizontal="left" vertical="center"/>
    </xf>
    <xf numFmtId="0" fontId="80" fillId="58" borderId="35" xfId="0" applyFont="1" applyFill="1" applyBorder="1" applyAlignment="1">
      <alignment horizontal="left" vertical="center"/>
    </xf>
    <xf numFmtId="0" fontId="80" fillId="58" borderId="33" xfId="0" applyFont="1" applyFill="1" applyBorder="1" applyAlignment="1">
      <alignment horizontal="left" vertical="center"/>
    </xf>
    <xf numFmtId="0" fontId="81" fillId="58" borderId="40" xfId="0" applyFont="1" applyFill="1" applyBorder="1" applyAlignment="1">
      <alignment horizontal="center" vertical="center"/>
    </xf>
    <xf numFmtId="0" fontId="81" fillId="58" borderId="64" xfId="0" applyFont="1" applyFill="1" applyBorder="1" applyAlignment="1">
      <alignment horizontal="center" vertical="center"/>
    </xf>
    <xf numFmtId="0" fontId="81" fillId="58" borderId="38" xfId="0" applyFont="1" applyFill="1" applyBorder="1" applyAlignment="1">
      <alignment horizontal="center" vertical="center"/>
    </xf>
    <xf numFmtId="0" fontId="80" fillId="58" borderId="66" xfId="0" applyFont="1" applyFill="1" applyBorder="1" applyAlignment="1">
      <alignment horizontal="left" vertical="center"/>
    </xf>
    <xf numFmtId="0" fontId="80" fillId="58" borderId="63" xfId="0" applyFont="1" applyFill="1" applyBorder="1" applyAlignment="1">
      <alignment horizontal="left" vertical="center"/>
    </xf>
    <xf numFmtId="0" fontId="80" fillId="58" borderId="81" xfId="0" applyFont="1" applyFill="1" applyBorder="1" applyAlignment="1">
      <alignment horizontal="left" vertical="center"/>
    </xf>
    <xf numFmtId="0" fontId="82" fillId="58" borderId="65" xfId="0" applyFont="1" applyFill="1" applyBorder="1" applyAlignment="1">
      <alignment horizontal="center" vertical="center"/>
    </xf>
    <xf numFmtId="0" fontId="82" fillId="58" borderId="34" xfId="0" applyFont="1" applyFill="1" applyBorder="1" applyAlignment="1">
      <alignment horizontal="center" vertical="center"/>
    </xf>
    <xf numFmtId="0" fontId="81" fillId="58" borderId="63" xfId="0" applyFont="1" applyFill="1" applyBorder="1" applyAlignment="1">
      <alignment horizontal="center" vertical="center"/>
    </xf>
    <xf numFmtId="0" fontId="82" fillId="58" borderId="32" xfId="0" applyFont="1" applyFill="1" applyBorder="1" applyAlignment="1">
      <alignment horizontal="center" vertical="center"/>
    </xf>
    <xf numFmtId="0" fontId="81" fillId="58" borderId="82" xfId="0" applyFont="1" applyFill="1" applyBorder="1" applyAlignment="1">
      <alignment horizontal="center"/>
    </xf>
    <xf numFmtId="0" fontId="81" fillId="58" borderId="68" xfId="0" applyFont="1" applyFill="1" applyBorder="1" applyAlignment="1">
      <alignment horizontal="center"/>
    </xf>
    <xf numFmtId="0" fontId="81" fillId="58" borderId="36" xfId="0" applyFont="1" applyFill="1" applyBorder="1" applyAlignment="1">
      <alignment horizontal="center"/>
    </xf>
    <xf numFmtId="0" fontId="81" fillId="58" borderId="69" xfId="0" applyFont="1" applyFill="1" applyBorder="1" applyAlignment="1">
      <alignment horizontal="center"/>
    </xf>
    <xf numFmtId="0" fontId="82" fillId="58" borderId="39" xfId="0" applyFont="1" applyFill="1" applyBorder="1" applyAlignment="1">
      <alignment horizontal="center" vertical="center"/>
    </xf>
    <xf numFmtId="0" fontId="82" fillId="58" borderId="33" xfId="0" applyFont="1" applyFill="1" applyBorder="1" applyAlignment="1">
      <alignment horizontal="center" vertical="center"/>
    </xf>
    <xf numFmtId="0" fontId="81" fillId="58" borderId="47" xfId="0" applyFont="1" applyFill="1" applyBorder="1" applyAlignment="1">
      <alignment horizontal="center"/>
    </xf>
    <xf numFmtId="0" fontId="81" fillId="58" borderId="61" xfId="0" applyFont="1" applyFill="1" applyBorder="1" applyAlignment="1">
      <alignment horizontal="center"/>
    </xf>
    <xf numFmtId="0" fontId="81" fillId="58" borderId="62" xfId="0" applyFont="1" applyFill="1" applyBorder="1" applyAlignment="1">
      <alignment horizontal="center"/>
    </xf>
    <xf numFmtId="0" fontId="82" fillId="58" borderId="66" xfId="0" applyFont="1" applyFill="1" applyBorder="1" applyAlignment="1">
      <alignment horizontal="left" vertical="center" wrapText="1"/>
    </xf>
    <xf numFmtId="0" fontId="82" fillId="58" borderId="64" xfId="0" applyFont="1" applyFill="1" applyBorder="1" applyAlignment="1">
      <alignment horizontal="left" vertical="center" wrapText="1"/>
    </xf>
    <xf numFmtId="0" fontId="82" fillId="58" borderId="29" xfId="0" applyFont="1" applyFill="1" applyBorder="1" applyAlignment="1">
      <alignment horizontal="left" vertical="center" wrapText="1"/>
    </xf>
    <xf numFmtId="0" fontId="82" fillId="58" borderId="43" xfId="0" applyFont="1" applyFill="1" applyBorder="1" applyAlignment="1">
      <alignment horizontal="left" vertical="center" wrapText="1"/>
    </xf>
  </cellXfs>
  <cellStyles count="1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elkem" xfId="85"/>
    <cellStyle name="Comma" xfId="86"/>
    <cellStyle name="Comma [0]" xfId="87"/>
    <cellStyle name="Currency" xfId="88"/>
    <cellStyle name="Currency [0]" xfId="89"/>
    <cellStyle name="Explanatory Text" xfId="90"/>
    <cellStyle name="Explanatory Text 2" xfId="91"/>
    <cellStyle name="Followed Hyperlink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yperlink" xfId="103"/>
    <cellStyle name="Check Cell" xfId="104"/>
    <cellStyle name="Check Cell 2" xfId="105"/>
    <cellStyle name="Chybně" xfId="106"/>
    <cellStyle name="Input" xfId="107"/>
    <cellStyle name="Input 2" xfId="108"/>
    <cellStyle name="Kontrolní buňka" xfId="109"/>
    <cellStyle name="Linked Cell" xfId="110"/>
    <cellStyle name="Linked Cell 2" xfId="111"/>
    <cellStyle name="Nadpis 1" xfId="112"/>
    <cellStyle name="Nadpis 2" xfId="113"/>
    <cellStyle name="Nadpis 3" xfId="114"/>
    <cellStyle name="Nadpis 4" xfId="115"/>
    <cellStyle name="Název" xfId="116"/>
    <cellStyle name="Neutral" xfId="117"/>
    <cellStyle name="Neutral 2" xfId="118"/>
    <cellStyle name="Neutrální" xfId="119"/>
    <cellStyle name="Normal 2" xfId="120"/>
    <cellStyle name="Normal 2 2" xfId="121"/>
    <cellStyle name="Normal 2 2 2" xfId="122"/>
    <cellStyle name="Normal 2 3" xfId="123"/>
    <cellStyle name="Normal 3" xfId="124"/>
    <cellStyle name="Normal 3 2" xfId="125"/>
    <cellStyle name="Normal 4" xfId="126"/>
    <cellStyle name="Normal 5" xfId="127"/>
    <cellStyle name="Normal 6" xfId="128"/>
    <cellStyle name="Normal 7" xfId="129"/>
    <cellStyle name="Normal 8" xfId="130"/>
    <cellStyle name="normální_HDP v b.c." xfId="131"/>
    <cellStyle name="Note" xfId="132"/>
    <cellStyle name="Note 2" xfId="133"/>
    <cellStyle name="Output" xfId="134"/>
    <cellStyle name="Output 2" xfId="135"/>
    <cellStyle name="Percent" xfId="136"/>
    <cellStyle name="Percent 2" xfId="137"/>
    <cellStyle name="Percent 3" xfId="138"/>
    <cellStyle name="Percent 4" xfId="139"/>
    <cellStyle name="percentá 2" xfId="140"/>
    <cellStyle name="Poznámka" xfId="141"/>
    <cellStyle name="Poznámka 2" xfId="142"/>
    <cellStyle name="Propojená buňka" xfId="143"/>
    <cellStyle name="Správně" xfId="144"/>
    <cellStyle name="Style 1" xfId="145"/>
    <cellStyle name="Text upozornění" xfId="146"/>
    <cellStyle name="Title" xfId="147"/>
    <cellStyle name="Title 2" xfId="148"/>
    <cellStyle name="Total" xfId="149"/>
    <cellStyle name="Total 2" xfId="150"/>
    <cellStyle name="Vstup" xfId="151"/>
    <cellStyle name="Výpočet" xfId="152"/>
    <cellStyle name="Výstup" xfId="153"/>
    <cellStyle name="Vysvětlující text" xfId="154"/>
    <cellStyle name="Warning Text" xfId="155"/>
    <cellStyle name="Warning Text 2" xfId="156"/>
    <cellStyle name="Zvýraznění 1" xfId="157"/>
    <cellStyle name="Zvýraznění 2" xfId="158"/>
    <cellStyle name="Zvýraznění 3" xfId="159"/>
    <cellStyle name="Zvýraznění 4" xfId="160"/>
    <cellStyle name="Zvýraznění 5" xfId="161"/>
    <cellStyle name="Zvýraznění 6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V83"/>
  <sheetViews>
    <sheetView showGridLines="0" tabSelected="1" zoomScale="80" zoomScaleNormal="80" zoomScalePageLayoutView="0" workbookViewId="0" topLeftCell="A1">
      <pane xSplit="6" ySplit="4" topLeftCell="G29" activePane="bottomRight" state="frozen"/>
      <selection pane="topLeft" activeCell="A1" sqref="A1"/>
      <selection pane="topRight" activeCell="G1" sqref="G1"/>
      <selection pane="bottomLeft" activeCell="A6" sqref="A6"/>
      <selection pane="bottomRight" activeCell="U71" sqref="U71"/>
    </sheetView>
  </sheetViews>
  <sheetFormatPr defaultColWidth="9.140625" defaultRowHeight="15" outlineLevelRow="1"/>
  <cols>
    <col min="1" max="4" width="3.140625" style="0" customWidth="1"/>
    <col min="5" max="5" width="35.140625" style="0" customWidth="1"/>
    <col min="6" max="6" width="41.28125" style="0" customWidth="1"/>
    <col min="7" max="7" width="11.57421875" style="0" customWidth="1"/>
    <col min="8" max="8" width="11.00390625" style="0" customWidth="1"/>
    <col min="9" max="9" width="11.00390625" style="145" customWidth="1"/>
    <col min="10" max="10" width="11.00390625" style="0" customWidth="1"/>
    <col min="11" max="11" width="10.421875" style="0" customWidth="1"/>
    <col min="12" max="12" width="10.421875" style="145" customWidth="1"/>
    <col min="13" max="13" width="10.28125" style="0" customWidth="1"/>
    <col min="14" max="14" width="11.421875" style="0" bestFit="1" customWidth="1"/>
  </cols>
  <sheetData>
    <row r="1" ht="22.5" customHeight="1" thickBot="1">
      <c r="B1" s="1"/>
    </row>
    <row r="2" spans="2:13" s="145" customFormat="1" ht="30" customHeight="1" thickBot="1">
      <c r="B2" s="258" t="str">
        <f>"Medium-Term Forecast "&amp;H3&amp;" for key macroeconomic indicators"</f>
        <v>Medium-Term Forecast MTF-2018Q2 for key macroeconomic indicators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60"/>
    </row>
    <row r="3" spans="2:13" ht="15">
      <c r="B3" s="261" t="s">
        <v>21</v>
      </c>
      <c r="C3" s="262"/>
      <c r="D3" s="262"/>
      <c r="E3" s="263"/>
      <c r="F3" s="267" t="s">
        <v>19</v>
      </c>
      <c r="G3" s="220" t="s">
        <v>18</v>
      </c>
      <c r="H3" s="269" t="s">
        <v>213</v>
      </c>
      <c r="I3" s="270"/>
      <c r="J3" s="271"/>
      <c r="K3" s="273" t="s">
        <v>214</v>
      </c>
      <c r="L3" s="269"/>
      <c r="M3" s="274"/>
    </row>
    <row r="4" spans="2:13" ht="15">
      <c r="B4" s="264"/>
      <c r="C4" s="265"/>
      <c r="D4" s="265"/>
      <c r="E4" s="266"/>
      <c r="F4" s="268"/>
      <c r="G4" s="2">
        <v>2017</v>
      </c>
      <c r="H4" s="2">
        <v>2018</v>
      </c>
      <c r="I4" s="220">
        <v>2019</v>
      </c>
      <c r="J4" s="220">
        <v>2020</v>
      </c>
      <c r="K4" s="2">
        <v>2018</v>
      </c>
      <c r="L4" s="2">
        <v>2019</v>
      </c>
      <c r="M4" s="252">
        <v>2020</v>
      </c>
    </row>
    <row r="5" spans="2:13" ht="15.75" thickBot="1">
      <c r="B5" s="3" t="s">
        <v>22</v>
      </c>
      <c r="C5" s="4"/>
      <c r="D5" s="4"/>
      <c r="E5" s="5"/>
      <c r="F5" s="6"/>
      <c r="G5" s="7"/>
      <c r="H5" s="8"/>
      <c r="I5" s="8"/>
      <c r="J5" s="7"/>
      <c r="K5" s="8"/>
      <c r="L5" s="8"/>
      <c r="M5" s="9"/>
    </row>
    <row r="6" spans="2:22" ht="15">
      <c r="B6" s="10"/>
      <c r="C6" s="11" t="s">
        <v>28</v>
      </c>
      <c r="D6" s="11"/>
      <c r="E6" s="12"/>
      <c r="F6" s="13" t="s">
        <v>29</v>
      </c>
      <c r="G6" s="105">
        <v>1.3908655835761294</v>
      </c>
      <c r="H6" s="104">
        <v>2.638104026395567</v>
      </c>
      <c r="I6" s="104">
        <v>2.267322248156532</v>
      </c>
      <c r="J6" s="104">
        <v>2.3671090672232538</v>
      </c>
      <c r="K6" s="106">
        <v>0.30000000000000027</v>
      </c>
      <c r="L6" s="104">
        <v>0.09999999999999964</v>
      </c>
      <c r="M6" s="107">
        <v>0.19999999999999973</v>
      </c>
      <c r="R6" s="237"/>
      <c r="S6" s="237"/>
      <c r="T6" s="237"/>
      <c r="U6" s="237"/>
      <c r="V6" s="237"/>
    </row>
    <row r="7" spans="2:22" ht="15">
      <c r="B7" s="10"/>
      <c r="C7" s="11" t="s">
        <v>30</v>
      </c>
      <c r="D7" s="11"/>
      <c r="E7" s="12"/>
      <c r="F7" s="13" t="s">
        <v>29</v>
      </c>
      <c r="G7" s="105">
        <v>1.31304227006423</v>
      </c>
      <c r="H7" s="104">
        <v>2.5714216173554405</v>
      </c>
      <c r="I7" s="104">
        <v>2.3795478335398883</v>
      </c>
      <c r="J7" s="104">
        <v>2.4400954461479785</v>
      </c>
      <c r="K7" s="106">
        <v>0.30000000000000027</v>
      </c>
      <c r="L7" s="104">
        <v>0.10000000000000009</v>
      </c>
      <c r="M7" s="107">
        <v>0.10000000000000009</v>
      </c>
      <c r="R7" s="237"/>
      <c r="S7" s="237"/>
      <c r="T7" s="237"/>
      <c r="U7" s="237"/>
      <c r="V7" s="237"/>
    </row>
    <row r="8" spans="2:22" ht="15">
      <c r="B8" s="10"/>
      <c r="C8" s="156" t="s">
        <v>31</v>
      </c>
      <c r="D8" s="156"/>
      <c r="E8" s="157"/>
      <c r="F8" s="13" t="s">
        <v>29</v>
      </c>
      <c r="G8" s="14">
        <v>1.277337121156009</v>
      </c>
      <c r="H8" s="201">
        <v>2.4725123243264164</v>
      </c>
      <c r="I8" s="201">
        <v>2.8687499891256465</v>
      </c>
      <c r="J8" s="201">
        <v>2.8367423214516094</v>
      </c>
      <c r="K8" s="106">
        <v>0.20000000000000018</v>
      </c>
      <c r="L8" s="104">
        <v>0.19999999999999973</v>
      </c>
      <c r="M8" s="107">
        <v>0</v>
      </c>
      <c r="R8" s="237"/>
      <c r="S8" s="237"/>
      <c r="T8" s="237"/>
      <c r="U8" s="237"/>
      <c r="V8" s="237"/>
    </row>
    <row r="9" spans="2:22" ht="3.75" customHeight="1">
      <c r="B9" s="10"/>
      <c r="C9" s="11"/>
      <c r="D9" s="11"/>
      <c r="E9" s="12"/>
      <c r="F9" s="13"/>
      <c r="G9" s="14"/>
      <c r="H9" s="201"/>
      <c r="I9" s="201"/>
      <c r="J9" s="201"/>
      <c r="K9" s="242"/>
      <c r="L9" s="201"/>
      <c r="M9" s="205"/>
      <c r="R9" s="237"/>
      <c r="S9" s="237"/>
      <c r="T9" s="237"/>
      <c r="U9" s="237"/>
      <c r="V9" s="237"/>
    </row>
    <row r="10" spans="2:22" ht="15.75" thickBot="1">
      <c r="B10" s="3" t="s">
        <v>23</v>
      </c>
      <c r="C10" s="4"/>
      <c r="D10" s="4"/>
      <c r="E10" s="5"/>
      <c r="F10" s="6"/>
      <c r="G10" s="143"/>
      <c r="H10" s="144"/>
      <c r="I10" s="144"/>
      <c r="J10" s="144"/>
      <c r="K10" s="254"/>
      <c r="L10" s="144"/>
      <c r="M10" s="206"/>
      <c r="R10" s="237"/>
      <c r="S10" s="237"/>
      <c r="T10" s="237"/>
      <c r="U10" s="237"/>
      <c r="V10" s="237"/>
    </row>
    <row r="11" spans="2:22" ht="15">
      <c r="B11" s="10"/>
      <c r="C11" s="11" t="s">
        <v>32</v>
      </c>
      <c r="D11" s="11"/>
      <c r="E11" s="12"/>
      <c r="F11" s="13" t="s">
        <v>33</v>
      </c>
      <c r="G11" s="14">
        <v>3.4001663111228737</v>
      </c>
      <c r="H11" s="201">
        <v>3.977689190036827</v>
      </c>
      <c r="I11" s="201">
        <v>4.762471665030077</v>
      </c>
      <c r="J11" s="201">
        <v>3.979969768886477</v>
      </c>
      <c r="K11" s="106">
        <v>-0.20000000000000018</v>
      </c>
      <c r="L11" s="104">
        <v>0.09999999999999964</v>
      </c>
      <c r="M11" s="107">
        <v>0</v>
      </c>
      <c r="R11" s="237"/>
      <c r="S11" s="237"/>
      <c r="T11" s="237"/>
      <c r="U11" s="237"/>
      <c r="V11" s="237"/>
    </row>
    <row r="12" spans="2:22" ht="15">
      <c r="B12" s="10"/>
      <c r="C12" s="11"/>
      <c r="D12" s="11" t="s">
        <v>34</v>
      </c>
      <c r="E12" s="12"/>
      <c r="F12" s="13" t="s">
        <v>33</v>
      </c>
      <c r="G12" s="14">
        <v>3.5799113840441237</v>
      </c>
      <c r="H12" s="201">
        <v>3.747967334291431</v>
      </c>
      <c r="I12" s="201">
        <v>4.322800454612974</v>
      </c>
      <c r="J12" s="201">
        <v>4.191360076030492</v>
      </c>
      <c r="K12" s="106">
        <v>-0.19999999999999973</v>
      </c>
      <c r="L12" s="104">
        <v>0</v>
      </c>
      <c r="M12" s="107">
        <v>0</v>
      </c>
      <c r="R12" s="237"/>
      <c r="S12" s="237"/>
      <c r="T12" s="237"/>
      <c r="U12" s="237"/>
      <c r="V12" s="237"/>
    </row>
    <row r="13" spans="2:22" ht="15">
      <c r="B13" s="10"/>
      <c r="C13" s="11"/>
      <c r="D13" s="11" t="s">
        <v>35</v>
      </c>
      <c r="E13" s="12"/>
      <c r="F13" s="13" t="s">
        <v>33</v>
      </c>
      <c r="G13" s="14">
        <v>0.23594800130180715</v>
      </c>
      <c r="H13" s="201">
        <v>1.7190323147297022</v>
      </c>
      <c r="I13" s="201">
        <v>1.7686811842789751</v>
      </c>
      <c r="J13" s="201">
        <v>2.101653819399189</v>
      </c>
      <c r="K13" s="106">
        <v>-0.19999999999999996</v>
      </c>
      <c r="L13" s="104">
        <v>0.10000000000000009</v>
      </c>
      <c r="M13" s="107">
        <v>0</v>
      </c>
      <c r="R13" s="237"/>
      <c r="S13" s="237"/>
      <c r="T13" s="237"/>
      <c r="U13" s="237"/>
      <c r="V13" s="237"/>
    </row>
    <row r="14" spans="2:22" ht="15">
      <c r="B14" s="10"/>
      <c r="C14" s="11"/>
      <c r="D14" s="11" t="s">
        <v>36</v>
      </c>
      <c r="E14" s="12"/>
      <c r="F14" s="13" t="s">
        <v>33</v>
      </c>
      <c r="G14" s="14">
        <v>3.1842761958973114</v>
      </c>
      <c r="H14" s="201">
        <v>9.199146803389311</v>
      </c>
      <c r="I14" s="201">
        <v>5.464627176018368</v>
      </c>
      <c r="J14" s="201">
        <v>4.560611114913257</v>
      </c>
      <c r="K14" s="106">
        <v>1.1999999999999993</v>
      </c>
      <c r="L14" s="104">
        <v>0.20000000000000018</v>
      </c>
      <c r="M14" s="107">
        <v>0.1999999999999993</v>
      </c>
      <c r="R14" s="237"/>
      <c r="S14" s="237"/>
      <c r="T14" s="237"/>
      <c r="U14" s="237"/>
      <c r="V14" s="237"/>
    </row>
    <row r="15" spans="2:22" ht="15">
      <c r="B15" s="10"/>
      <c r="C15" s="11"/>
      <c r="D15" s="11" t="s">
        <v>37</v>
      </c>
      <c r="E15" s="12"/>
      <c r="F15" s="13" t="s">
        <v>33</v>
      </c>
      <c r="G15" s="14">
        <v>4.255258496533571</v>
      </c>
      <c r="H15" s="201">
        <v>6.287429865834213</v>
      </c>
      <c r="I15" s="201">
        <v>9.085586449474434</v>
      </c>
      <c r="J15" s="201">
        <v>6.665130014060438</v>
      </c>
      <c r="K15" s="106">
        <v>-1.7999999999999998</v>
      </c>
      <c r="L15" s="104">
        <v>0.5</v>
      </c>
      <c r="M15" s="107">
        <v>0.10000000000000053</v>
      </c>
      <c r="R15" s="237"/>
      <c r="S15" s="237"/>
      <c r="T15" s="237"/>
      <c r="U15" s="237"/>
      <c r="V15" s="237"/>
    </row>
    <row r="16" spans="2:22" ht="15">
      <c r="B16" s="10"/>
      <c r="C16" s="11"/>
      <c r="D16" s="11" t="s">
        <v>38</v>
      </c>
      <c r="E16" s="12"/>
      <c r="F16" s="13" t="s">
        <v>33</v>
      </c>
      <c r="G16" s="14">
        <v>3.8833477472329747</v>
      </c>
      <c r="H16" s="201">
        <v>6.396405326369575</v>
      </c>
      <c r="I16" s="201">
        <v>8.586217550961422</v>
      </c>
      <c r="J16" s="201">
        <v>6.80045101862963</v>
      </c>
      <c r="K16" s="106">
        <v>-1.3999999999999995</v>
      </c>
      <c r="L16" s="104">
        <v>0.40000000000000036</v>
      </c>
      <c r="M16" s="107">
        <v>0.09999999999999964</v>
      </c>
      <c r="R16" s="237"/>
      <c r="S16" s="237"/>
      <c r="T16" s="237"/>
      <c r="U16" s="237"/>
      <c r="V16" s="237"/>
    </row>
    <row r="17" spans="2:22" s="145" customFormat="1" ht="15">
      <c r="B17" s="10"/>
      <c r="C17" s="11"/>
      <c r="D17" s="11" t="s">
        <v>39</v>
      </c>
      <c r="E17" s="12"/>
      <c r="F17" s="13" t="s">
        <v>40</v>
      </c>
      <c r="G17" s="17">
        <v>6107.271001</v>
      </c>
      <c r="H17" s="18">
        <v>6408.044197</v>
      </c>
      <c r="I17" s="18">
        <v>7395.97851</v>
      </c>
      <c r="J17" s="18">
        <v>7769.544704</v>
      </c>
      <c r="K17" s="106">
        <v>-354</v>
      </c>
      <c r="L17" s="104">
        <v>-255.60000000000036</v>
      </c>
      <c r="M17" s="107">
        <v>-306.39999999999964</v>
      </c>
      <c r="N17"/>
      <c r="O17"/>
      <c r="P17"/>
      <c r="Q17"/>
      <c r="S17" s="237"/>
      <c r="T17" s="237"/>
      <c r="U17" s="237"/>
      <c r="V17" s="237"/>
    </row>
    <row r="18" spans="2:22" ht="15">
      <c r="B18" s="10"/>
      <c r="C18" s="11" t="s">
        <v>41</v>
      </c>
      <c r="D18" s="11"/>
      <c r="E18" s="12"/>
      <c r="F18" s="13" t="s">
        <v>42</v>
      </c>
      <c r="G18" s="14">
        <v>-0.2837477454749151</v>
      </c>
      <c r="H18" s="201">
        <v>0.2641039412674407</v>
      </c>
      <c r="I18" s="201">
        <v>1.1874260506129988</v>
      </c>
      <c r="J18" s="201">
        <v>1.9046937400689241</v>
      </c>
      <c r="K18" s="106">
        <v>0.09999999999999998</v>
      </c>
      <c r="L18" s="104">
        <v>0.09999999999999987</v>
      </c>
      <c r="M18" s="107">
        <v>0.09999999999999987</v>
      </c>
      <c r="R18" s="237"/>
      <c r="S18" s="237"/>
      <c r="T18" s="237"/>
      <c r="U18" s="237"/>
      <c r="V18" s="237"/>
    </row>
    <row r="19" spans="2:22" ht="15">
      <c r="B19" s="10"/>
      <c r="C19" s="11" t="s">
        <v>32</v>
      </c>
      <c r="D19" s="11"/>
      <c r="E19" s="12"/>
      <c r="F19" s="13" t="s">
        <v>43</v>
      </c>
      <c r="G19" s="17">
        <v>84985.192</v>
      </c>
      <c r="H19" s="18">
        <v>90550.490105</v>
      </c>
      <c r="I19" s="18">
        <v>97584.311877</v>
      </c>
      <c r="J19" s="18">
        <v>104346.527602</v>
      </c>
      <c r="K19" s="106">
        <v>-9.60000000000582</v>
      </c>
      <c r="L19" s="104">
        <v>194.60000000000582</v>
      </c>
      <c r="M19" s="107">
        <v>270.1000000000058</v>
      </c>
      <c r="R19" s="237"/>
      <c r="S19" s="237"/>
      <c r="T19" s="237"/>
      <c r="U19" s="237"/>
      <c r="V19" s="237"/>
    </row>
    <row r="20" spans="2:22" ht="3.75" customHeight="1">
      <c r="B20" s="10"/>
      <c r="C20" s="11"/>
      <c r="D20" s="11"/>
      <c r="E20" s="12"/>
      <c r="F20" s="13"/>
      <c r="G20" s="13"/>
      <c r="H20" s="15"/>
      <c r="I20" s="15"/>
      <c r="J20" s="15"/>
      <c r="K20" s="242"/>
      <c r="L20" s="201"/>
      <c r="M20" s="205"/>
      <c r="R20" s="237"/>
      <c r="S20" s="237"/>
      <c r="T20" s="237"/>
      <c r="U20" s="237"/>
      <c r="V20" s="237"/>
    </row>
    <row r="21" spans="2:22" ht="15.75" thickBot="1">
      <c r="B21" s="3" t="s">
        <v>24</v>
      </c>
      <c r="C21" s="4"/>
      <c r="D21" s="4"/>
      <c r="E21" s="5"/>
      <c r="F21" s="6"/>
      <c r="G21" s="6"/>
      <c r="H21" s="16"/>
      <c r="I21" s="16"/>
      <c r="J21" s="16"/>
      <c r="K21" s="254"/>
      <c r="L21" s="144"/>
      <c r="M21" s="206"/>
      <c r="R21" s="237"/>
      <c r="S21" s="237"/>
      <c r="T21" s="237"/>
      <c r="U21" s="237"/>
      <c r="V21" s="237"/>
    </row>
    <row r="22" spans="2:22" ht="15">
      <c r="B22" s="10"/>
      <c r="C22" s="11" t="s">
        <v>44</v>
      </c>
      <c r="D22" s="11"/>
      <c r="E22" s="12"/>
      <c r="F22" s="13" t="s">
        <v>45</v>
      </c>
      <c r="G22" s="17">
        <v>2372.2560000000003</v>
      </c>
      <c r="H22" s="18">
        <v>2413.862</v>
      </c>
      <c r="I22" s="18">
        <v>2441.83975</v>
      </c>
      <c r="J22" s="18">
        <v>2466.25275</v>
      </c>
      <c r="K22" s="106">
        <v>-0.40000000000009095</v>
      </c>
      <c r="L22" s="104">
        <v>-0.8999999999996362</v>
      </c>
      <c r="M22" s="107">
        <v>-2.799999999999727</v>
      </c>
      <c r="R22" s="237"/>
      <c r="S22" s="237"/>
      <c r="T22" s="237"/>
      <c r="U22" s="237"/>
      <c r="V22" s="237"/>
    </row>
    <row r="23" spans="2:22" ht="15">
      <c r="B23" s="10"/>
      <c r="C23" s="11" t="s">
        <v>205</v>
      </c>
      <c r="D23" s="11"/>
      <c r="E23" s="12"/>
      <c r="F23" s="13" t="s">
        <v>46</v>
      </c>
      <c r="G23" s="14">
        <v>2.206189722169853</v>
      </c>
      <c r="H23" s="201">
        <v>1.7538579310158724</v>
      </c>
      <c r="I23" s="201">
        <v>1.1590451318261046</v>
      </c>
      <c r="J23" s="201">
        <v>0.999778957648644</v>
      </c>
      <c r="K23" s="106">
        <v>0</v>
      </c>
      <c r="L23" s="104">
        <v>0</v>
      </c>
      <c r="M23" s="107">
        <v>-0.10000000000000009</v>
      </c>
      <c r="R23" s="237"/>
      <c r="S23" s="237"/>
      <c r="T23" s="237"/>
      <c r="U23" s="237"/>
      <c r="V23" s="237"/>
    </row>
    <row r="24" spans="2:22" ht="18">
      <c r="B24" s="10"/>
      <c r="C24" s="11" t="s">
        <v>47</v>
      </c>
      <c r="D24" s="11"/>
      <c r="E24" s="12"/>
      <c r="F24" s="13" t="s">
        <v>48</v>
      </c>
      <c r="G24" s="20">
        <v>223.98275</v>
      </c>
      <c r="H24" s="19">
        <v>192.0935</v>
      </c>
      <c r="I24" s="19">
        <v>177.31999999999996</v>
      </c>
      <c r="J24" s="19">
        <v>162.3665</v>
      </c>
      <c r="K24" s="106">
        <v>-5.400000000000006</v>
      </c>
      <c r="L24" s="104">
        <v>-4.5</v>
      </c>
      <c r="M24" s="107">
        <v>-3.4000000000000057</v>
      </c>
      <c r="R24" s="237"/>
      <c r="S24" s="237"/>
      <c r="T24" s="237"/>
      <c r="U24" s="237"/>
      <c r="V24" s="237"/>
    </row>
    <row r="25" spans="2:22" ht="15">
      <c r="B25" s="10"/>
      <c r="C25" s="11" t="s">
        <v>49</v>
      </c>
      <c r="D25" s="11"/>
      <c r="E25" s="12"/>
      <c r="F25" s="13" t="s">
        <v>4</v>
      </c>
      <c r="G25" s="14">
        <v>8.13065</v>
      </c>
      <c r="H25" s="201">
        <v>7.0063</v>
      </c>
      <c r="I25" s="201">
        <v>6.4773</v>
      </c>
      <c r="J25" s="201">
        <v>5.9411499999999995</v>
      </c>
      <c r="K25" s="106">
        <v>-0.20000000000000018</v>
      </c>
      <c r="L25" s="104">
        <v>-0.09999999999999964</v>
      </c>
      <c r="M25" s="107">
        <v>-0.09999999999999964</v>
      </c>
      <c r="R25" s="237"/>
      <c r="S25" s="237"/>
      <c r="T25" s="237"/>
      <c r="U25" s="237"/>
      <c r="V25" s="237"/>
    </row>
    <row r="26" spans="2:22" ht="18">
      <c r="B26" s="10"/>
      <c r="C26" s="156" t="s">
        <v>204</v>
      </c>
      <c r="D26" s="156"/>
      <c r="E26" s="157"/>
      <c r="F26" s="13" t="s">
        <v>4</v>
      </c>
      <c r="G26" s="14">
        <v>8.056199999999999</v>
      </c>
      <c r="H26" s="201">
        <v>7.673350000000001</v>
      </c>
      <c r="I26" s="201">
        <v>7.538125</v>
      </c>
      <c r="J26" s="201">
        <v>7.45595</v>
      </c>
      <c r="K26" s="106">
        <v>-0.20000000000000018</v>
      </c>
      <c r="L26" s="104">
        <v>-0.20000000000000018</v>
      </c>
      <c r="M26" s="107">
        <v>-0.09999999999999964</v>
      </c>
      <c r="R26" s="237"/>
      <c r="S26" s="237"/>
      <c r="T26" s="237"/>
      <c r="U26" s="237"/>
      <c r="V26" s="237"/>
    </row>
    <row r="27" spans="2:22" ht="18">
      <c r="B27" s="10"/>
      <c r="C27" s="11" t="s">
        <v>50</v>
      </c>
      <c r="D27" s="11"/>
      <c r="E27" s="12"/>
      <c r="F27" s="13" t="s">
        <v>29</v>
      </c>
      <c r="G27" s="14">
        <v>1.1682037968528505</v>
      </c>
      <c r="H27" s="201">
        <v>2.185500681977686</v>
      </c>
      <c r="I27" s="201">
        <v>3.5621397261195398</v>
      </c>
      <c r="J27" s="201">
        <v>2.9506904292211544</v>
      </c>
      <c r="K27" s="106">
        <v>-0.19999999999999973</v>
      </c>
      <c r="L27" s="104">
        <v>0.10000000000000009</v>
      </c>
      <c r="M27" s="107">
        <v>0.10000000000000009</v>
      </c>
      <c r="R27" s="237"/>
      <c r="S27" s="237"/>
      <c r="T27" s="237"/>
      <c r="U27" s="237"/>
      <c r="V27" s="237"/>
    </row>
    <row r="28" spans="2:22" ht="18">
      <c r="B28" s="10"/>
      <c r="C28" s="156" t="s">
        <v>51</v>
      </c>
      <c r="D28" s="156"/>
      <c r="E28" s="157"/>
      <c r="F28" s="13" t="s">
        <v>29</v>
      </c>
      <c r="G28" s="14">
        <v>2.8502115347845915</v>
      </c>
      <c r="H28" s="201">
        <v>4.535330770704007</v>
      </c>
      <c r="I28" s="201">
        <v>6.533064229708202</v>
      </c>
      <c r="J28" s="201">
        <v>5.871137756860094</v>
      </c>
      <c r="K28" s="106">
        <v>0</v>
      </c>
      <c r="L28" s="104">
        <v>0.20000000000000018</v>
      </c>
      <c r="M28" s="107">
        <v>0.20000000000000018</v>
      </c>
      <c r="R28" s="237"/>
      <c r="S28" s="237"/>
      <c r="T28" s="237"/>
      <c r="U28" s="237"/>
      <c r="V28" s="237"/>
    </row>
    <row r="29" spans="2:22" ht="15">
      <c r="B29" s="10"/>
      <c r="C29" s="21" t="s">
        <v>52</v>
      </c>
      <c r="D29" s="21"/>
      <c r="E29" s="22"/>
      <c r="F29" s="13" t="s">
        <v>46</v>
      </c>
      <c r="G29" s="14">
        <v>4.050667540164383</v>
      </c>
      <c r="H29" s="201">
        <v>5.517845264216163</v>
      </c>
      <c r="I29" s="201">
        <v>5.902400563205774</v>
      </c>
      <c r="J29" s="201">
        <v>5.562656471050616</v>
      </c>
      <c r="K29" s="106">
        <v>0.2999999999999998</v>
      </c>
      <c r="L29" s="104">
        <v>0.10000000000000053</v>
      </c>
      <c r="M29" s="107">
        <v>0.1999999999999993</v>
      </c>
      <c r="R29" s="237"/>
      <c r="S29" s="237"/>
      <c r="T29" s="237"/>
      <c r="U29" s="237"/>
      <c r="V29" s="237"/>
    </row>
    <row r="30" spans="2:22" ht="18">
      <c r="B30" s="10"/>
      <c r="C30" s="11" t="s">
        <v>53</v>
      </c>
      <c r="D30" s="11"/>
      <c r="E30" s="12"/>
      <c r="F30" s="13" t="s">
        <v>29</v>
      </c>
      <c r="G30" s="155">
        <v>4.605263159157147</v>
      </c>
      <c r="H30" s="202">
        <v>5.774403670276314</v>
      </c>
      <c r="I30" s="202">
        <v>5.756281379202051</v>
      </c>
      <c r="J30" s="202">
        <v>5.566597946788249</v>
      </c>
      <c r="K30" s="106">
        <v>0.39999999999999947</v>
      </c>
      <c r="L30" s="104">
        <v>0.20000000000000018</v>
      </c>
      <c r="M30" s="107">
        <v>0.1999999999999993</v>
      </c>
      <c r="R30" s="237"/>
      <c r="S30" s="237"/>
      <c r="T30" s="237"/>
      <c r="U30" s="237"/>
      <c r="V30" s="237"/>
    </row>
    <row r="31" spans="2:22" ht="18">
      <c r="B31" s="10"/>
      <c r="C31" s="11" t="s">
        <v>54</v>
      </c>
      <c r="D31" s="11"/>
      <c r="E31" s="12"/>
      <c r="F31" s="13" t="s">
        <v>29</v>
      </c>
      <c r="G31" s="155">
        <v>3.2681375613468475</v>
      </c>
      <c r="H31" s="202">
        <v>3.1250391853659494</v>
      </c>
      <c r="I31" s="202">
        <v>3.2982291992289134</v>
      </c>
      <c r="J31" s="202">
        <v>3.0519046945828308</v>
      </c>
      <c r="K31" s="106">
        <v>0</v>
      </c>
      <c r="L31" s="104">
        <v>0</v>
      </c>
      <c r="M31" s="107">
        <v>0.10000000000000009</v>
      </c>
      <c r="R31" s="237"/>
      <c r="S31" s="237"/>
      <c r="T31" s="237"/>
      <c r="U31" s="237"/>
      <c r="V31" s="237"/>
    </row>
    <row r="32" spans="2:22" ht="3.75" customHeight="1">
      <c r="B32" s="10"/>
      <c r="C32" s="11"/>
      <c r="D32" s="11"/>
      <c r="E32" s="12"/>
      <c r="F32" s="12"/>
      <c r="G32" s="13"/>
      <c r="H32" s="15"/>
      <c r="I32" s="15"/>
      <c r="J32" s="15"/>
      <c r="K32" s="242"/>
      <c r="L32" s="201"/>
      <c r="M32" s="205"/>
      <c r="R32" s="237"/>
      <c r="S32" s="237"/>
      <c r="T32" s="237"/>
      <c r="U32" s="237"/>
      <c r="V32" s="237"/>
    </row>
    <row r="33" spans="2:22" ht="15.75" thickBot="1">
      <c r="B33" s="3" t="s">
        <v>25</v>
      </c>
      <c r="C33" s="4"/>
      <c r="D33" s="4"/>
      <c r="E33" s="5"/>
      <c r="F33" s="5"/>
      <c r="G33" s="6"/>
      <c r="H33" s="16"/>
      <c r="I33" s="16"/>
      <c r="J33" s="16"/>
      <c r="K33" s="254"/>
      <c r="L33" s="144"/>
      <c r="M33" s="206"/>
      <c r="R33" s="237"/>
      <c r="S33" s="237"/>
      <c r="T33" s="237"/>
      <c r="U33" s="237"/>
      <c r="V33" s="237"/>
    </row>
    <row r="34" spans="2:22" ht="15">
      <c r="B34" s="10"/>
      <c r="C34" s="11" t="s">
        <v>55</v>
      </c>
      <c r="D34" s="11"/>
      <c r="E34" s="12"/>
      <c r="F34" s="13" t="s">
        <v>56</v>
      </c>
      <c r="G34" s="155">
        <v>2.4602870287611154</v>
      </c>
      <c r="H34" s="202">
        <v>3.3912193946462565</v>
      </c>
      <c r="I34" s="202">
        <v>4.39209955989503</v>
      </c>
      <c r="J34" s="202">
        <v>4.184982931772694</v>
      </c>
      <c r="K34" s="106">
        <v>0</v>
      </c>
      <c r="L34" s="104">
        <v>0</v>
      </c>
      <c r="M34" s="107">
        <v>0</v>
      </c>
      <c r="R34" s="237"/>
      <c r="S34" s="237"/>
      <c r="T34" s="237"/>
      <c r="U34" s="237"/>
      <c r="V34" s="237"/>
    </row>
    <row r="35" spans="2:22" ht="18">
      <c r="B35" s="10"/>
      <c r="C35" s="11" t="s">
        <v>57</v>
      </c>
      <c r="D35" s="11"/>
      <c r="E35" s="12"/>
      <c r="F35" s="13" t="s">
        <v>58</v>
      </c>
      <c r="G35" s="155">
        <v>8.78634747759075</v>
      </c>
      <c r="H35" s="202">
        <v>8.363769106573343</v>
      </c>
      <c r="I35" s="202">
        <v>8.424598766543038</v>
      </c>
      <c r="J35" s="202">
        <v>8.418995112643112</v>
      </c>
      <c r="K35" s="106">
        <v>0.20000000000000107</v>
      </c>
      <c r="L35" s="104">
        <v>0.09999999999999964</v>
      </c>
      <c r="M35" s="107">
        <v>0.09999999999999964</v>
      </c>
      <c r="R35" s="237"/>
      <c r="S35" s="237"/>
      <c r="T35" s="237"/>
      <c r="U35" s="237"/>
      <c r="V35" s="237"/>
    </row>
    <row r="36" spans="2:22" ht="3.75" customHeight="1">
      <c r="B36" s="10"/>
      <c r="C36" s="11"/>
      <c r="D36" s="11"/>
      <c r="E36" s="12"/>
      <c r="F36" s="12"/>
      <c r="G36" s="13"/>
      <c r="H36" s="15"/>
      <c r="I36" s="15"/>
      <c r="J36" s="15"/>
      <c r="K36" s="242"/>
      <c r="L36" s="201"/>
      <c r="M36" s="205"/>
      <c r="R36" s="237"/>
      <c r="S36" s="237"/>
      <c r="T36" s="237"/>
      <c r="U36" s="237"/>
      <c r="V36" s="237"/>
    </row>
    <row r="37" spans="2:22" s="145" customFormat="1" ht="18" customHeight="1" thickBot="1">
      <c r="B37" s="3" t="s">
        <v>26</v>
      </c>
      <c r="C37" s="4"/>
      <c r="D37" s="4"/>
      <c r="E37" s="5"/>
      <c r="F37" s="5"/>
      <c r="G37" s="6"/>
      <c r="H37" s="16"/>
      <c r="I37" s="16"/>
      <c r="J37" s="16"/>
      <c r="K37" s="254"/>
      <c r="L37" s="144"/>
      <c r="M37" s="206"/>
      <c r="N37"/>
      <c r="O37"/>
      <c r="P37"/>
      <c r="Q37"/>
      <c r="R37" s="237"/>
      <c r="S37" s="237"/>
      <c r="T37" s="237"/>
      <c r="U37" s="237"/>
      <c r="V37" s="237"/>
    </row>
    <row r="38" spans="2:22" s="145" customFormat="1" ht="15">
      <c r="B38" s="187"/>
      <c r="C38" s="90" t="s">
        <v>59</v>
      </c>
      <c r="D38" s="48"/>
      <c r="E38" s="49"/>
      <c r="F38" s="13" t="s">
        <v>60</v>
      </c>
      <c r="G38" s="155">
        <v>39.37876730336739</v>
      </c>
      <c r="H38" s="202">
        <v>39.2182455328756</v>
      </c>
      <c r="I38" s="202">
        <v>38.79794056475572</v>
      </c>
      <c r="J38" s="202">
        <v>38.44442159338142</v>
      </c>
      <c r="K38" s="106">
        <v>0.10000000000000142</v>
      </c>
      <c r="L38" s="104">
        <v>0</v>
      </c>
      <c r="M38" s="107">
        <v>0</v>
      </c>
      <c r="N38" s="202"/>
      <c r="O38" s="202"/>
      <c r="P38" s="202"/>
      <c r="Q38" s="237"/>
      <c r="R38" s="237"/>
      <c r="S38" s="237"/>
      <c r="T38" s="237"/>
      <c r="U38" s="237"/>
      <c r="V38" s="237"/>
    </row>
    <row r="39" spans="2:22" s="145" customFormat="1" ht="15">
      <c r="B39" s="187"/>
      <c r="C39" s="90" t="s">
        <v>61</v>
      </c>
      <c r="D39" s="48"/>
      <c r="E39" s="49"/>
      <c r="F39" s="13" t="s">
        <v>60</v>
      </c>
      <c r="G39" s="155">
        <v>40.419494168466365</v>
      </c>
      <c r="H39" s="202">
        <v>40.13673009500087</v>
      </c>
      <c r="I39" s="202">
        <v>39.24342615649283</v>
      </c>
      <c r="J39" s="202">
        <v>38.529454975239815</v>
      </c>
      <c r="K39" s="106">
        <v>0.10000000000000142</v>
      </c>
      <c r="L39" s="104">
        <v>0.10000000000000142</v>
      </c>
      <c r="M39" s="107">
        <v>0.10000000000000142</v>
      </c>
      <c r="N39" s="202"/>
      <c r="O39" s="202"/>
      <c r="P39" s="202"/>
      <c r="Q39" s="237"/>
      <c r="R39" s="237"/>
      <c r="S39" s="237"/>
      <c r="T39" s="237"/>
      <c r="U39" s="237"/>
      <c r="V39" s="237"/>
    </row>
    <row r="40" spans="2:22" s="145" customFormat="1" ht="18">
      <c r="B40" s="187"/>
      <c r="C40" s="90" t="s">
        <v>62</v>
      </c>
      <c r="D40" s="48"/>
      <c r="E40" s="49"/>
      <c r="F40" s="13" t="s">
        <v>60</v>
      </c>
      <c r="G40" s="155">
        <v>-1.0407268650989687</v>
      </c>
      <c r="H40" s="202">
        <v>-0.9184845621252687</v>
      </c>
      <c r="I40" s="202">
        <v>-0.4454855917371114</v>
      </c>
      <c r="J40" s="202">
        <v>-0.08503338185838735</v>
      </c>
      <c r="K40" s="106">
        <v>0</v>
      </c>
      <c r="L40" s="104">
        <v>0</v>
      </c>
      <c r="M40" s="107">
        <v>0</v>
      </c>
      <c r="N40" s="202"/>
      <c r="O40" s="202"/>
      <c r="P40" s="202"/>
      <c r="Q40" s="237"/>
      <c r="R40" s="237"/>
      <c r="S40" s="237"/>
      <c r="T40" s="237"/>
      <c r="U40" s="237"/>
      <c r="V40" s="237"/>
    </row>
    <row r="41" spans="2:22" s="145" customFormat="1" ht="15">
      <c r="B41" s="187"/>
      <c r="C41" s="249" t="s">
        <v>63</v>
      </c>
      <c r="D41" s="156"/>
      <c r="E41" s="157"/>
      <c r="F41" s="23" t="s">
        <v>64</v>
      </c>
      <c r="G41" s="155">
        <v>0</v>
      </c>
      <c r="H41" s="202">
        <v>0.1</v>
      </c>
      <c r="I41" s="202">
        <v>0.3</v>
      </c>
      <c r="J41" s="202">
        <v>0.3</v>
      </c>
      <c r="K41" s="106">
        <v>0</v>
      </c>
      <c r="L41" s="104">
        <v>0</v>
      </c>
      <c r="M41" s="107">
        <v>-0.10000000000000003</v>
      </c>
      <c r="N41" s="202"/>
      <c r="O41" s="202"/>
      <c r="P41" s="202"/>
      <c r="Q41" s="237"/>
      <c r="R41" s="237"/>
      <c r="S41" s="237"/>
      <c r="T41" s="237"/>
      <c r="U41" s="237"/>
      <c r="V41" s="237"/>
    </row>
    <row r="42" spans="2:22" s="145" customFormat="1" ht="15">
      <c r="B42" s="187"/>
      <c r="C42" s="249" t="s">
        <v>65</v>
      </c>
      <c r="D42" s="156"/>
      <c r="E42" s="157"/>
      <c r="F42" s="23" t="s">
        <v>64</v>
      </c>
      <c r="G42" s="155">
        <v>-1</v>
      </c>
      <c r="H42" s="202">
        <v>-0.9</v>
      </c>
      <c r="I42" s="202">
        <v>-0.6</v>
      </c>
      <c r="J42" s="202">
        <v>-0.4</v>
      </c>
      <c r="K42" s="106">
        <v>0</v>
      </c>
      <c r="L42" s="104">
        <v>0</v>
      </c>
      <c r="M42" s="107">
        <v>0.09999999999999998</v>
      </c>
      <c r="N42" s="202"/>
      <c r="O42" s="202"/>
      <c r="P42" s="202"/>
      <c r="Q42" s="237"/>
      <c r="R42" s="237"/>
      <c r="S42" s="237"/>
      <c r="T42" s="237"/>
      <c r="U42" s="237"/>
      <c r="V42" s="237"/>
    </row>
    <row r="43" spans="2:22" s="145" customFormat="1" ht="15">
      <c r="B43" s="187"/>
      <c r="C43" s="156" t="s">
        <v>66</v>
      </c>
      <c r="D43" s="156"/>
      <c r="E43" s="157"/>
      <c r="F43" s="23" t="s">
        <v>64</v>
      </c>
      <c r="G43" s="155">
        <v>0.4</v>
      </c>
      <c r="H43" s="202">
        <v>0.3</v>
      </c>
      <c r="I43" s="202">
        <v>0.4</v>
      </c>
      <c r="J43" s="202">
        <v>0.6</v>
      </c>
      <c r="K43" s="106">
        <v>0</v>
      </c>
      <c r="L43" s="104">
        <v>-0.19999999999999996</v>
      </c>
      <c r="M43" s="107">
        <v>0</v>
      </c>
      <c r="N43" s="202"/>
      <c r="O43" s="202"/>
      <c r="P43" s="202"/>
      <c r="Q43" s="237"/>
      <c r="R43" s="237"/>
      <c r="S43" s="237"/>
      <c r="T43" s="237"/>
      <c r="U43" s="237"/>
      <c r="V43" s="237"/>
    </row>
    <row r="44" spans="2:22" s="145" customFormat="1" ht="18">
      <c r="B44" s="187"/>
      <c r="C44" s="156" t="s">
        <v>67</v>
      </c>
      <c r="D44" s="156"/>
      <c r="E44" s="157"/>
      <c r="F44" s="23" t="s">
        <v>68</v>
      </c>
      <c r="G44" s="155">
        <v>0.7</v>
      </c>
      <c r="H44" s="202">
        <v>-0.1</v>
      </c>
      <c r="I44" s="202">
        <v>0.1</v>
      </c>
      <c r="J44" s="202">
        <v>0.2</v>
      </c>
      <c r="K44" s="106">
        <v>0</v>
      </c>
      <c r="L44" s="104">
        <v>-0.19999999999999998</v>
      </c>
      <c r="M44" s="107">
        <v>0.1</v>
      </c>
      <c r="N44" s="202"/>
      <c r="O44" s="202"/>
      <c r="P44" s="202"/>
      <c r="Q44" s="237"/>
      <c r="R44" s="237"/>
      <c r="S44" s="237"/>
      <c r="T44" s="237"/>
      <c r="U44" s="237"/>
      <c r="V44" s="237"/>
    </row>
    <row r="45" spans="2:22" s="145" customFormat="1" ht="15">
      <c r="B45" s="187"/>
      <c r="C45" s="48" t="s">
        <v>69</v>
      </c>
      <c r="D45" s="48"/>
      <c r="E45" s="49"/>
      <c r="F45" s="13" t="s">
        <v>60</v>
      </c>
      <c r="G45" s="155">
        <v>50.86308535001031</v>
      </c>
      <c r="H45" s="202">
        <v>49.23030769093832</v>
      </c>
      <c r="I45" s="202">
        <v>47.0704830870344</v>
      </c>
      <c r="J45" s="202">
        <v>44.78337272589153</v>
      </c>
      <c r="K45" s="106">
        <v>-0.19999999999999574</v>
      </c>
      <c r="L45" s="104">
        <v>-0.19999999999999574</v>
      </c>
      <c r="M45" s="107">
        <v>-0.30000000000000426</v>
      </c>
      <c r="N45" s="202"/>
      <c r="O45" s="202"/>
      <c r="P45" s="202"/>
      <c r="Q45" s="237"/>
      <c r="R45" s="237"/>
      <c r="S45" s="237"/>
      <c r="T45" s="237"/>
      <c r="U45" s="237"/>
      <c r="V45" s="237"/>
    </row>
    <row r="46" spans="2:22" s="145" customFormat="1" ht="3.75" customHeight="1">
      <c r="B46" s="10"/>
      <c r="C46" s="11"/>
      <c r="D46" s="11"/>
      <c r="E46" s="12"/>
      <c r="F46" s="12"/>
      <c r="G46" s="13"/>
      <c r="H46" s="15"/>
      <c r="I46" s="15"/>
      <c r="J46" s="15"/>
      <c r="K46" s="242"/>
      <c r="L46" s="201"/>
      <c r="M46" s="205"/>
      <c r="N46" s="238"/>
      <c r="O46" s="238"/>
      <c r="P46" s="238"/>
      <c r="Q46" s="237"/>
      <c r="R46" s="237"/>
      <c r="S46" s="237"/>
      <c r="T46" s="237"/>
      <c r="U46" s="237"/>
      <c r="V46" s="237"/>
    </row>
    <row r="47" spans="2:22" ht="15.75" thickBot="1">
      <c r="B47" s="3" t="s">
        <v>27</v>
      </c>
      <c r="C47" s="4"/>
      <c r="D47" s="4"/>
      <c r="E47" s="5"/>
      <c r="F47" s="5"/>
      <c r="G47" s="6"/>
      <c r="H47" s="16"/>
      <c r="I47" s="16"/>
      <c r="J47" s="16"/>
      <c r="K47" s="254"/>
      <c r="L47" s="144"/>
      <c r="M47" s="206"/>
      <c r="N47" s="238"/>
      <c r="O47" s="238"/>
      <c r="P47" s="238"/>
      <c r="Q47" s="237"/>
      <c r="R47" s="237"/>
      <c r="S47" s="237"/>
      <c r="T47" s="237"/>
      <c r="U47" s="237"/>
      <c r="V47" s="237"/>
    </row>
    <row r="48" spans="2:22" ht="15">
      <c r="B48" s="10"/>
      <c r="C48" s="11" t="s">
        <v>70</v>
      </c>
      <c r="D48" s="11"/>
      <c r="E48" s="12"/>
      <c r="F48" s="13" t="s">
        <v>60</v>
      </c>
      <c r="G48" s="14">
        <v>0.7559078692114368</v>
      </c>
      <c r="H48" s="201">
        <v>1.134336678011897</v>
      </c>
      <c r="I48" s="201">
        <v>2.0589270891739813</v>
      </c>
      <c r="J48" s="201">
        <v>2.4177015845016196</v>
      </c>
      <c r="K48" s="106">
        <v>-0.7</v>
      </c>
      <c r="L48" s="104">
        <v>-0.6000000000000001</v>
      </c>
      <c r="M48" s="107">
        <v>-0.6000000000000001</v>
      </c>
      <c r="N48" s="202"/>
      <c r="O48" s="202"/>
      <c r="P48" s="202"/>
      <c r="Q48" s="237"/>
      <c r="R48" s="237"/>
      <c r="S48" s="237"/>
      <c r="T48" s="237"/>
      <c r="U48" s="237"/>
      <c r="V48" s="237"/>
    </row>
    <row r="49" spans="2:22" ht="15">
      <c r="B49" s="10"/>
      <c r="C49" s="11" t="s">
        <v>71</v>
      </c>
      <c r="D49" s="11"/>
      <c r="E49" s="12"/>
      <c r="F49" s="13" t="s">
        <v>60</v>
      </c>
      <c r="G49" s="14">
        <v>-2.090227649737261</v>
      </c>
      <c r="H49" s="202">
        <v>-1.554147285126316</v>
      </c>
      <c r="I49" s="202">
        <v>-0.5019831993487709</v>
      </c>
      <c r="J49" s="202">
        <v>-0.06711220753817462</v>
      </c>
      <c r="K49" s="106">
        <v>-0.7000000000000001</v>
      </c>
      <c r="L49" s="104">
        <v>-0.7</v>
      </c>
      <c r="M49" s="107">
        <v>-0.6</v>
      </c>
      <c r="N49" s="202"/>
      <c r="O49" s="202"/>
      <c r="P49" s="202"/>
      <c r="Q49" s="237"/>
      <c r="R49" s="237"/>
      <c r="S49" s="237"/>
      <c r="T49" s="237"/>
      <c r="U49" s="237"/>
      <c r="V49" s="237"/>
    </row>
    <row r="50" spans="2:18" ht="3.75" customHeight="1">
      <c r="B50" s="10"/>
      <c r="C50" s="11"/>
      <c r="D50" s="11"/>
      <c r="E50" s="12"/>
      <c r="F50" s="12"/>
      <c r="G50" s="13"/>
      <c r="H50" s="15"/>
      <c r="I50" s="15"/>
      <c r="J50" s="15"/>
      <c r="K50" s="242"/>
      <c r="L50" s="201"/>
      <c r="M50" s="205"/>
      <c r="N50" s="186"/>
      <c r="O50" s="186"/>
      <c r="P50" s="186"/>
      <c r="Q50" s="186"/>
      <c r="R50" s="186"/>
    </row>
    <row r="51" spans="2:18" ht="15.75" hidden="1" outlineLevel="1" thickBot="1">
      <c r="B51" s="3" t="s">
        <v>5</v>
      </c>
      <c r="C51" s="4"/>
      <c r="D51" s="4"/>
      <c r="E51" s="5"/>
      <c r="F51" s="5"/>
      <c r="G51" s="6"/>
      <c r="H51" s="16"/>
      <c r="I51" s="16"/>
      <c r="J51" s="16"/>
      <c r="K51" s="254"/>
      <c r="L51" s="144"/>
      <c r="M51" s="206"/>
      <c r="N51" s="186"/>
      <c r="O51" s="186"/>
      <c r="P51" s="186"/>
      <c r="Q51" s="186"/>
      <c r="R51" s="186"/>
    </row>
    <row r="52" spans="2:18" ht="15" hidden="1" outlineLevel="1">
      <c r="B52" s="10"/>
      <c r="C52" s="11" t="s">
        <v>7</v>
      </c>
      <c r="D52" s="11"/>
      <c r="E52" s="12"/>
      <c r="F52" s="13" t="s">
        <v>11</v>
      </c>
      <c r="G52" s="13"/>
      <c r="H52" s="15"/>
      <c r="I52" s="15"/>
      <c r="J52" s="15"/>
      <c r="K52" s="242"/>
      <c r="L52" s="201"/>
      <c r="M52" s="205"/>
      <c r="N52" s="186"/>
      <c r="O52" s="186"/>
      <c r="P52" s="186"/>
      <c r="Q52" s="186"/>
      <c r="R52" s="186"/>
    </row>
    <row r="53" spans="2:18" ht="15" hidden="1" outlineLevel="1">
      <c r="B53" s="10"/>
      <c r="C53" s="11" t="s">
        <v>6</v>
      </c>
      <c r="D53" s="11"/>
      <c r="E53" s="12"/>
      <c r="F53" s="23" t="s">
        <v>11</v>
      </c>
      <c r="G53" s="13"/>
      <c r="H53" s="15"/>
      <c r="I53" s="15"/>
      <c r="J53" s="15"/>
      <c r="K53" s="242"/>
      <c r="L53" s="201"/>
      <c r="M53" s="205"/>
      <c r="N53" s="186"/>
      <c r="O53" s="186"/>
      <c r="P53" s="186"/>
      <c r="Q53" s="186"/>
      <c r="R53" s="186"/>
    </row>
    <row r="54" spans="2:18" ht="3.75" customHeight="1" hidden="1" collapsed="1">
      <c r="B54" s="10"/>
      <c r="C54" s="11"/>
      <c r="D54" s="11"/>
      <c r="E54" s="12"/>
      <c r="F54" s="12"/>
      <c r="G54" s="13"/>
      <c r="H54" s="15"/>
      <c r="I54" s="15"/>
      <c r="J54" s="15"/>
      <c r="K54" s="242"/>
      <c r="L54" s="201"/>
      <c r="M54" s="205"/>
      <c r="N54" s="186"/>
      <c r="O54" s="186"/>
      <c r="P54" s="186"/>
      <c r="Q54" s="186"/>
      <c r="R54" s="186"/>
    </row>
    <row r="55" spans="2:18" ht="15.75" thickBot="1">
      <c r="B55" s="3" t="s">
        <v>215</v>
      </c>
      <c r="C55" s="4"/>
      <c r="D55" s="4"/>
      <c r="E55" s="24"/>
      <c r="F55" s="5"/>
      <c r="G55" s="6"/>
      <c r="H55" s="16"/>
      <c r="I55" s="16"/>
      <c r="J55" s="16"/>
      <c r="K55" s="254"/>
      <c r="L55" s="144"/>
      <c r="M55" s="206"/>
      <c r="N55" s="186"/>
      <c r="O55" s="186"/>
      <c r="P55" s="186"/>
      <c r="Q55" s="186"/>
      <c r="R55" s="186"/>
    </row>
    <row r="56" spans="2:18" ht="15">
      <c r="B56" s="10"/>
      <c r="C56" s="11" t="s">
        <v>72</v>
      </c>
      <c r="D56" s="11"/>
      <c r="E56" s="12"/>
      <c r="F56" s="13" t="s">
        <v>29</v>
      </c>
      <c r="G56" s="14">
        <v>6.2</v>
      </c>
      <c r="H56" s="201">
        <v>5.2</v>
      </c>
      <c r="I56" s="201">
        <v>5</v>
      </c>
      <c r="J56" s="201">
        <v>4.2</v>
      </c>
      <c r="K56" s="241">
        <v>-0.1</v>
      </c>
      <c r="L56" s="255">
        <v>0.4</v>
      </c>
      <c r="M56" s="245">
        <v>0.1</v>
      </c>
      <c r="N56" s="186"/>
      <c r="O56" s="186"/>
      <c r="P56" s="186"/>
      <c r="Q56" s="186"/>
      <c r="R56" s="186"/>
    </row>
    <row r="57" spans="2:18" ht="15" customHeight="1">
      <c r="B57" s="10"/>
      <c r="C57" s="11" t="s">
        <v>206</v>
      </c>
      <c r="D57" s="11"/>
      <c r="E57" s="12"/>
      <c r="F57" s="13" t="s">
        <v>73</v>
      </c>
      <c r="G57" s="26">
        <v>1.13</v>
      </c>
      <c r="H57" s="27">
        <v>1.2</v>
      </c>
      <c r="I57" s="27">
        <v>1.18</v>
      </c>
      <c r="J57" s="27">
        <v>1.18</v>
      </c>
      <c r="K57" s="242">
        <v>-2.5</v>
      </c>
      <c r="L57" s="201">
        <v>-3.7</v>
      </c>
      <c r="M57" s="246">
        <v>-3.7</v>
      </c>
      <c r="N57" s="186"/>
      <c r="O57" s="186"/>
      <c r="P57" s="186"/>
      <c r="Q57" s="186"/>
      <c r="R57" s="186"/>
    </row>
    <row r="58" spans="2:18" ht="18">
      <c r="B58" s="10"/>
      <c r="C58" s="11" t="s">
        <v>207</v>
      </c>
      <c r="D58" s="11"/>
      <c r="E58" s="12"/>
      <c r="F58" s="13" t="s">
        <v>73</v>
      </c>
      <c r="G58" s="155">
        <v>54.4</v>
      </c>
      <c r="H58" s="202">
        <v>74.5</v>
      </c>
      <c r="I58" s="202">
        <v>73.5</v>
      </c>
      <c r="J58" s="202">
        <v>68.7</v>
      </c>
      <c r="K58" s="242">
        <v>14.3</v>
      </c>
      <c r="L58" s="201">
        <v>19.9</v>
      </c>
      <c r="M58" s="246">
        <v>17.3</v>
      </c>
      <c r="N58" s="186"/>
      <c r="O58" s="186"/>
      <c r="P58" s="186"/>
      <c r="Q58" s="186"/>
      <c r="R58" s="186"/>
    </row>
    <row r="59" spans="2:18" ht="18">
      <c r="B59" s="10"/>
      <c r="C59" s="11" t="s">
        <v>208</v>
      </c>
      <c r="D59" s="11"/>
      <c r="E59" s="12"/>
      <c r="F59" s="13" t="s">
        <v>29</v>
      </c>
      <c r="G59" s="155">
        <v>23.5</v>
      </c>
      <c r="H59" s="202">
        <v>36.9</v>
      </c>
      <c r="I59" s="202">
        <v>-1.3</v>
      </c>
      <c r="J59" s="202">
        <v>-6.6</v>
      </c>
      <c r="K59" s="242">
        <v>17.1</v>
      </c>
      <c r="L59" s="201">
        <v>4.7</v>
      </c>
      <c r="M59" s="246">
        <v>-2.1</v>
      </c>
      <c r="N59" s="186"/>
      <c r="O59" s="186"/>
      <c r="P59" s="186"/>
      <c r="Q59" s="186"/>
      <c r="R59" s="186"/>
    </row>
    <row r="60" spans="2:18" ht="18">
      <c r="B60" s="10"/>
      <c r="C60" s="11" t="s">
        <v>209</v>
      </c>
      <c r="D60" s="11"/>
      <c r="E60" s="12"/>
      <c r="F60" s="13" t="s">
        <v>29</v>
      </c>
      <c r="G60" s="155">
        <v>21</v>
      </c>
      <c r="H60" s="202">
        <v>29</v>
      </c>
      <c r="I60" s="202">
        <v>-0.1</v>
      </c>
      <c r="J60" s="202">
        <v>-6.6</v>
      </c>
      <c r="K60" s="256">
        <v>18.9</v>
      </c>
      <c r="L60" s="257">
        <v>5.9</v>
      </c>
      <c r="M60" s="247">
        <v>-2.1</v>
      </c>
      <c r="N60" s="186"/>
      <c r="O60" s="186"/>
      <c r="P60" s="186"/>
      <c r="Q60" s="186"/>
      <c r="R60" s="186"/>
    </row>
    <row r="61" spans="2:18" s="232" customFormat="1" ht="18">
      <c r="B61" s="10"/>
      <c r="C61" s="11" t="s">
        <v>74</v>
      </c>
      <c r="D61" s="11"/>
      <c r="E61" s="12"/>
      <c r="F61" s="13" t="s">
        <v>29</v>
      </c>
      <c r="G61" s="155">
        <v>7.9</v>
      </c>
      <c r="H61" s="202">
        <v>9.3</v>
      </c>
      <c r="I61" s="202">
        <v>2.5</v>
      </c>
      <c r="J61" s="202">
        <v>4.1</v>
      </c>
      <c r="K61" s="243">
        <v>1.9</v>
      </c>
      <c r="L61" s="202">
        <v>-0.7</v>
      </c>
      <c r="M61" s="247">
        <v>-0.3</v>
      </c>
      <c r="N61" s="231"/>
      <c r="O61" s="231"/>
      <c r="P61" s="231"/>
      <c r="Q61" s="231"/>
      <c r="R61" s="231"/>
    </row>
    <row r="62" spans="2:18" ht="18">
      <c r="B62" s="10"/>
      <c r="C62" s="11" t="s">
        <v>75</v>
      </c>
      <c r="D62" s="11"/>
      <c r="E62" s="12"/>
      <c r="F62" s="13" t="s">
        <v>14</v>
      </c>
      <c r="G62" s="155">
        <v>-0.3</v>
      </c>
      <c r="H62" s="202">
        <v>-0.3</v>
      </c>
      <c r="I62" s="202">
        <v>-0.2</v>
      </c>
      <c r="J62" s="202">
        <v>0.2</v>
      </c>
      <c r="K62" s="243">
        <v>0</v>
      </c>
      <c r="L62" s="202">
        <v>-0.1</v>
      </c>
      <c r="M62" s="247">
        <v>-0.2</v>
      </c>
      <c r="N62" s="186"/>
      <c r="O62" s="186"/>
      <c r="P62" s="186"/>
      <c r="Q62" s="186"/>
      <c r="R62" s="186"/>
    </row>
    <row r="63" spans="2:18" ht="15.75" thickBot="1">
      <c r="B63" s="28"/>
      <c r="C63" s="29" t="s">
        <v>76</v>
      </c>
      <c r="D63" s="29"/>
      <c r="E63" s="30"/>
      <c r="F63" s="31" t="s">
        <v>4</v>
      </c>
      <c r="G63" s="233">
        <v>0.9</v>
      </c>
      <c r="H63" s="234">
        <v>0.8</v>
      </c>
      <c r="I63" s="234">
        <v>1</v>
      </c>
      <c r="J63" s="234">
        <v>1.2</v>
      </c>
      <c r="K63" s="244">
        <v>0</v>
      </c>
      <c r="L63" s="234">
        <v>0</v>
      </c>
      <c r="M63" s="248">
        <v>0</v>
      </c>
      <c r="N63" s="186"/>
      <c r="O63" s="186"/>
      <c r="P63" s="186"/>
      <c r="Q63" s="186"/>
      <c r="R63" s="186"/>
    </row>
    <row r="64" spans="2:12" ht="15.75" customHeight="1">
      <c r="B64" s="25" t="s">
        <v>77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5" spans="2:12" s="145" customFormat="1" ht="15.75" customHeight="1">
      <c r="B65" s="253" t="s">
        <v>220</v>
      </c>
      <c r="C65" s="253"/>
      <c r="D65" s="253"/>
      <c r="E65" s="253"/>
      <c r="F65" s="253"/>
      <c r="G65" s="253"/>
      <c r="H65" s="253"/>
      <c r="I65" s="253"/>
      <c r="J65" s="253"/>
      <c r="K65" s="253"/>
      <c r="L65" s="253"/>
    </row>
    <row r="66" spans="2:12" ht="15.75" customHeight="1">
      <c r="B66" s="25" t="s">
        <v>78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spans="2:12" ht="15.75" customHeight="1">
      <c r="B67" s="25" t="s">
        <v>203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68" spans="2:12" ht="15.75" customHeight="1">
      <c r="B68" s="25" t="s">
        <v>79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spans="2:12" ht="15">
      <c r="B69" s="25" t="s">
        <v>80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2:12" ht="15">
      <c r="B70" s="25" t="s">
        <v>81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spans="2:12" ht="15">
      <c r="B71" s="25" t="s">
        <v>82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</row>
    <row r="72" spans="2:12" ht="15">
      <c r="B72" s="272" t="s">
        <v>83</v>
      </c>
      <c r="C72" s="272"/>
      <c r="D72" s="272"/>
      <c r="E72" s="272"/>
      <c r="F72" s="272"/>
      <c r="G72" s="272"/>
      <c r="H72" s="272"/>
      <c r="I72" s="272"/>
      <c r="J72" s="25"/>
      <c r="K72" s="25"/>
      <c r="L72" s="25"/>
    </row>
    <row r="73" spans="2:12" s="145" customFormat="1" ht="15">
      <c r="B73" s="25"/>
      <c r="C73" s="25" t="s">
        <v>84</v>
      </c>
      <c r="D73" s="25"/>
      <c r="E73" s="25"/>
      <c r="F73" s="25"/>
      <c r="G73" s="25"/>
      <c r="H73" s="25"/>
      <c r="I73" s="25"/>
      <c r="J73" s="25"/>
      <c r="K73" s="25"/>
      <c r="L73" s="25"/>
    </row>
    <row r="74" spans="2:12" s="145" customFormat="1" ht="15">
      <c r="B74" s="181" t="s">
        <v>85</v>
      </c>
      <c r="C74" s="180"/>
      <c r="D74" s="158"/>
      <c r="E74" s="158"/>
      <c r="F74" s="25"/>
      <c r="G74" s="25"/>
      <c r="H74" s="25"/>
      <c r="I74" s="25"/>
      <c r="J74" s="25"/>
      <c r="K74" s="25"/>
      <c r="L74" s="25"/>
    </row>
    <row r="75" spans="2:12" s="145" customFormat="1" ht="15">
      <c r="B75" s="158" t="s">
        <v>86</v>
      </c>
      <c r="C75" s="158"/>
      <c r="D75" s="158"/>
      <c r="E75" s="158"/>
      <c r="F75" s="180"/>
      <c r="G75" s="180"/>
      <c r="H75" s="180"/>
      <c r="I75" s="180"/>
      <c r="J75" s="25"/>
      <c r="K75" s="25"/>
      <c r="L75" s="25"/>
    </row>
    <row r="76" spans="2:12" s="145" customFormat="1" ht="15">
      <c r="B76" s="158" t="s">
        <v>87</v>
      </c>
      <c r="C76" s="158"/>
      <c r="D76" s="158"/>
      <c r="E76" s="158"/>
      <c r="F76" s="158"/>
      <c r="G76" s="25"/>
      <c r="H76" s="25"/>
      <c r="I76" s="25"/>
      <c r="J76" s="25"/>
      <c r="K76" s="25"/>
      <c r="L76" s="25"/>
    </row>
    <row r="77" spans="2:12" s="145" customFormat="1" ht="15">
      <c r="B77" s="250" t="s">
        <v>201</v>
      </c>
      <c r="C77" s="25"/>
      <c r="D77" s="25"/>
      <c r="E77" s="25"/>
      <c r="F77" s="25"/>
      <c r="G77" s="25"/>
      <c r="H77" s="251"/>
      <c r="I77" s="251"/>
      <c r="J77" s="251"/>
      <c r="K77" s="251"/>
      <c r="L77" s="251"/>
    </row>
    <row r="78" spans="2:12" s="145" customFormat="1" ht="15">
      <c r="B78" s="25" t="s">
        <v>202</v>
      </c>
      <c r="C78" s="25"/>
      <c r="D78" s="25"/>
      <c r="E78" s="25"/>
      <c r="F78" s="158"/>
      <c r="G78" s="158"/>
      <c r="H78" s="158"/>
      <c r="I78" s="158"/>
      <c r="J78" s="25"/>
      <c r="K78" s="25"/>
      <c r="L78" s="25"/>
    </row>
    <row r="79" spans="8:12" ht="15">
      <c r="H79" s="25"/>
      <c r="I79" s="25"/>
      <c r="J79" s="25"/>
      <c r="K79" s="25"/>
      <c r="L79" s="25"/>
    </row>
    <row r="80" spans="2:14" s="145" customFormat="1" ht="15">
      <c r="B80" s="25"/>
      <c r="F80" s="158"/>
      <c r="G80" s="158"/>
      <c r="H80" s="158"/>
      <c r="I80" s="158"/>
      <c r="J80" s="158"/>
      <c r="K80" s="158"/>
      <c r="L80" s="158"/>
      <c r="M80" s="180"/>
      <c r="N80" s="180"/>
    </row>
    <row r="81" spans="3:4" s="158" customFormat="1" ht="15.75">
      <c r="C81" s="188"/>
      <c r="D81" s="189"/>
    </row>
    <row r="82" s="158" customFormat="1" ht="15"/>
    <row r="83" spans="5:13" ht="15">
      <c r="E83" s="180"/>
      <c r="F83" s="180"/>
      <c r="G83" s="180"/>
      <c r="H83" s="180"/>
      <c r="I83" s="180"/>
      <c r="J83" s="180"/>
      <c r="K83" s="180"/>
      <c r="L83" s="180"/>
      <c r="M83" s="180"/>
    </row>
  </sheetData>
  <sheetProtection/>
  <mergeCells count="6">
    <mergeCell ref="B2:M2"/>
    <mergeCell ref="B3:E4"/>
    <mergeCell ref="F3:F4"/>
    <mergeCell ref="H3:J3"/>
    <mergeCell ref="B72:I72"/>
    <mergeCell ref="K3:M3"/>
  </mergeCells>
  <printOptions/>
  <pageMargins left="0.7" right="0.7" top="0.75" bottom="0.75" header="0.3" footer="0.3"/>
  <pageSetup fitToHeight="1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76"/>
  <sheetViews>
    <sheetView zoomScale="80" zoomScaleNormal="80" zoomScalePageLayoutView="0" workbookViewId="0" topLeftCell="A1">
      <selection activeCell="O48" sqref="O48"/>
    </sheetView>
  </sheetViews>
  <sheetFormatPr defaultColWidth="9.140625" defaultRowHeight="15"/>
  <cols>
    <col min="1" max="5" width="3.140625" style="36" customWidth="1"/>
    <col min="6" max="6" width="29.8515625" style="36" customWidth="1"/>
    <col min="7" max="7" width="22.00390625" style="36" customWidth="1"/>
    <col min="8" max="8" width="10.00390625" style="36" customWidth="1"/>
    <col min="9" max="27" width="9.140625" style="36" customWidth="1"/>
    <col min="28" max="16384" width="9.140625" style="36" customWidth="1"/>
  </cols>
  <sheetData>
    <row r="1" ht="22.5" customHeight="1" thickBot="1">
      <c r="B1" s="35" t="s">
        <v>88</v>
      </c>
    </row>
    <row r="2" spans="2:27" ht="30" customHeight="1">
      <c r="B2" s="210" t="str">
        <f>"Medium-Term Forecast "&amp;Summary!H3&amp;" - GDP components [level]"</f>
        <v>Medium-Term Forecast MTF-2018Q2 - GDP components [level]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2"/>
    </row>
    <row r="3" spans="2:27" ht="15">
      <c r="B3" s="279" t="s">
        <v>20</v>
      </c>
      <c r="C3" s="280"/>
      <c r="D3" s="280"/>
      <c r="E3" s="280"/>
      <c r="F3" s="281"/>
      <c r="G3" s="294" t="s">
        <v>19</v>
      </c>
      <c r="H3" s="32" t="s">
        <v>18</v>
      </c>
      <c r="I3" s="285">
        <v>2018</v>
      </c>
      <c r="J3" s="285">
        <v>2019</v>
      </c>
      <c r="K3" s="277">
        <v>2020</v>
      </c>
      <c r="L3" s="295">
        <v>2017</v>
      </c>
      <c r="M3" s="296"/>
      <c r="N3" s="296"/>
      <c r="O3" s="297"/>
      <c r="P3" s="295">
        <v>2018</v>
      </c>
      <c r="Q3" s="296"/>
      <c r="R3" s="296"/>
      <c r="S3" s="297"/>
      <c r="T3" s="295">
        <v>2019</v>
      </c>
      <c r="U3" s="296"/>
      <c r="V3" s="296"/>
      <c r="W3" s="297"/>
      <c r="X3" s="296">
        <v>2020</v>
      </c>
      <c r="Y3" s="296"/>
      <c r="Z3" s="296"/>
      <c r="AA3" s="298"/>
    </row>
    <row r="4" spans="2:27" ht="15">
      <c r="B4" s="282"/>
      <c r="C4" s="283"/>
      <c r="D4" s="283"/>
      <c r="E4" s="283"/>
      <c r="F4" s="284"/>
      <c r="G4" s="292"/>
      <c r="H4" s="33">
        <v>2017</v>
      </c>
      <c r="I4" s="276"/>
      <c r="J4" s="276"/>
      <c r="K4" s="278"/>
      <c r="L4" s="39" t="s">
        <v>0</v>
      </c>
      <c r="M4" s="37" t="s">
        <v>1</v>
      </c>
      <c r="N4" s="37" t="s">
        <v>2</v>
      </c>
      <c r="O4" s="38" t="s">
        <v>3</v>
      </c>
      <c r="P4" s="39" t="s">
        <v>0</v>
      </c>
      <c r="Q4" s="37" t="s">
        <v>1</v>
      </c>
      <c r="R4" s="37" t="s">
        <v>2</v>
      </c>
      <c r="S4" s="240" t="s">
        <v>3</v>
      </c>
      <c r="T4" s="39" t="s">
        <v>0</v>
      </c>
      <c r="U4" s="37" t="s">
        <v>1</v>
      </c>
      <c r="V4" s="37" t="s">
        <v>2</v>
      </c>
      <c r="W4" s="222" t="s">
        <v>3</v>
      </c>
      <c r="X4" s="37" t="s">
        <v>0</v>
      </c>
      <c r="Y4" s="37" t="s">
        <v>1</v>
      </c>
      <c r="Z4" s="37" t="s">
        <v>2</v>
      </c>
      <c r="AA4" s="40" t="s">
        <v>3</v>
      </c>
    </row>
    <row r="5" spans="2:27" ht="3.75" customHeight="1">
      <c r="B5" s="41"/>
      <c r="C5" s="42"/>
      <c r="D5" s="42"/>
      <c r="E5" s="42"/>
      <c r="F5" s="43"/>
      <c r="G5" s="198"/>
      <c r="H5" s="45"/>
      <c r="I5" s="47"/>
      <c r="J5" s="46"/>
      <c r="K5" s="45"/>
      <c r="L5" s="50"/>
      <c r="M5" s="48"/>
      <c r="N5" s="48"/>
      <c r="O5" s="49"/>
      <c r="P5" s="48"/>
      <c r="Q5" s="48"/>
      <c r="R5" s="48"/>
      <c r="S5" s="48"/>
      <c r="T5" s="50"/>
      <c r="U5" s="48"/>
      <c r="V5" s="48"/>
      <c r="W5" s="49"/>
      <c r="X5" s="48"/>
      <c r="Y5" s="48"/>
      <c r="Z5" s="48"/>
      <c r="AA5" s="51"/>
    </row>
    <row r="6" spans="2:27" ht="15">
      <c r="B6" s="52"/>
      <c r="C6" s="48" t="s">
        <v>32</v>
      </c>
      <c r="D6" s="48"/>
      <c r="E6" s="48"/>
      <c r="F6" s="49"/>
      <c r="G6" s="53" t="s">
        <v>89</v>
      </c>
      <c r="H6" s="74">
        <v>84985.192</v>
      </c>
      <c r="I6" s="75">
        <v>90550.490105</v>
      </c>
      <c r="J6" s="75">
        <v>97584.311877</v>
      </c>
      <c r="K6" s="74">
        <v>104346.527602</v>
      </c>
      <c r="L6" s="78">
        <v>20811.09583</v>
      </c>
      <c r="M6" s="76">
        <v>21091.259775</v>
      </c>
      <c r="N6" s="76">
        <v>21394.102628</v>
      </c>
      <c r="O6" s="77">
        <v>21688.733767</v>
      </c>
      <c r="P6" s="76">
        <v>21998.226555</v>
      </c>
      <c r="Q6" s="76">
        <v>22435.959573</v>
      </c>
      <c r="R6" s="76">
        <v>22852.218318</v>
      </c>
      <c r="S6" s="76">
        <v>23264.085659</v>
      </c>
      <c r="T6" s="78">
        <v>23700.185047</v>
      </c>
      <c r="U6" s="76">
        <v>24166.723695</v>
      </c>
      <c r="V6" s="76">
        <v>24618.430531</v>
      </c>
      <c r="W6" s="77">
        <v>25098.972604</v>
      </c>
      <c r="X6" s="76">
        <v>25485.716425</v>
      </c>
      <c r="Y6" s="76">
        <v>25891.749798</v>
      </c>
      <c r="Z6" s="76">
        <v>26281.41486</v>
      </c>
      <c r="AA6" s="79">
        <v>26687.646519</v>
      </c>
    </row>
    <row r="7" spans="2:27" ht="15">
      <c r="B7" s="52"/>
      <c r="C7" s="48"/>
      <c r="D7" s="48"/>
      <c r="E7" s="48" t="s">
        <v>90</v>
      </c>
      <c r="F7" s="49"/>
      <c r="G7" s="53" t="s">
        <v>89</v>
      </c>
      <c r="H7" s="77">
        <v>46490.457</v>
      </c>
      <c r="I7" s="18">
        <v>49463.152625999996</v>
      </c>
      <c r="J7" s="18">
        <v>52766.505087000005</v>
      </c>
      <c r="K7" s="77">
        <v>56276.04113</v>
      </c>
      <c r="L7" s="78">
        <v>11398.967156</v>
      </c>
      <c r="M7" s="76">
        <v>11540.564592</v>
      </c>
      <c r="N7" s="76">
        <v>11709.075811</v>
      </c>
      <c r="O7" s="77">
        <v>11841.849441</v>
      </c>
      <c r="P7" s="76">
        <v>12067.846783</v>
      </c>
      <c r="Q7" s="76">
        <v>12278.930589</v>
      </c>
      <c r="R7" s="76">
        <v>12477.784287</v>
      </c>
      <c r="S7" s="76">
        <v>12638.590967</v>
      </c>
      <c r="T7" s="78">
        <v>12842.496154</v>
      </c>
      <c r="U7" s="76">
        <v>13082.116281</v>
      </c>
      <c r="V7" s="76">
        <v>13310.221273</v>
      </c>
      <c r="W7" s="77">
        <v>13531.671379</v>
      </c>
      <c r="X7" s="76">
        <v>13745.927731</v>
      </c>
      <c r="Y7" s="76">
        <v>13963.492948</v>
      </c>
      <c r="Z7" s="76">
        <v>14175.856277</v>
      </c>
      <c r="AA7" s="79">
        <v>14390.764174</v>
      </c>
    </row>
    <row r="8" spans="2:27" ht="15">
      <c r="B8" s="52"/>
      <c r="C8" s="48"/>
      <c r="D8" s="48"/>
      <c r="E8" s="48" t="s">
        <v>91</v>
      </c>
      <c r="F8" s="49"/>
      <c r="G8" s="53" t="s">
        <v>89</v>
      </c>
      <c r="H8" s="77">
        <v>16278.776</v>
      </c>
      <c r="I8" s="76">
        <v>17126.180991999998</v>
      </c>
      <c r="J8" s="76">
        <v>18075.904672999997</v>
      </c>
      <c r="K8" s="77">
        <v>18951.074372</v>
      </c>
      <c r="L8" s="78">
        <v>4000.533686</v>
      </c>
      <c r="M8" s="76">
        <v>4046.150609</v>
      </c>
      <c r="N8" s="76">
        <v>4086.642998</v>
      </c>
      <c r="O8" s="77">
        <v>4145.448707</v>
      </c>
      <c r="P8" s="76">
        <v>4196.086809</v>
      </c>
      <c r="Q8" s="76">
        <v>4258.293963</v>
      </c>
      <c r="R8" s="76">
        <v>4311.871654</v>
      </c>
      <c r="S8" s="76">
        <v>4359.928566</v>
      </c>
      <c r="T8" s="78">
        <v>4426.447261</v>
      </c>
      <c r="U8" s="76">
        <v>4496.64873</v>
      </c>
      <c r="V8" s="76">
        <v>4549.411378</v>
      </c>
      <c r="W8" s="77">
        <v>4603.397304</v>
      </c>
      <c r="X8" s="76">
        <v>4651.911164</v>
      </c>
      <c r="Y8" s="76">
        <v>4717.404158</v>
      </c>
      <c r="Z8" s="76">
        <v>4761.751139</v>
      </c>
      <c r="AA8" s="79">
        <v>4820.007911</v>
      </c>
    </row>
    <row r="9" spans="2:27" ht="15">
      <c r="B9" s="52"/>
      <c r="C9" s="48"/>
      <c r="D9" s="48"/>
      <c r="E9" s="48" t="s">
        <v>36</v>
      </c>
      <c r="F9" s="49"/>
      <c r="G9" s="53" t="s">
        <v>89</v>
      </c>
      <c r="H9" s="77">
        <v>18018.158001</v>
      </c>
      <c r="I9" s="76">
        <v>20187.429214000003</v>
      </c>
      <c r="J9" s="76">
        <v>21878.390121</v>
      </c>
      <c r="K9" s="77">
        <v>23518.373537</v>
      </c>
      <c r="L9" s="78">
        <v>4416.450497</v>
      </c>
      <c r="M9" s="76">
        <v>4338.633057</v>
      </c>
      <c r="N9" s="76">
        <v>4655.630382</v>
      </c>
      <c r="O9" s="77">
        <v>4607.444065</v>
      </c>
      <c r="P9" s="76">
        <v>4838.768228</v>
      </c>
      <c r="Q9" s="76">
        <v>4991.077354</v>
      </c>
      <c r="R9" s="76">
        <v>5123.11278</v>
      </c>
      <c r="S9" s="76">
        <v>5234.470852</v>
      </c>
      <c r="T9" s="78">
        <v>5325.733602</v>
      </c>
      <c r="U9" s="76">
        <v>5422.842742</v>
      </c>
      <c r="V9" s="76">
        <v>5514.355794</v>
      </c>
      <c r="W9" s="77">
        <v>5615.457983</v>
      </c>
      <c r="X9" s="76">
        <v>5723.030647</v>
      </c>
      <c r="Y9" s="76">
        <v>5830.254222</v>
      </c>
      <c r="Z9" s="76">
        <v>5932.875002</v>
      </c>
      <c r="AA9" s="79">
        <v>6032.213666</v>
      </c>
    </row>
    <row r="10" spans="2:27" ht="15">
      <c r="B10" s="52"/>
      <c r="C10" s="48"/>
      <c r="D10" s="48"/>
      <c r="E10" s="48" t="s">
        <v>92</v>
      </c>
      <c r="F10" s="49"/>
      <c r="G10" s="53" t="s">
        <v>89</v>
      </c>
      <c r="H10" s="77">
        <v>80787.39100100001</v>
      </c>
      <c r="I10" s="76">
        <v>86776.76283200001</v>
      </c>
      <c r="J10" s="76">
        <v>92720.79988099998</v>
      </c>
      <c r="K10" s="77">
        <v>98745.48903900001</v>
      </c>
      <c r="L10" s="78">
        <v>19815.951339</v>
      </c>
      <c r="M10" s="76">
        <v>19925.348258</v>
      </c>
      <c r="N10" s="76">
        <v>20451.349191</v>
      </c>
      <c r="O10" s="77">
        <v>20594.742213</v>
      </c>
      <c r="P10" s="76">
        <v>21102.701820000002</v>
      </c>
      <c r="Q10" s="76">
        <v>21528.301906</v>
      </c>
      <c r="R10" s="76">
        <v>21912.768721</v>
      </c>
      <c r="S10" s="76">
        <v>22232.990385</v>
      </c>
      <c r="T10" s="78">
        <v>22594.677017</v>
      </c>
      <c r="U10" s="76">
        <v>23001.607753</v>
      </c>
      <c r="V10" s="76">
        <v>23373.988445</v>
      </c>
      <c r="W10" s="77">
        <v>23750.526665999998</v>
      </c>
      <c r="X10" s="76">
        <v>24120.869542</v>
      </c>
      <c r="Y10" s="76">
        <v>24511.151328</v>
      </c>
      <c r="Z10" s="76">
        <v>24870.482418</v>
      </c>
      <c r="AA10" s="79">
        <v>25242.985751</v>
      </c>
    </row>
    <row r="11" spans="2:27" ht="15">
      <c r="B11" s="52"/>
      <c r="C11" s="48"/>
      <c r="D11" s="48" t="s">
        <v>93</v>
      </c>
      <c r="E11" s="48"/>
      <c r="F11" s="49"/>
      <c r="G11" s="53" t="s">
        <v>89</v>
      </c>
      <c r="H11" s="77">
        <v>81843.717</v>
      </c>
      <c r="I11" s="76">
        <v>87863.469201</v>
      </c>
      <c r="J11" s="76">
        <v>97895.11308899999</v>
      </c>
      <c r="K11" s="77">
        <v>106743.357317</v>
      </c>
      <c r="L11" s="78">
        <v>20410.275159</v>
      </c>
      <c r="M11" s="76">
        <v>19862.784009</v>
      </c>
      <c r="N11" s="76">
        <v>20346.161488</v>
      </c>
      <c r="O11" s="77">
        <v>21224.496344</v>
      </c>
      <c r="P11" s="76">
        <v>21095.183438</v>
      </c>
      <c r="Q11" s="76">
        <v>21650.192172</v>
      </c>
      <c r="R11" s="76">
        <v>22224.616678</v>
      </c>
      <c r="S11" s="76">
        <v>22893.476913</v>
      </c>
      <c r="T11" s="78">
        <v>23539.97507</v>
      </c>
      <c r="U11" s="76">
        <v>24068.850762</v>
      </c>
      <c r="V11" s="76">
        <v>24733.834523</v>
      </c>
      <c r="W11" s="77">
        <v>25552.452734</v>
      </c>
      <c r="X11" s="76">
        <v>25987.257971</v>
      </c>
      <c r="Y11" s="76">
        <v>26441.79486</v>
      </c>
      <c r="Z11" s="76">
        <v>26907.964944</v>
      </c>
      <c r="AA11" s="79">
        <v>27406.339542</v>
      </c>
    </row>
    <row r="12" spans="2:27" ht="15">
      <c r="B12" s="52"/>
      <c r="C12" s="48"/>
      <c r="D12" s="48" t="s">
        <v>94</v>
      </c>
      <c r="E12" s="48"/>
      <c r="F12" s="49"/>
      <c r="G12" s="53" t="s">
        <v>89</v>
      </c>
      <c r="H12" s="77">
        <v>78931.72</v>
      </c>
      <c r="I12" s="76">
        <v>85275.062135</v>
      </c>
      <c r="J12" s="76">
        <v>94273.975308</v>
      </c>
      <c r="K12" s="77">
        <v>102560.513434</v>
      </c>
      <c r="L12" s="78">
        <v>19755.679465</v>
      </c>
      <c r="M12" s="76">
        <v>19221.20737</v>
      </c>
      <c r="N12" s="76">
        <v>19834.699704</v>
      </c>
      <c r="O12" s="77">
        <v>20120.133461</v>
      </c>
      <c r="P12" s="76">
        <v>20534.204659</v>
      </c>
      <c r="Q12" s="76">
        <v>21022.191921</v>
      </c>
      <c r="R12" s="76">
        <v>21570.224878</v>
      </c>
      <c r="S12" s="76">
        <v>22148.440677</v>
      </c>
      <c r="T12" s="78">
        <v>22711.312144</v>
      </c>
      <c r="U12" s="76">
        <v>23202.395649</v>
      </c>
      <c r="V12" s="76">
        <v>23815.01131</v>
      </c>
      <c r="W12" s="77">
        <v>24545.256205</v>
      </c>
      <c r="X12" s="76">
        <v>24968.328579</v>
      </c>
      <c r="Y12" s="76">
        <v>25412.412933</v>
      </c>
      <c r="Z12" s="76">
        <v>25856.807024</v>
      </c>
      <c r="AA12" s="79">
        <v>26322.964898</v>
      </c>
    </row>
    <row r="13" spans="2:27" ht="15.75" thickBot="1">
      <c r="B13" s="54"/>
      <c r="C13" s="55"/>
      <c r="D13" s="55" t="s">
        <v>39</v>
      </c>
      <c r="E13" s="55"/>
      <c r="F13" s="56"/>
      <c r="G13" s="95" t="s">
        <v>89</v>
      </c>
      <c r="H13" s="80">
        <v>2911.9970009999997</v>
      </c>
      <c r="I13" s="81">
        <v>2588.4070659999998</v>
      </c>
      <c r="J13" s="81">
        <v>3621.13778</v>
      </c>
      <c r="K13" s="80">
        <v>4182.843884</v>
      </c>
      <c r="L13" s="82">
        <v>654.595694</v>
      </c>
      <c r="M13" s="81">
        <v>641.57664</v>
      </c>
      <c r="N13" s="81">
        <v>511.461784</v>
      </c>
      <c r="O13" s="80">
        <v>1104.362883</v>
      </c>
      <c r="P13" s="81">
        <v>560.978779</v>
      </c>
      <c r="Q13" s="81">
        <v>628.000251</v>
      </c>
      <c r="R13" s="81">
        <v>654.3918</v>
      </c>
      <c r="S13" s="81">
        <v>745.036236</v>
      </c>
      <c r="T13" s="82">
        <v>828.662925</v>
      </c>
      <c r="U13" s="81">
        <v>866.455113</v>
      </c>
      <c r="V13" s="81">
        <v>918.823213</v>
      </c>
      <c r="W13" s="80">
        <v>1007.196529</v>
      </c>
      <c r="X13" s="81">
        <v>1018.929393</v>
      </c>
      <c r="Y13" s="81">
        <v>1029.381927</v>
      </c>
      <c r="Z13" s="81">
        <v>1051.15792</v>
      </c>
      <c r="AA13" s="83">
        <v>1083.374644</v>
      </c>
    </row>
    <row r="14" ht="15.75" thickBot="1">
      <c r="G14" s="59"/>
    </row>
    <row r="15" spans="2:27" ht="30" customHeight="1">
      <c r="B15" s="210" t="str">
        <f>"Medium-Term Forecast "&amp;Summary!H3&amp;" - GDP components [change over previous period]"</f>
        <v>Medium-Term Forecast MTF-2018Q2 - GDP components [change over previous period]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2"/>
    </row>
    <row r="16" spans="2:27" ht="15">
      <c r="B16" s="279" t="s">
        <v>20</v>
      </c>
      <c r="C16" s="280"/>
      <c r="D16" s="280"/>
      <c r="E16" s="280"/>
      <c r="F16" s="281"/>
      <c r="G16" s="294" t="s">
        <v>19</v>
      </c>
      <c r="H16" s="32" t="str">
        <f>H$3</f>
        <v>Actual</v>
      </c>
      <c r="I16" s="285">
        <f>I$3</f>
        <v>2018</v>
      </c>
      <c r="J16" s="285">
        <f>J$3</f>
        <v>2019</v>
      </c>
      <c r="K16" s="277">
        <f>K$3</f>
        <v>2020</v>
      </c>
      <c r="L16" s="295">
        <f>L$3</f>
        <v>2017</v>
      </c>
      <c r="M16" s="296"/>
      <c r="N16" s="296"/>
      <c r="O16" s="297"/>
      <c r="P16" s="295">
        <f>P$3</f>
        <v>2018</v>
      </c>
      <c r="Q16" s="296"/>
      <c r="R16" s="296"/>
      <c r="S16" s="297"/>
      <c r="T16" s="295">
        <f>T$3</f>
        <v>2019</v>
      </c>
      <c r="U16" s="296"/>
      <c r="V16" s="296"/>
      <c r="W16" s="297"/>
      <c r="X16" s="296">
        <f>X$3</f>
        <v>2020</v>
      </c>
      <c r="Y16" s="296"/>
      <c r="Z16" s="296"/>
      <c r="AA16" s="298"/>
    </row>
    <row r="17" spans="2:27" ht="15">
      <c r="B17" s="282"/>
      <c r="C17" s="283"/>
      <c r="D17" s="283"/>
      <c r="E17" s="283"/>
      <c r="F17" s="284"/>
      <c r="G17" s="292"/>
      <c r="H17" s="33">
        <f>$H$4</f>
        <v>2017</v>
      </c>
      <c r="I17" s="276"/>
      <c r="J17" s="276"/>
      <c r="K17" s="278"/>
      <c r="L17" s="39" t="s">
        <v>0</v>
      </c>
      <c r="M17" s="37" t="s">
        <v>1</v>
      </c>
      <c r="N17" s="37" t="s">
        <v>2</v>
      </c>
      <c r="O17" s="147" t="s">
        <v>3</v>
      </c>
      <c r="P17" s="39" t="s">
        <v>0</v>
      </c>
      <c r="Q17" s="37" t="s">
        <v>1</v>
      </c>
      <c r="R17" s="37" t="s">
        <v>2</v>
      </c>
      <c r="S17" s="240" t="s">
        <v>3</v>
      </c>
      <c r="T17" s="39" t="s">
        <v>0</v>
      </c>
      <c r="U17" s="37" t="s">
        <v>1</v>
      </c>
      <c r="V17" s="37" t="s">
        <v>2</v>
      </c>
      <c r="W17" s="222" t="s">
        <v>3</v>
      </c>
      <c r="X17" s="37" t="s">
        <v>0</v>
      </c>
      <c r="Y17" s="37" t="s">
        <v>1</v>
      </c>
      <c r="Z17" s="37" t="s">
        <v>2</v>
      </c>
      <c r="AA17" s="40" t="s">
        <v>3</v>
      </c>
    </row>
    <row r="18" spans="2:27" ht="3.75" customHeight="1">
      <c r="B18" s="41"/>
      <c r="C18" s="42"/>
      <c r="D18" s="42"/>
      <c r="E18" s="42"/>
      <c r="F18" s="43"/>
      <c r="G18" s="198"/>
      <c r="H18" s="45"/>
      <c r="I18" s="47"/>
      <c r="J18" s="46"/>
      <c r="K18" s="45"/>
      <c r="L18" s="50"/>
      <c r="M18" s="48"/>
      <c r="N18" s="48"/>
      <c r="O18" s="49"/>
      <c r="P18" s="48"/>
      <c r="Q18" s="48"/>
      <c r="R18" s="48"/>
      <c r="S18" s="48"/>
      <c r="T18" s="50"/>
      <c r="U18" s="48"/>
      <c r="V18" s="48"/>
      <c r="W18" s="49"/>
      <c r="X18" s="48"/>
      <c r="Y18" s="48"/>
      <c r="Z18" s="48"/>
      <c r="AA18" s="51"/>
    </row>
    <row r="19" spans="2:27" ht="15">
      <c r="B19" s="52"/>
      <c r="C19" s="48" t="s">
        <v>32</v>
      </c>
      <c r="D19" s="48"/>
      <c r="E19" s="48"/>
      <c r="F19" s="49"/>
      <c r="G19" s="53" t="s">
        <v>95</v>
      </c>
      <c r="H19" s="66">
        <v>3.4001663111228737</v>
      </c>
      <c r="I19" s="67">
        <v>3.977689190036827</v>
      </c>
      <c r="J19" s="67">
        <v>4.762471665030077</v>
      </c>
      <c r="K19" s="66">
        <v>3.979969768886477</v>
      </c>
      <c r="L19" s="68">
        <v>0.8222213213399954</v>
      </c>
      <c r="M19" s="67">
        <v>0.973656394776711</v>
      </c>
      <c r="N19" s="67">
        <v>0.8232770111414851</v>
      </c>
      <c r="O19" s="66">
        <v>0.8803566353998207</v>
      </c>
      <c r="P19" s="67">
        <v>0.8823915643336022</v>
      </c>
      <c r="Q19" s="67">
        <v>1.1495465318418923</v>
      </c>
      <c r="R19" s="67">
        <v>1.1497450535852494</v>
      </c>
      <c r="S19" s="67">
        <v>1.1282294883881576</v>
      </c>
      <c r="T19" s="68">
        <v>1.2342938167618769</v>
      </c>
      <c r="U19" s="67">
        <v>1.1355964829594853</v>
      </c>
      <c r="V19" s="67">
        <v>1.119933430746741</v>
      </c>
      <c r="W19" s="66">
        <v>1.299417354102573</v>
      </c>
      <c r="X19" s="67">
        <v>0.8512560658715955</v>
      </c>
      <c r="Y19" s="67">
        <v>0.8886526049967785</v>
      </c>
      <c r="Z19" s="67">
        <v>0.7789767233856253</v>
      </c>
      <c r="AA19" s="69">
        <v>0.8056865112536542</v>
      </c>
    </row>
    <row r="20" spans="2:27" ht="15">
      <c r="B20" s="52"/>
      <c r="C20" s="48"/>
      <c r="D20" s="48"/>
      <c r="E20" s="48" t="s">
        <v>90</v>
      </c>
      <c r="F20" s="49"/>
      <c r="G20" s="53" t="s">
        <v>95</v>
      </c>
      <c r="H20" s="66">
        <v>3.5799113840441237</v>
      </c>
      <c r="I20" s="67">
        <v>3.747967334291431</v>
      </c>
      <c r="J20" s="67">
        <v>4.322800454612974</v>
      </c>
      <c r="K20" s="66">
        <v>4.191360076030492</v>
      </c>
      <c r="L20" s="68">
        <v>0.9407744037785619</v>
      </c>
      <c r="M20" s="67">
        <v>0.9293292068570054</v>
      </c>
      <c r="N20" s="67">
        <v>0.9469563341675098</v>
      </c>
      <c r="O20" s="66">
        <v>0.8433609828804265</v>
      </c>
      <c r="P20" s="67">
        <v>0.9873399067361106</v>
      </c>
      <c r="Q20" s="67">
        <v>0.8716255456384943</v>
      </c>
      <c r="R20" s="67">
        <v>1.0450002520318975</v>
      </c>
      <c r="S20" s="67">
        <v>0.7784093082242407</v>
      </c>
      <c r="T20" s="68">
        <v>1.0785781026492884</v>
      </c>
      <c r="U20" s="67">
        <v>1.317538382446287</v>
      </c>
      <c r="V20" s="67">
        <v>1.1900352358610746</v>
      </c>
      <c r="W20" s="66">
        <v>1.06194284829904</v>
      </c>
      <c r="X20" s="67">
        <v>0.9792339911803793</v>
      </c>
      <c r="Y20" s="67">
        <v>0.9746580179575943</v>
      </c>
      <c r="Z20" s="67">
        <v>0.9328897233093869</v>
      </c>
      <c r="AA20" s="69">
        <v>0.9320224502768326</v>
      </c>
    </row>
    <row r="21" spans="2:27" ht="15">
      <c r="B21" s="52"/>
      <c r="C21" s="48"/>
      <c r="D21" s="48"/>
      <c r="E21" s="48" t="s">
        <v>91</v>
      </c>
      <c r="F21" s="49"/>
      <c r="G21" s="53" t="s">
        <v>95</v>
      </c>
      <c r="H21" s="66">
        <v>0.23594800130180715</v>
      </c>
      <c r="I21" s="67">
        <v>1.7190323147297022</v>
      </c>
      <c r="J21" s="67">
        <v>1.7686811842789751</v>
      </c>
      <c r="K21" s="66">
        <v>2.101653819399189</v>
      </c>
      <c r="L21" s="68">
        <v>0.3637984781408079</v>
      </c>
      <c r="M21" s="67">
        <v>0.3044028948351496</v>
      </c>
      <c r="N21" s="67">
        <v>0.1551381245848944</v>
      </c>
      <c r="O21" s="66">
        <v>0.7392779082749001</v>
      </c>
      <c r="P21" s="67">
        <v>0.374547962567064</v>
      </c>
      <c r="Q21" s="67">
        <v>0.45175446748335446</v>
      </c>
      <c r="R21" s="67">
        <v>0.43391700486733953</v>
      </c>
      <c r="S21" s="67">
        <v>0.2808558657622484</v>
      </c>
      <c r="T21" s="68">
        <v>0.3288277773834807</v>
      </c>
      <c r="U21" s="67">
        <v>0.7330608951579052</v>
      </c>
      <c r="V21" s="67">
        <v>0.4273798913875311</v>
      </c>
      <c r="W21" s="66">
        <v>0.49533466019423145</v>
      </c>
      <c r="X21" s="67">
        <v>0.43900769823714825</v>
      </c>
      <c r="Y21" s="67">
        <v>0.7685880338682836</v>
      </c>
      <c r="Z21" s="67">
        <v>0.3069361041965806</v>
      </c>
      <c r="AA21" s="69">
        <v>0.5936638696230574</v>
      </c>
    </row>
    <row r="22" spans="2:27" ht="15">
      <c r="B22" s="52"/>
      <c r="C22" s="48"/>
      <c r="D22" s="48"/>
      <c r="E22" s="48" t="s">
        <v>36</v>
      </c>
      <c r="F22" s="49"/>
      <c r="G22" s="53" t="s">
        <v>95</v>
      </c>
      <c r="H22" s="66">
        <v>3.1842761958973114</v>
      </c>
      <c r="I22" s="67">
        <v>9.199146803389311</v>
      </c>
      <c r="J22" s="67">
        <v>5.464627176018368</v>
      </c>
      <c r="K22" s="66">
        <v>4.560611114913257</v>
      </c>
      <c r="L22" s="68">
        <v>5.396832873679045</v>
      </c>
      <c r="M22" s="67">
        <v>-2.369826316792171</v>
      </c>
      <c r="N22" s="67">
        <v>6.088640566578121</v>
      </c>
      <c r="O22" s="66">
        <v>-1.4476619886999913</v>
      </c>
      <c r="P22" s="67">
        <v>4.505426263699363</v>
      </c>
      <c r="Q22" s="67">
        <v>2.4360248136461564</v>
      </c>
      <c r="R22" s="67">
        <v>1.924318084499447</v>
      </c>
      <c r="S22" s="67">
        <v>1.5089996685764078</v>
      </c>
      <c r="T22" s="68">
        <v>1.1017894977899658</v>
      </c>
      <c r="U22" s="67">
        <v>1.0440398530113981</v>
      </c>
      <c r="V22" s="67">
        <v>0.9768755124298849</v>
      </c>
      <c r="W22" s="66">
        <v>1.2003067849899907</v>
      </c>
      <c r="X22" s="67">
        <v>1.1764629158313085</v>
      </c>
      <c r="Y22" s="67">
        <v>1.1710255795732962</v>
      </c>
      <c r="Z22" s="67">
        <v>1.069064674497639</v>
      </c>
      <c r="AA22" s="69">
        <v>0.9827928619260575</v>
      </c>
    </row>
    <row r="23" spans="2:27" ht="15">
      <c r="B23" s="52"/>
      <c r="C23" s="48"/>
      <c r="D23" s="48"/>
      <c r="E23" s="48" t="s">
        <v>92</v>
      </c>
      <c r="F23" s="49"/>
      <c r="G23" s="53" t="s">
        <v>95</v>
      </c>
      <c r="H23" s="66">
        <v>2.8127489610113514</v>
      </c>
      <c r="I23" s="67">
        <v>4.641089771794697</v>
      </c>
      <c r="J23" s="67">
        <v>4.117440392195704</v>
      </c>
      <c r="K23" s="66">
        <v>3.8938235889858674</v>
      </c>
      <c r="L23" s="68">
        <v>1.848015977516738</v>
      </c>
      <c r="M23" s="67">
        <v>0.02212040782283964</v>
      </c>
      <c r="N23" s="67">
        <v>1.9823026781162554</v>
      </c>
      <c r="O23" s="66">
        <v>0.27048447011053156</v>
      </c>
      <c r="P23" s="67">
        <v>1.7016078285996343</v>
      </c>
      <c r="Q23" s="67">
        <v>1.1717257245690007</v>
      </c>
      <c r="R23" s="67">
        <v>1.144826812214177</v>
      </c>
      <c r="S23" s="67">
        <v>0.8653585390318881</v>
      </c>
      <c r="T23" s="68">
        <v>0.9425900153130016</v>
      </c>
      <c r="U23" s="67">
        <v>1.1391502044688622</v>
      </c>
      <c r="V23" s="67">
        <v>0.9938977707487879</v>
      </c>
      <c r="W23" s="66">
        <v>0.9910864146419556</v>
      </c>
      <c r="X23" s="67">
        <v>0.9286167041477711</v>
      </c>
      <c r="Y23" s="67">
        <v>0.9860344240134395</v>
      </c>
      <c r="Z23" s="67">
        <v>0.8520375059318752</v>
      </c>
      <c r="AA23" s="69">
        <v>0.8829296580187247</v>
      </c>
    </row>
    <row r="24" spans="2:27" ht="15">
      <c r="B24" s="52"/>
      <c r="C24" s="48"/>
      <c r="D24" s="48" t="s">
        <v>93</v>
      </c>
      <c r="E24" s="48"/>
      <c r="F24" s="49"/>
      <c r="G24" s="53" t="s">
        <v>95</v>
      </c>
      <c r="H24" s="66">
        <v>4.255258496533571</v>
      </c>
      <c r="I24" s="67">
        <v>6.287429865834213</v>
      </c>
      <c r="J24" s="67">
        <v>9.085586449474434</v>
      </c>
      <c r="K24" s="66">
        <v>6.665130014060438</v>
      </c>
      <c r="L24" s="68">
        <v>0.9552004498584807</v>
      </c>
      <c r="M24" s="67">
        <v>-2.2824804050693928</v>
      </c>
      <c r="N24" s="67">
        <v>2.3804790812769028</v>
      </c>
      <c r="O24" s="66">
        <v>4.55101316925068</v>
      </c>
      <c r="P24" s="67">
        <v>-1.0249350251921783</v>
      </c>
      <c r="Q24" s="67">
        <v>2.1402619274926877</v>
      </c>
      <c r="R24" s="67">
        <v>2.0400978260348523</v>
      </c>
      <c r="S24" s="67">
        <v>2.4058407012918366</v>
      </c>
      <c r="T24" s="68">
        <v>2.3351212861998647</v>
      </c>
      <c r="U24" s="67">
        <v>1.7186268757097167</v>
      </c>
      <c r="V24" s="67">
        <v>2.219381929050442</v>
      </c>
      <c r="W24" s="66">
        <v>2.791136123209938</v>
      </c>
      <c r="X24" s="67">
        <v>1.1104308572954125</v>
      </c>
      <c r="Y24" s="67">
        <v>1.1706552009143678</v>
      </c>
      <c r="Z24" s="67">
        <v>1.20390087679489</v>
      </c>
      <c r="AA24" s="69">
        <v>1.2504766500480713</v>
      </c>
    </row>
    <row r="25" spans="2:27" ht="15">
      <c r="B25" s="52"/>
      <c r="C25" s="48"/>
      <c r="D25" s="48" t="s">
        <v>94</v>
      </c>
      <c r="E25" s="48"/>
      <c r="F25" s="49"/>
      <c r="G25" s="53" t="s">
        <v>95</v>
      </c>
      <c r="H25" s="66">
        <v>3.8833477472329747</v>
      </c>
      <c r="I25" s="67">
        <v>6.396405326369575</v>
      </c>
      <c r="J25" s="67">
        <v>8.586217550961422</v>
      </c>
      <c r="K25" s="66">
        <v>6.80045101862963</v>
      </c>
      <c r="L25" s="68">
        <v>1.2339067909819903</v>
      </c>
      <c r="M25" s="67">
        <v>-2.684896619250992</v>
      </c>
      <c r="N25" s="67">
        <v>3.4211975487039865</v>
      </c>
      <c r="O25" s="66">
        <v>1.2489104653858618</v>
      </c>
      <c r="P25" s="67">
        <v>1.4439959210856586</v>
      </c>
      <c r="Q25" s="67">
        <v>1.7652152355939421</v>
      </c>
      <c r="R25" s="67">
        <v>1.9281999087242383</v>
      </c>
      <c r="S25" s="67">
        <v>2.2523951172050545</v>
      </c>
      <c r="T25" s="68">
        <v>2.1452030424839563</v>
      </c>
      <c r="U25" s="67">
        <v>1.7676812836589448</v>
      </c>
      <c r="V25" s="67">
        <v>2.190526817598567</v>
      </c>
      <c r="W25" s="66">
        <v>2.6286561545927185</v>
      </c>
      <c r="X25" s="67">
        <v>1.2003780621223825</v>
      </c>
      <c r="Y25" s="67">
        <v>1.2800894783594288</v>
      </c>
      <c r="Z25" s="67">
        <v>1.3030177952274329</v>
      </c>
      <c r="AA25" s="69">
        <v>1.354185609272406</v>
      </c>
    </row>
    <row r="26" spans="2:27" ht="15.75" thickBot="1">
      <c r="B26" s="54"/>
      <c r="C26" s="55"/>
      <c r="D26" s="55" t="s">
        <v>39</v>
      </c>
      <c r="E26" s="55"/>
      <c r="F26" s="56"/>
      <c r="G26" s="57" t="s">
        <v>95</v>
      </c>
      <c r="H26" s="71">
        <v>9.14085105356368</v>
      </c>
      <c r="I26" s="70">
        <v>4.924837885051318</v>
      </c>
      <c r="J26" s="70">
        <v>15.417095803779148</v>
      </c>
      <c r="K26" s="71">
        <v>5.050936715066243</v>
      </c>
      <c r="L26" s="72">
        <v>-2.700559004073014</v>
      </c>
      <c r="M26" s="70">
        <v>3.2094102922526986</v>
      </c>
      <c r="N26" s="70">
        <v>-11.011372412687152</v>
      </c>
      <c r="O26" s="71">
        <v>53.933504388733155</v>
      </c>
      <c r="P26" s="70">
        <v>-25.31051974712149</v>
      </c>
      <c r="Q26" s="70">
        <v>7.1508866481140245</v>
      </c>
      <c r="R26" s="70">
        <v>3.4599139431085177</v>
      </c>
      <c r="S26" s="70">
        <v>4.324009199875462</v>
      </c>
      <c r="T26" s="72">
        <v>4.662077793287551</v>
      </c>
      <c r="U26" s="70">
        <v>1.132045536440856</v>
      </c>
      <c r="V26" s="70">
        <v>2.566593386954821</v>
      </c>
      <c r="W26" s="71">
        <v>4.739077244024514</v>
      </c>
      <c r="X26" s="70">
        <v>0.05379931810047367</v>
      </c>
      <c r="Y26" s="70">
        <v>-0.12962761439810322</v>
      </c>
      <c r="Z26" s="70">
        <v>0.009583787706034741</v>
      </c>
      <c r="AA26" s="73">
        <v>-0.015334434419571608</v>
      </c>
    </row>
    <row r="27" ht="15.75" thickBot="1"/>
    <row r="28" spans="2:27" ht="30" customHeight="1">
      <c r="B28" s="210" t="str">
        <f>"Medium-Term Forecast "&amp;Summary!H3&amp;" - GDP components [contribution to growth]"</f>
        <v>Medium-Term Forecast MTF-2018Q2 - GDP components [contribution to growth]</v>
      </c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2"/>
    </row>
    <row r="29" spans="2:27" ht="15">
      <c r="B29" s="279" t="s">
        <v>20</v>
      </c>
      <c r="C29" s="280"/>
      <c r="D29" s="280"/>
      <c r="E29" s="280"/>
      <c r="F29" s="281"/>
      <c r="G29" s="294" t="s">
        <v>19</v>
      </c>
      <c r="H29" s="32" t="str">
        <f>H$3</f>
        <v>Actual</v>
      </c>
      <c r="I29" s="285">
        <f>I$3</f>
        <v>2018</v>
      </c>
      <c r="J29" s="285">
        <f>J$3</f>
        <v>2019</v>
      </c>
      <c r="K29" s="277">
        <f>K$3</f>
        <v>2020</v>
      </c>
      <c r="L29" s="295">
        <f>L$3</f>
        <v>2017</v>
      </c>
      <c r="M29" s="296"/>
      <c r="N29" s="296"/>
      <c r="O29" s="297"/>
      <c r="P29" s="295">
        <f>P$3</f>
        <v>2018</v>
      </c>
      <c r="Q29" s="296"/>
      <c r="R29" s="296"/>
      <c r="S29" s="297"/>
      <c r="T29" s="295">
        <f>T$3</f>
        <v>2019</v>
      </c>
      <c r="U29" s="296"/>
      <c r="V29" s="296"/>
      <c r="W29" s="297"/>
      <c r="X29" s="296">
        <f>X$3</f>
        <v>2020</v>
      </c>
      <c r="Y29" s="296"/>
      <c r="Z29" s="296"/>
      <c r="AA29" s="298"/>
    </row>
    <row r="30" spans="2:27" ht="15">
      <c r="B30" s="282"/>
      <c r="C30" s="283"/>
      <c r="D30" s="283"/>
      <c r="E30" s="283"/>
      <c r="F30" s="284"/>
      <c r="G30" s="292"/>
      <c r="H30" s="33">
        <f>$H$4</f>
        <v>2017</v>
      </c>
      <c r="I30" s="276"/>
      <c r="J30" s="276"/>
      <c r="K30" s="278"/>
      <c r="L30" s="39" t="s">
        <v>0</v>
      </c>
      <c r="M30" s="37" t="s">
        <v>1</v>
      </c>
      <c r="N30" s="37" t="s">
        <v>2</v>
      </c>
      <c r="O30" s="147" t="s">
        <v>3</v>
      </c>
      <c r="P30" s="39" t="s">
        <v>0</v>
      </c>
      <c r="Q30" s="37" t="s">
        <v>1</v>
      </c>
      <c r="R30" s="37" t="s">
        <v>2</v>
      </c>
      <c r="S30" s="240" t="s">
        <v>3</v>
      </c>
      <c r="T30" s="39" t="s">
        <v>0</v>
      </c>
      <c r="U30" s="37" t="s">
        <v>1</v>
      </c>
      <c r="V30" s="37" t="s">
        <v>2</v>
      </c>
      <c r="W30" s="222" t="s">
        <v>3</v>
      </c>
      <c r="X30" s="37" t="s">
        <v>0</v>
      </c>
      <c r="Y30" s="37" t="s">
        <v>1</v>
      </c>
      <c r="Z30" s="37" t="s">
        <v>2</v>
      </c>
      <c r="AA30" s="40" t="s">
        <v>3</v>
      </c>
    </row>
    <row r="31" spans="2:27" ht="3.75" customHeight="1">
      <c r="B31" s="41"/>
      <c r="C31" s="42"/>
      <c r="D31" s="42"/>
      <c r="E31" s="42"/>
      <c r="F31" s="43"/>
      <c r="G31" s="198"/>
      <c r="H31" s="45"/>
      <c r="I31" s="47"/>
      <c r="J31" s="46"/>
      <c r="K31" s="45"/>
      <c r="L31" s="50"/>
      <c r="M31" s="48"/>
      <c r="N31" s="48"/>
      <c r="O31" s="49"/>
      <c r="P31" s="48"/>
      <c r="Q31" s="48"/>
      <c r="R31" s="48"/>
      <c r="S31" s="48"/>
      <c r="T31" s="50"/>
      <c r="U31" s="48"/>
      <c r="V31" s="48"/>
      <c r="W31" s="49"/>
      <c r="X31" s="48"/>
      <c r="Y31" s="48"/>
      <c r="Z31" s="48"/>
      <c r="AA31" s="51"/>
    </row>
    <row r="32" spans="2:27" ht="15">
      <c r="B32" s="52"/>
      <c r="C32" s="48" t="s">
        <v>32</v>
      </c>
      <c r="D32" s="48"/>
      <c r="E32" s="48"/>
      <c r="F32" s="49"/>
      <c r="G32" s="53" t="s">
        <v>95</v>
      </c>
      <c r="H32" s="66">
        <v>3.4001663111228737</v>
      </c>
      <c r="I32" s="67">
        <v>3.977689190036827</v>
      </c>
      <c r="J32" s="67">
        <v>4.762471665030077</v>
      </c>
      <c r="K32" s="66">
        <v>3.979969768886477</v>
      </c>
      <c r="L32" s="68">
        <v>0.8222213213399954</v>
      </c>
      <c r="M32" s="67">
        <v>0.973656394776711</v>
      </c>
      <c r="N32" s="67">
        <v>0.8232770111414851</v>
      </c>
      <c r="O32" s="66">
        <v>0.8803566353998207</v>
      </c>
      <c r="P32" s="67">
        <v>0.8823915643336022</v>
      </c>
      <c r="Q32" s="67">
        <v>1.1495465318418923</v>
      </c>
      <c r="R32" s="67">
        <v>1.1497450535852494</v>
      </c>
      <c r="S32" s="67">
        <v>1.1282294883881576</v>
      </c>
      <c r="T32" s="68">
        <v>1.2342938167618769</v>
      </c>
      <c r="U32" s="67">
        <v>1.1355964829594853</v>
      </c>
      <c r="V32" s="67">
        <v>1.119933430746741</v>
      </c>
      <c r="W32" s="66">
        <v>1.299417354102573</v>
      </c>
      <c r="X32" s="67">
        <v>0.8512560658715955</v>
      </c>
      <c r="Y32" s="67">
        <v>0.8886526049967785</v>
      </c>
      <c r="Z32" s="67">
        <v>0.7789767233856253</v>
      </c>
      <c r="AA32" s="69">
        <v>0.8056865112536542</v>
      </c>
    </row>
    <row r="33" spans="2:27" ht="15">
      <c r="B33" s="52"/>
      <c r="C33" s="48"/>
      <c r="D33" s="48"/>
      <c r="E33" s="48" t="s">
        <v>90</v>
      </c>
      <c r="F33" s="49"/>
      <c r="G33" s="53" t="s">
        <v>96</v>
      </c>
      <c r="H33" s="66">
        <v>1.8511432330749886</v>
      </c>
      <c r="I33" s="67">
        <v>1.941412592955115</v>
      </c>
      <c r="J33" s="67">
        <v>2.234223774883559</v>
      </c>
      <c r="K33" s="66">
        <v>2.1571977237286983</v>
      </c>
      <c r="L33" s="68">
        <v>0.4866453815886137</v>
      </c>
      <c r="M33" s="67">
        <v>0.4812902572365875</v>
      </c>
      <c r="N33" s="67">
        <v>0.49020387651803166</v>
      </c>
      <c r="O33" s="66">
        <v>0.4371119835460657</v>
      </c>
      <c r="P33" s="67">
        <v>0.5115482480754082</v>
      </c>
      <c r="Q33" s="67">
        <v>0.452065562178685</v>
      </c>
      <c r="R33" s="67">
        <v>0.5404965781324118</v>
      </c>
      <c r="S33" s="67">
        <v>0.4021930957718959</v>
      </c>
      <c r="T33" s="68">
        <v>0.5553583227447194</v>
      </c>
      <c r="U33" s="67">
        <v>0.6773551356175082</v>
      </c>
      <c r="V33" s="67">
        <v>0.6129055613424373</v>
      </c>
      <c r="W33" s="66">
        <v>0.5473131186938337</v>
      </c>
      <c r="X33" s="67">
        <v>0.503502799242118</v>
      </c>
      <c r="Y33" s="67">
        <v>0.5017858718208955</v>
      </c>
      <c r="Z33" s="67">
        <v>0.4806916159119474</v>
      </c>
      <c r="AA33" s="69">
        <v>0.48097818042261664</v>
      </c>
    </row>
    <row r="34" spans="2:27" ht="15">
      <c r="B34" s="52"/>
      <c r="C34" s="48"/>
      <c r="D34" s="48"/>
      <c r="E34" s="48" t="s">
        <v>91</v>
      </c>
      <c r="F34" s="49"/>
      <c r="G34" s="53" t="s">
        <v>96</v>
      </c>
      <c r="H34" s="66">
        <v>0.043708407364214455</v>
      </c>
      <c r="I34" s="67">
        <v>0.3086988309784326</v>
      </c>
      <c r="J34" s="67">
        <v>0.3107152423247381</v>
      </c>
      <c r="K34" s="66">
        <v>0.35865971115792084</v>
      </c>
      <c r="L34" s="68">
        <v>0.06620178536960691</v>
      </c>
      <c r="M34" s="67">
        <v>0.05514148150663499</v>
      </c>
      <c r="N34" s="67">
        <v>0.027916444396414886</v>
      </c>
      <c r="O34" s="66">
        <v>0.1321483423371656</v>
      </c>
      <c r="P34" s="67">
        <v>0.06685804218295868</v>
      </c>
      <c r="Q34" s="67">
        <v>0.08023371568521073</v>
      </c>
      <c r="R34" s="67">
        <v>0.07653405172615577</v>
      </c>
      <c r="S34" s="67">
        <v>0.04918663842908215</v>
      </c>
      <c r="T34" s="68">
        <v>0.057105477696933825</v>
      </c>
      <c r="U34" s="67">
        <v>0.12616747311168927</v>
      </c>
      <c r="V34" s="67">
        <v>0.07326379771484653</v>
      </c>
      <c r="W34" s="66">
        <v>0.08433142093947078</v>
      </c>
      <c r="X34" s="67">
        <v>0.07414840087092259</v>
      </c>
      <c r="Y34" s="67">
        <v>0.12928387891344387</v>
      </c>
      <c r="Z34" s="67">
        <v>0.05156815374525684</v>
      </c>
      <c r="AA34" s="69">
        <v>0.09927393705352347</v>
      </c>
    </row>
    <row r="35" spans="2:27" ht="15">
      <c r="B35" s="52"/>
      <c r="C35" s="48"/>
      <c r="D35" s="48"/>
      <c r="E35" s="48" t="s">
        <v>36</v>
      </c>
      <c r="F35" s="49"/>
      <c r="G35" s="53" t="s">
        <v>96</v>
      </c>
      <c r="H35" s="66">
        <v>0.6912193549705492</v>
      </c>
      <c r="I35" s="67">
        <v>1.9927141031258735</v>
      </c>
      <c r="J35" s="67">
        <v>1.2431887351833406</v>
      </c>
      <c r="K35" s="66">
        <v>1.0444812678110234</v>
      </c>
      <c r="L35" s="68">
        <v>1.1244181768982624</v>
      </c>
      <c r="M35" s="67">
        <v>-0.5161509196193211</v>
      </c>
      <c r="N35" s="67">
        <v>1.2822021576225997</v>
      </c>
      <c r="O35" s="66">
        <v>-0.3207830505298351</v>
      </c>
      <c r="P35" s="67">
        <v>0.9753050007359413</v>
      </c>
      <c r="Q35" s="67">
        <v>0.5462730106484959</v>
      </c>
      <c r="R35" s="67">
        <v>0.43701231369923527</v>
      </c>
      <c r="S35" s="67">
        <v>0.345317811130454</v>
      </c>
      <c r="T35" s="68">
        <v>0.25308162102022475</v>
      </c>
      <c r="U35" s="67">
        <v>0.23950260470457532</v>
      </c>
      <c r="V35" s="67">
        <v>0.22389224367778804</v>
      </c>
      <c r="W35" s="66">
        <v>0.2747117526728026</v>
      </c>
      <c r="X35" s="67">
        <v>0.2689912185506559</v>
      </c>
      <c r="Y35" s="67">
        <v>0.2686113893239139</v>
      </c>
      <c r="Z35" s="67">
        <v>0.2459098082246374</v>
      </c>
      <c r="AA35" s="69">
        <v>0.22671599845842855</v>
      </c>
    </row>
    <row r="36" spans="2:27" ht="15">
      <c r="B36" s="52"/>
      <c r="C36" s="48"/>
      <c r="D36" s="48"/>
      <c r="E36" s="48" t="s">
        <v>92</v>
      </c>
      <c r="F36" s="49"/>
      <c r="G36" s="53" t="s">
        <v>96</v>
      </c>
      <c r="H36" s="66">
        <v>2.5860709928792978</v>
      </c>
      <c r="I36" s="67">
        <v>4.242825525835804</v>
      </c>
      <c r="J36" s="67">
        <v>3.7881277547452576</v>
      </c>
      <c r="K36" s="66">
        <v>3.560338700451018</v>
      </c>
      <c r="L36" s="68">
        <v>1.6772653388541479</v>
      </c>
      <c r="M36" s="67">
        <v>0.020280819123912705</v>
      </c>
      <c r="N36" s="67">
        <v>1.8003224785370329</v>
      </c>
      <c r="O36" s="66">
        <v>0.2484772753534095</v>
      </c>
      <c r="P36" s="67">
        <v>1.5537112861632618</v>
      </c>
      <c r="Q36" s="67">
        <v>1.0785722933011757</v>
      </c>
      <c r="R36" s="67">
        <v>1.0540429435577943</v>
      </c>
      <c r="S36" s="67">
        <v>0.7966975453314386</v>
      </c>
      <c r="T36" s="68">
        <v>0.8655454214618759</v>
      </c>
      <c r="U36" s="67">
        <v>1.0430252134337832</v>
      </c>
      <c r="V36" s="67">
        <v>0.9100616027350596</v>
      </c>
      <c r="W36" s="66">
        <v>0.9063562967765963</v>
      </c>
      <c r="X36" s="67">
        <v>0.8466424142505606</v>
      </c>
      <c r="Y36" s="67">
        <v>0.8996811400582552</v>
      </c>
      <c r="Z36" s="67">
        <v>0.7781695778818278</v>
      </c>
      <c r="AA36" s="69">
        <v>0.8069681116307639</v>
      </c>
    </row>
    <row r="37" spans="2:27" ht="15">
      <c r="B37" s="52"/>
      <c r="C37" s="48"/>
      <c r="D37" s="48" t="s">
        <v>93</v>
      </c>
      <c r="E37" s="48"/>
      <c r="F37" s="49"/>
      <c r="G37" s="53" t="s">
        <v>96</v>
      </c>
      <c r="H37" s="66">
        <v>4.258864547113783</v>
      </c>
      <c r="I37" s="67">
        <v>6.344797501772109</v>
      </c>
      <c r="J37" s="67">
        <v>9.372151954043753</v>
      </c>
      <c r="K37" s="66">
        <v>7.159070122260392</v>
      </c>
      <c r="L37" s="68">
        <v>0.9701155006832022</v>
      </c>
      <c r="M37" s="67">
        <v>-2.321177847785767</v>
      </c>
      <c r="N37" s="67">
        <v>2.342772299722044</v>
      </c>
      <c r="O37" s="66">
        <v>4.54810153570843</v>
      </c>
      <c r="P37" s="67">
        <v>-1.0615489642151437</v>
      </c>
      <c r="Q37" s="67">
        <v>2.1748086346354065</v>
      </c>
      <c r="R37" s="67">
        <v>2.09333214640018</v>
      </c>
      <c r="S37" s="67">
        <v>2.490348298040825</v>
      </c>
      <c r="T37" s="68">
        <v>2.447681975091128</v>
      </c>
      <c r="U37" s="67">
        <v>1.8210597557070742</v>
      </c>
      <c r="V37" s="67">
        <v>2.3652175460959186</v>
      </c>
      <c r="W37" s="66">
        <v>3.0068830688182056</v>
      </c>
      <c r="X37" s="67">
        <v>1.2138800186949061</v>
      </c>
      <c r="Y37" s="67">
        <v>1.2830036425665463</v>
      </c>
      <c r="Z37" s="67">
        <v>1.323128005377117</v>
      </c>
      <c r="AA37" s="69">
        <v>1.3801110272112604</v>
      </c>
    </row>
    <row r="38" spans="2:27" ht="15">
      <c r="B38" s="52"/>
      <c r="C38" s="48"/>
      <c r="D38" s="48" t="s">
        <v>94</v>
      </c>
      <c r="E38" s="48"/>
      <c r="F38" s="49"/>
      <c r="G38" s="53" t="s">
        <v>96</v>
      </c>
      <c r="H38" s="66">
        <v>-3.6117015334002445</v>
      </c>
      <c r="I38" s="67">
        <v>-5.976765914991148</v>
      </c>
      <c r="J38" s="67">
        <v>-8.209542441133463</v>
      </c>
      <c r="K38" s="66">
        <v>-6.739439054948241</v>
      </c>
      <c r="L38" s="68">
        <v>-1.164402469185971</v>
      </c>
      <c r="M38" s="67">
        <v>2.544005623931507</v>
      </c>
      <c r="N38" s="67">
        <v>-3.124214305058576</v>
      </c>
      <c r="O38" s="66">
        <v>-1.1698837877526758</v>
      </c>
      <c r="P38" s="67">
        <v>-1.357566566293306</v>
      </c>
      <c r="Q38" s="67">
        <v>-1.6687981635100955</v>
      </c>
      <c r="R38" s="67">
        <v>-1.833975878552064</v>
      </c>
      <c r="S38" s="67">
        <v>-2.1588163596646286</v>
      </c>
      <c r="T38" s="68">
        <v>-2.078933575162826</v>
      </c>
      <c r="U38" s="67">
        <v>-1.728488486181356</v>
      </c>
      <c r="V38" s="67">
        <v>-2.15534571808425</v>
      </c>
      <c r="W38" s="66">
        <v>-2.6138220114922284</v>
      </c>
      <c r="X38" s="67">
        <v>-1.2092663670738464</v>
      </c>
      <c r="Y38" s="67">
        <v>-1.2940321776280257</v>
      </c>
      <c r="Z38" s="67">
        <v>-1.322320859873336</v>
      </c>
      <c r="AA38" s="69">
        <v>-1.3813926318921763</v>
      </c>
    </row>
    <row r="39" spans="2:27" ht="15">
      <c r="B39" s="52"/>
      <c r="C39" s="48"/>
      <c r="D39" s="48" t="s">
        <v>39</v>
      </c>
      <c r="E39" s="48"/>
      <c r="F39" s="49"/>
      <c r="G39" s="53" t="s">
        <v>96</v>
      </c>
      <c r="H39" s="84">
        <v>0.6471630137135436</v>
      </c>
      <c r="I39" s="67">
        <v>0.36803158678096815</v>
      </c>
      <c r="J39" s="67">
        <v>1.1626095117334825</v>
      </c>
      <c r="K39" s="66">
        <v>0.4196310673121358</v>
      </c>
      <c r="L39" s="68">
        <v>-0.19428696850277213</v>
      </c>
      <c r="M39" s="67">
        <v>0.22282777614574686</v>
      </c>
      <c r="N39" s="67">
        <v>-0.7814420004228584</v>
      </c>
      <c r="O39" s="66">
        <v>3.378217743082198</v>
      </c>
      <c r="P39" s="67">
        <v>-2.4191155305084333</v>
      </c>
      <c r="Q39" s="67">
        <v>0.5060104759140778</v>
      </c>
      <c r="R39" s="67">
        <v>0.25935626311376514</v>
      </c>
      <c r="S39" s="67">
        <v>0.3315319383761985</v>
      </c>
      <c r="T39" s="68">
        <v>0.36874839992830444</v>
      </c>
      <c r="U39" s="67">
        <v>0.09257126952570782</v>
      </c>
      <c r="V39" s="67">
        <v>0.20987182801167248</v>
      </c>
      <c r="W39" s="66">
        <v>0.39306105732598284</v>
      </c>
      <c r="X39" s="67">
        <v>0.00461365162104385</v>
      </c>
      <c r="Y39" s="67">
        <v>-0.011028535061470439</v>
      </c>
      <c r="Z39" s="67">
        <v>0.0008071455037818454</v>
      </c>
      <c r="AA39" s="69">
        <v>-0.0012816046809081122</v>
      </c>
    </row>
    <row r="40" spans="2:27" ht="15.75" thickBot="1">
      <c r="B40" s="54"/>
      <c r="C40" s="55"/>
      <c r="D40" s="55" t="s">
        <v>97</v>
      </c>
      <c r="E40" s="55"/>
      <c r="F40" s="56"/>
      <c r="G40" s="57" t="s">
        <v>96</v>
      </c>
      <c r="H40" s="85">
        <v>0.16693230453003782</v>
      </c>
      <c r="I40" s="70">
        <v>-0.6331679262507774</v>
      </c>
      <c r="J40" s="70">
        <v>-0.18826560027184353</v>
      </c>
      <c r="K40" s="71">
        <v>0</v>
      </c>
      <c r="L40" s="72">
        <v>-0.6607570490113787</v>
      </c>
      <c r="M40" s="70">
        <v>0.7305477945455292</v>
      </c>
      <c r="N40" s="70">
        <v>-0.195603462059009</v>
      </c>
      <c r="O40" s="71">
        <v>-2.746338387909333</v>
      </c>
      <c r="P40" s="70">
        <v>1.7477958086787735</v>
      </c>
      <c r="Q40" s="70">
        <v>-0.43503623737334085</v>
      </c>
      <c r="R40" s="70">
        <v>-0.16365415308632122</v>
      </c>
      <c r="S40" s="70">
        <v>0</v>
      </c>
      <c r="T40" s="72">
        <v>0</v>
      </c>
      <c r="U40" s="70">
        <v>0</v>
      </c>
      <c r="V40" s="70">
        <v>0</v>
      </c>
      <c r="W40" s="71">
        <v>0</v>
      </c>
      <c r="X40" s="70">
        <v>0</v>
      </c>
      <c r="Y40" s="70">
        <v>0</v>
      </c>
      <c r="Z40" s="70">
        <v>0</v>
      </c>
      <c r="AA40" s="73">
        <v>0</v>
      </c>
    </row>
    <row r="41" spans="2:27" ht="15">
      <c r="B41" s="25" t="s">
        <v>98</v>
      </c>
      <c r="C41" s="48"/>
      <c r="D41" s="48"/>
      <c r="E41" s="48"/>
      <c r="F41" s="48"/>
      <c r="G41" s="59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</row>
    <row r="42" spans="2:27" ht="15">
      <c r="B42" s="48"/>
      <c r="C42" s="48"/>
      <c r="D42" s="48"/>
      <c r="E42" s="48"/>
      <c r="F42" s="48"/>
      <c r="G42" s="59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2:11" ht="15.75" thickBot="1">
      <c r="B43" s="61" t="s">
        <v>12</v>
      </c>
      <c r="J43" s="55"/>
      <c r="K43" s="55"/>
    </row>
    <row r="44" spans="2:11" ht="15">
      <c r="B44" s="288" t="s">
        <v>20</v>
      </c>
      <c r="C44" s="289"/>
      <c r="D44" s="289"/>
      <c r="E44" s="289"/>
      <c r="F44" s="290"/>
      <c r="G44" s="291" t="s">
        <v>19</v>
      </c>
      <c r="H44" s="199" t="str">
        <f>H$3</f>
        <v>Actual</v>
      </c>
      <c r="I44" s="293">
        <f>I$3</f>
        <v>2018</v>
      </c>
      <c r="J44" s="275">
        <f>J$3</f>
        <v>2019</v>
      </c>
      <c r="K44" s="286">
        <f>K$3</f>
        <v>2020</v>
      </c>
    </row>
    <row r="45" spans="2:11" ht="15" customHeight="1">
      <c r="B45" s="282"/>
      <c r="C45" s="283"/>
      <c r="D45" s="283"/>
      <c r="E45" s="283"/>
      <c r="F45" s="284"/>
      <c r="G45" s="292"/>
      <c r="H45" s="33">
        <f>$H$4</f>
        <v>2017</v>
      </c>
      <c r="I45" s="276"/>
      <c r="J45" s="276"/>
      <c r="K45" s="287"/>
    </row>
    <row r="46" spans="2:11" ht="3.75" customHeight="1">
      <c r="B46" s="41"/>
      <c r="C46" s="42"/>
      <c r="D46" s="42"/>
      <c r="E46" s="42"/>
      <c r="F46" s="43"/>
      <c r="G46" s="198"/>
      <c r="H46" s="62"/>
      <c r="I46" s="46"/>
      <c r="J46" s="46"/>
      <c r="K46" s="63"/>
    </row>
    <row r="47" spans="2:11" ht="15">
      <c r="B47" s="52"/>
      <c r="C47" s="48" t="s">
        <v>36</v>
      </c>
      <c r="D47" s="48"/>
      <c r="E47" s="48"/>
      <c r="F47" s="49"/>
      <c r="G47" s="53" t="s">
        <v>95</v>
      </c>
      <c r="H47" s="84">
        <v>3.1842761958973114</v>
      </c>
      <c r="I47" s="67">
        <v>9.199146803389311</v>
      </c>
      <c r="J47" s="67">
        <v>5.464627176018368</v>
      </c>
      <c r="K47" s="69">
        <v>4.560611114913257</v>
      </c>
    </row>
    <row r="48" spans="2:11" ht="15">
      <c r="B48" s="52"/>
      <c r="C48" s="48"/>
      <c r="D48" s="64" t="s">
        <v>99</v>
      </c>
      <c r="E48" s="48"/>
      <c r="F48" s="49"/>
      <c r="G48" s="53" t="s">
        <v>95</v>
      </c>
      <c r="H48" s="84">
        <v>4.249024932997742</v>
      </c>
      <c r="I48" s="67">
        <v>7.195678280788414</v>
      </c>
      <c r="J48" s="67">
        <v>5.173682476972942</v>
      </c>
      <c r="K48" s="69">
        <v>3.89218701034315</v>
      </c>
    </row>
    <row r="49" spans="2:11" ht="15.75" thickBot="1">
      <c r="B49" s="54"/>
      <c r="C49" s="55"/>
      <c r="D49" s="65" t="s">
        <v>100</v>
      </c>
      <c r="E49" s="55"/>
      <c r="F49" s="56"/>
      <c r="G49" s="57" t="s">
        <v>95</v>
      </c>
      <c r="H49" s="85">
        <v>-2.7958783214885443</v>
      </c>
      <c r="I49" s="70">
        <v>21.267141625302898</v>
      </c>
      <c r="J49" s="70">
        <v>7.013790431083038</v>
      </c>
      <c r="K49" s="73">
        <v>8.05850125249816</v>
      </c>
    </row>
    <row r="50" spans="2:10" ht="15">
      <c r="B50" s="25" t="s">
        <v>98</v>
      </c>
      <c r="C50" s="48"/>
      <c r="D50" s="48"/>
      <c r="E50" s="48"/>
      <c r="F50" s="48"/>
      <c r="G50" s="59"/>
      <c r="H50" s="48"/>
      <c r="I50" s="48"/>
      <c r="J50" s="48"/>
    </row>
    <row r="57" spans="2:10" ht="15">
      <c r="B57" s="48"/>
      <c r="C57" s="48"/>
      <c r="D57" s="48"/>
      <c r="E57" s="48"/>
      <c r="F57" s="48"/>
      <c r="G57" s="59"/>
      <c r="H57" s="48"/>
      <c r="I57" s="48"/>
      <c r="J57" s="48"/>
    </row>
    <row r="58" spans="2:10" ht="15">
      <c r="B58" s="48"/>
      <c r="C58" s="48"/>
      <c r="D58" s="48"/>
      <c r="E58" s="48"/>
      <c r="F58" s="48"/>
      <c r="G58" s="59"/>
      <c r="H58" s="48"/>
      <c r="I58" s="48"/>
      <c r="J58" s="48"/>
    </row>
    <row r="59" spans="2:10" ht="15">
      <c r="B59" s="48"/>
      <c r="C59" s="48"/>
      <c r="D59" s="48"/>
      <c r="E59" s="48"/>
      <c r="F59" s="48"/>
      <c r="G59" s="59"/>
      <c r="H59" s="48"/>
      <c r="I59" s="48"/>
      <c r="J59" s="48"/>
    </row>
    <row r="60" spans="2:10" ht="15">
      <c r="B60" s="48"/>
      <c r="C60" s="48"/>
      <c r="D60" s="48"/>
      <c r="E60" s="48"/>
      <c r="F60" s="48"/>
      <c r="G60" s="59"/>
      <c r="H60" s="48"/>
      <c r="I60" s="48"/>
      <c r="J60" s="48"/>
    </row>
    <row r="61" spans="2:10" ht="15">
      <c r="B61" s="48"/>
      <c r="C61" s="48"/>
      <c r="D61" s="48"/>
      <c r="E61" s="48"/>
      <c r="F61" s="48"/>
      <c r="G61" s="59"/>
      <c r="H61" s="48"/>
      <c r="I61" s="48"/>
      <c r="J61" s="48"/>
    </row>
    <row r="62" spans="2:10" ht="15">
      <c r="B62" s="48"/>
      <c r="C62" s="48"/>
      <c r="D62" s="48"/>
      <c r="E62" s="48"/>
      <c r="F62" s="48"/>
      <c r="G62" s="59"/>
      <c r="H62" s="48"/>
      <c r="I62" s="48"/>
      <c r="J62" s="48"/>
    </row>
    <row r="63" spans="2:10" ht="15">
      <c r="B63" s="48"/>
      <c r="C63" s="48"/>
      <c r="D63" s="48"/>
      <c r="E63" s="48"/>
      <c r="F63" s="48"/>
      <c r="G63" s="59"/>
      <c r="H63" s="48"/>
      <c r="I63" s="48"/>
      <c r="J63" s="48"/>
    </row>
    <row r="64" spans="2:10" ht="15">
      <c r="B64" s="48"/>
      <c r="C64" s="48"/>
      <c r="D64" s="48"/>
      <c r="E64" s="48"/>
      <c r="F64" s="48"/>
      <c r="G64" s="59"/>
      <c r="H64" s="48"/>
      <c r="I64" s="48"/>
      <c r="J64" s="48"/>
    </row>
    <row r="65" spans="2:10" ht="15">
      <c r="B65" s="48"/>
      <c r="C65" s="48"/>
      <c r="D65" s="48"/>
      <c r="E65" s="48"/>
      <c r="F65" s="48"/>
      <c r="G65" s="59"/>
      <c r="H65" s="48"/>
      <c r="I65" s="48"/>
      <c r="J65" s="48"/>
    </row>
    <row r="66" spans="2:10" ht="15">
      <c r="B66" s="48"/>
      <c r="C66" s="48"/>
      <c r="D66" s="48"/>
      <c r="E66" s="48"/>
      <c r="F66" s="48"/>
      <c r="G66" s="59"/>
      <c r="H66" s="48"/>
      <c r="I66" s="48"/>
      <c r="J66" s="48"/>
    </row>
    <row r="67" spans="2:10" ht="15">
      <c r="B67" s="48"/>
      <c r="C67" s="48"/>
      <c r="D67" s="48"/>
      <c r="E67" s="48"/>
      <c r="F67" s="48"/>
      <c r="G67" s="59"/>
      <c r="H67" s="48"/>
      <c r="I67" s="48"/>
      <c r="J67" s="48"/>
    </row>
    <row r="68" spans="2:10" ht="15">
      <c r="B68" s="48"/>
      <c r="C68" s="48"/>
      <c r="D68" s="48"/>
      <c r="E68" s="48"/>
      <c r="F68" s="48"/>
      <c r="G68" s="59"/>
      <c r="H68" s="48"/>
      <c r="I68" s="48"/>
      <c r="J68" s="48"/>
    </row>
    <row r="69" spans="2:10" ht="15">
      <c r="B69" s="48"/>
      <c r="C69" s="48"/>
      <c r="D69" s="48"/>
      <c r="E69" s="48"/>
      <c r="F69" s="48"/>
      <c r="G69" s="59"/>
      <c r="H69" s="48"/>
      <c r="I69" s="48"/>
      <c r="J69" s="48"/>
    </row>
    <row r="70" spans="2:10" ht="15">
      <c r="B70" s="48"/>
      <c r="C70" s="48"/>
      <c r="D70" s="48"/>
      <c r="E70" s="48"/>
      <c r="F70" s="48"/>
      <c r="G70" s="48"/>
      <c r="H70" s="48"/>
      <c r="I70" s="48"/>
      <c r="J70" s="48"/>
    </row>
    <row r="71" spans="2:10" ht="15">
      <c r="B71" s="48"/>
      <c r="C71" s="48"/>
      <c r="D71" s="48"/>
      <c r="E71" s="48"/>
      <c r="F71" s="48"/>
      <c r="G71" s="48"/>
      <c r="H71" s="48"/>
      <c r="I71" s="48"/>
      <c r="J71" s="48"/>
    </row>
    <row r="72" spans="2:10" ht="15">
      <c r="B72" s="48"/>
      <c r="C72" s="48"/>
      <c r="D72" s="48"/>
      <c r="E72" s="48"/>
      <c r="F72" s="48"/>
      <c r="G72" s="48"/>
      <c r="H72" s="48"/>
      <c r="I72" s="48"/>
      <c r="J72" s="48"/>
    </row>
    <row r="73" spans="2:10" ht="15">
      <c r="B73" s="48"/>
      <c r="C73" s="48"/>
      <c r="D73" s="48"/>
      <c r="E73" s="48"/>
      <c r="F73" s="48"/>
      <c r="G73" s="48"/>
      <c r="H73" s="48"/>
      <c r="I73" s="48"/>
      <c r="J73" s="48"/>
    </row>
    <row r="74" spans="2:10" ht="15">
      <c r="B74" s="48"/>
      <c r="C74" s="48"/>
      <c r="D74" s="48"/>
      <c r="E74" s="48"/>
      <c r="F74" s="48"/>
      <c r="G74" s="48"/>
      <c r="H74" s="48"/>
      <c r="I74" s="48"/>
      <c r="J74" s="48"/>
    </row>
    <row r="75" spans="2:10" ht="15">
      <c r="B75" s="48"/>
      <c r="C75" s="48"/>
      <c r="D75" s="48"/>
      <c r="E75" s="48"/>
      <c r="F75" s="48"/>
      <c r="G75" s="48"/>
      <c r="H75" s="48"/>
      <c r="I75" s="48"/>
      <c r="J75" s="48"/>
    </row>
    <row r="76" spans="2:10" ht="15">
      <c r="B76" s="48"/>
      <c r="C76" s="48"/>
      <c r="D76" s="48"/>
      <c r="E76" s="48"/>
      <c r="F76" s="48"/>
      <c r="G76" s="48"/>
      <c r="H76" s="48"/>
      <c r="I76" s="48"/>
      <c r="J76" s="48"/>
    </row>
  </sheetData>
  <sheetProtection/>
  <mergeCells count="32">
    <mergeCell ref="X29:AA29"/>
    <mergeCell ref="L29:O29"/>
    <mergeCell ref="T29:W29"/>
    <mergeCell ref="L3:O3"/>
    <mergeCell ref="P16:S16"/>
    <mergeCell ref="P29:S29"/>
    <mergeCell ref="L16:O16"/>
    <mergeCell ref="B16:F17"/>
    <mergeCell ref="G16:G17"/>
    <mergeCell ref="K16:K17"/>
    <mergeCell ref="G3:G4"/>
    <mergeCell ref="I16:I17"/>
    <mergeCell ref="X3:AA3"/>
    <mergeCell ref="X16:AA16"/>
    <mergeCell ref="T3:W3"/>
    <mergeCell ref="G29:G30"/>
    <mergeCell ref="I29:I30"/>
    <mergeCell ref="T16:W16"/>
    <mergeCell ref="J29:J30"/>
    <mergeCell ref="J16:J17"/>
    <mergeCell ref="J3:J4"/>
    <mergeCell ref="P3:S3"/>
    <mergeCell ref="J44:J45"/>
    <mergeCell ref="K29:K30"/>
    <mergeCell ref="B3:F4"/>
    <mergeCell ref="K3:K4"/>
    <mergeCell ref="I3:I4"/>
    <mergeCell ref="K44:K45"/>
    <mergeCell ref="B44:F45"/>
    <mergeCell ref="G44:G45"/>
    <mergeCell ref="I44:I45"/>
    <mergeCell ref="B29:F30"/>
  </mergeCells>
  <printOptions/>
  <pageMargins left="0.7" right="0.7" top="0.75" bottom="0.75" header="0.3" footer="0.3"/>
  <pageSetup fitToHeight="1" fitToWidth="1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3"/>
  <sheetViews>
    <sheetView zoomScale="80" zoomScaleNormal="80" zoomScalePageLayoutView="0" workbookViewId="0" topLeftCell="A1">
      <selection activeCell="I41" sqref="I41"/>
    </sheetView>
  </sheetViews>
  <sheetFormatPr defaultColWidth="9.140625" defaultRowHeight="15"/>
  <cols>
    <col min="1" max="5" width="3.140625" style="36" customWidth="1"/>
    <col min="6" max="6" width="39.28125" style="36" customWidth="1"/>
    <col min="7" max="7" width="21.00390625" style="36" customWidth="1"/>
    <col min="8" max="8" width="10.7109375" style="36" customWidth="1"/>
    <col min="9" max="27" width="9.140625" style="36" customWidth="1"/>
    <col min="28" max="16384" width="9.140625" style="36" customWidth="1"/>
  </cols>
  <sheetData>
    <row r="1" ht="22.5" customHeight="1" thickBot="1">
      <c r="B1" s="35" t="s">
        <v>101</v>
      </c>
    </row>
    <row r="2" spans="2:27" ht="30" customHeight="1">
      <c r="B2" s="210" t="str">
        <f>"Medium-Term Forecast "&amp;Summary!H3&amp;" - price development [annual growth]"</f>
        <v>Medium-Term Forecast MTF-2018Q2 - price development [annual growth]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2"/>
    </row>
    <row r="3" spans="2:27" ht="15">
      <c r="B3" s="279" t="s">
        <v>20</v>
      </c>
      <c r="C3" s="280"/>
      <c r="D3" s="280"/>
      <c r="E3" s="280"/>
      <c r="F3" s="281"/>
      <c r="G3" s="294" t="s">
        <v>19</v>
      </c>
      <c r="H3" s="32" t="s">
        <v>18</v>
      </c>
      <c r="I3" s="285">
        <v>2018</v>
      </c>
      <c r="J3" s="285">
        <v>2019</v>
      </c>
      <c r="K3" s="277">
        <v>2020</v>
      </c>
      <c r="L3" s="295">
        <v>2017</v>
      </c>
      <c r="M3" s="296"/>
      <c r="N3" s="296"/>
      <c r="O3" s="296"/>
      <c r="P3" s="295">
        <v>2018</v>
      </c>
      <c r="Q3" s="296"/>
      <c r="R3" s="296"/>
      <c r="S3" s="296"/>
      <c r="T3" s="295">
        <v>2019</v>
      </c>
      <c r="U3" s="296"/>
      <c r="V3" s="296"/>
      <c r="W3" s="296"/>
      <c r="X3" s="295">
        <v>2020</v>
      </c>
      <c r="Y3" s="296"/>
      <c r="Z3" s="296"/>
      <c r="AA3" s="298"/>
    </row>
    <row r="4" spans="2:27" ht="15">
      <c r="B4" s="282"/>
      <c r="C4" s="283"/>
      <c r="D4" s="283"/>
      <c r="E4" s="283"/>
      <c r="F4" s="284"/>
      <c r="G4" s="292"/>
      <c r="H4" s="33">
        <v>2017</v>
      </c>
      <c r="I4" s="276"/>
      <c r="J4" s="276"/>
      <c r="K4" s="278"/>
      <c r="L4" s="37" t="s">
        <v>0</v>
      </c>
      <c r="M4" s="37" t="s">
        <v>1</v>
      </c>
      <c r="N4" s="37" t="s">
        <v>2</v>
      </c>
      <c r="O4" s="38" t="s">
        <v>3</v>
      </c>
      <c r="P4" s="39" t="s">
        <v>0</v>
      </c>
      <c r="Q4" s="37" t="s">
        <v>1</v>
      </c>
      <c r="R4" s="37" t="s">
        <v>2</v>
      </c>
      <c r="S4" s="38" t="s">
        <v>3</v>
      </c>
      <c r="T4" s="39" t="s">
        <v>0</v>
      </c>
      <c r="U4" s="37" t="s">
        <v>1</v>
      </c>
      <c r="V4" s="37" t="s">
        <v>2</v>
      </c>
      <c r="W4" s="222" t="s">
        <v>3</v>
      </c>
      <c r="X4" s="37" t="s">
        <v>0</v>
      </c>
      <c r="Y4" s="37" t="s">
        <v>1</v>
      </c>
      <c r="Z4" s="37" t="s">
        <v>2</v>
      </c>
      <c r="AA4" s="221" t="s">
        <v>3</v>
      </c>
    </row>
    <row r="5" spans="2:27" ht="3.75" customHeight="1">
      <c r="B5" s="41"/>
      <c r="C5" s="42"/>
      <c r="D5" s="42"/>
      <c r="E5" s="42"/>
      <c r="F5" s="43"/>
      <c r="G5" s="198"/>
      <c r="H5" s="45"/>
      <c r="I5" s="87"/>
      <c r="J5" s="239"/>
      <c r="K5" s="88"/>
      <c r="L5" s="46"/>
      <c r="M5" s="46"/>
      <c r="N5" s="46"/>
      <c r="O5" s="45"/>
      <c r="P5" s="89"/>
      <c r="Q5" s="46"/>
      <c r="R5" s="46"/>
      <c r="S5" s="45"/>
      <c r="T5" s="89"/>
      <c r="U5" s="46"/>
      <c r="V5" s="46"/>
      <c r="W5" s="45"/>
      <c r="X5" s="46"/>
      <c r="Y5" s="46"/>
      <c r="Z5" s="46"/>
      <c r="AA5" s="63"/>
    </row>
    <row r="6" spans="2:27" ht="15">
      <c r="B6" s="41"/>
      <c r="C6" s="90" t="s">
        <v>102</v>
      </c>
      <c r="D6" s="42"/>
      <c r="E6" s="42"/>
      <c r="F6" s="91"/>
      <c r="G6" s="53" t="s">
        <v>103</v>
      </c>
      <c r="H6" s="105">
        <v>1.3908660045887586</v>
      </c>
      <c r="I6" s="104">
        <v>2.638104026395567</v>
      </c>
      <c r="J6" s="104">
        <v>2.267322248156532</v>
      </c>
      <c r="K6" s="105">
        <v>2.3671090672232538</v>
      </c>
      <c r="L6" s="104">
        <v>1.006745192791712</v>
      </c>
      <c r="M6" s="104">
        <v>0.9857978279030846</v>
      </c>
      <c r="N6" s="104">
        <v>1.6175582253842578</v>
      </c>
      <c r="O6" s="105">
        <v>1.953177257525084</v>
      </c>
      <c r="P6" s="106">
        <v>2.425329745174267</v>
      </c>
      <c r="Q6" s="104">
        <v>2.9672534821895766</v>
      </c>
      <c r="R6" s="104">
        <v>2.8082125717169077</v>
      </c>
      <c r="S6" s="105">
        <v>2.352921956590137</v>
      </c>
      <c r="T6" s="106">
        <v>2.455110562949045</v>
      </c>
      <c r="U6" s="104">
        <v>2.1863042005476814</v>
      </c>
      <c r="V6" s="104">
        <v>2.2191069460400143</v>
      </c>
      <c r="W6" s="105">
        <v>2.210678607081661</v>
      </c>
      <c r="X6" s="104">
        <v>2.19728127902043</v>
      </c>
      <c r="Y6" s="104">
        <v>2.3583516523121943</v>
      </c>
      <c r="Z6" s="104">
        <v>2.443114894632558</v>
      </c>
      <c r="AA6" s="107">
        <v>2.4682042375202826</v>
      </c>
    </row>
    <row r="7" spans="2:27" ht="15">
      <c r="B7" s="52"/>
      <c r="C7" s="48"/>
      <c r="D7" s="48" t="s">
        <v>104</v>
      </c>
      <c r="E7" s="48"/>
      <c r="F7" s="49"/>
      <c r="G7" s="53" t="s">
        <v>103</v>
      </c>
      <c r="H7" s="66">
        <v>-2.4890278881708525</v>
      </c>
      <c r="I7" s="67">
        <v>3.2237915247122118</v>
      </c>
      <c r="J7" s="67">
        <v>2.013143937563271</v>
      </c>
      <c r="K7" s="66">
        <v>0.02978319290045306</v>
      </c>
      <c r="L7" s="67">
        <v>-1.9132122556495261</v>
      </c>
      <c r="M7" s="67">
        <v>-3.415637860082313</v>
      </c>
      <c r="N7" s="67">
        <v>-2.3762376237623783</v>
      </c>
      <c r="O7" s="66">
        <v>-2.2417187661911555</v>
      </c>
      <c r="P7" s="68">
        <v>1.3886925795053173</v>
      </c>
      <c r="Q7" s="67">
        <v>3.1385832505392557</v>
      </c>
      <c r="R7" s="67">
        <v>4.5411446871698615</v>
      </c>
      <c r="S7" s="66">
        <v>3.8355562326812844</v>
      </c>
      <c r="T7" s="68">
        <v>3.661226263280099</v>
      </c>
      <c r="U7" s="67">
        <v>2.4381039683990338</v>
      </c>
      <c r="V7" s="67">
        <v>1.1315482541252209</v>
      </c>
      <c r="W7" s="66">
        <v>0.865245393835437</v>
      </c>
      <c r="X7" s="67">
        <v>-0.12579094732645046</v>
      </c>
      <c r="Y7" s="67">
        <v>-0.004607075208440392</v>
      </c>
      <c r="Z7" s="67">
        <v>0.09748971328451717</v>
      </c>
      <c r="AA7" s="69">
        <v>0.1525528776827656</v>
      </c>
    </row>
    <row r="8" spans="2:27" ht="15">
      <c r="B8" s="52"/>
      <c r="C8" s="48"/>
      <c r="D8" s="48" t="s">
        <v>105</v>
      </c>
      <c r="E8" s="48"/>
      <c r="F8" s="49"/>
      <c r="G8" s="53" t="s">
        <v>103</v>
      </c>
      <c r="H8" s="66">
        <v>3.553092380401864</v>
      </c>
      <c r="I8" s="67">
        <v>3.349743705738547</v>
      </c>
      <c r="J8" s="67">
        <v>1.8379291664901274</v>
      </c>
      <c r="K8" s="66">
        <v>2.363604893496941</v>
      </c>
      <c r="L8" s="67">
        <v>2.021229694441601</v>
      </c>
      <c r="M8" s="67">
        <v>2.673163469021759</v>
      </c>
      <c r="N8" s="67">
        <v>4.04357774666164</v>
      </c>
      <c r="O8" s="66">
        <v>5.490570541895437</v>
      </c>
      <c r="P8" s="68">
        <v>4.693680816407948</v>
      </c>
      <c r="Q8" s="67">
        <v>4.373393049444445</v>
      </c>
      <c r="R8" s="67">
        <v>2.960350281294069</v>
      </c>
      <c r="S8" s="66">
        <v>1.422113619402495</v>
      </c>
      <c r="T8" s="68">
        <v>2.200184114366195</v>
      </c>
      <c r="U8" s="67">
        <v>1.7413751602958456</v>
      </c>
      <c r="V8" s="67">
        <v>1.743374454461616</v>
      </c>
      <c r="W8" s="66">
        <v>1.666269340154372</v>
      </c>
      <c r="X8" s="67">
        <v>1.6781263822936694</v>
      </c>
      <c r="Y8" s="67">
        <v>2.4325567582183822</v>
      </c>
      <c r="Z8" s="67">
        <v>2.6715055894804607</v>
      </c>
      <c r="AA8" s="69">
        <v>2.6776337960083794</v>
      </c>
    </row>
    <row r="9" spans="2:27" ht="15">
      <c r="B9" s="52"/>
      <c r="C9" s="48"/>
      <c r="D9" s="48" t="s">
        <v>106</v>
      </c>
      <c r="E9" s="48"/>
      <c r="F9" s="49"/>
      <c r="G9" s="53" t="s">
        <v>103</v>
      </c>
      <c r="H9" s="66">
        <v>1.9685459696957395</v>
      </c>
      <c r="I9" s="67">
        <v>3.0989371894975903</v>
      </c>
      <c r="J9" s="67">
        <v>3.5287217925343413</v>
      </c>
      <c r="K9" s="66">
        <v>4.047544111596423</v>
      </c>
      <c r="L9" s="67">
        <v>1.8295904887714727</v>
      </c>
      <c r="M9" s="67">
        <v>1.8233880788599066</v>
      </c>
      <c r="N9" s="67">
        <v>2.1252172772293676</v>
      </c>
      <c r="O9" s="66">
        <v>2.0940184900852614</v>
      </c>
      <c r="P9" s="68">
        <v>2.51345916845041</v>
      </c>
      <c r="Q9" s="67">
        <v>3.2919866677809893</v>
      </c>
      <c r="R9" s="67">
        <v>3.315325622874596</v>
      </c>
      <c r="S9" s="66">
        <v>3.269874670759208</v>
      </c>
      <c r="T9" s="68">
        <v>3.026076248433341</v>
      </c>
      <c r="U9" s="67">
        <v>3.2879383041512824</v>
      </c>
      <c r="V9" s="67">
        <v>3.8129973401905772</v>
      </c>
      <c r="W9" s="66">
        <v>3.9760471688022676</v>
      </c>
      <c r="X9" s="67">
        <v>4.28787046199713</v>
      </c>
      <c r="Y9" s="67">
        <v>4.022266664336755</v>
      </c>
      <c r="Z9" s="67">
        <v>3.9588056591688456</v>
      </c>
      <c r="AA9" s="69">
        <v>3.9274996000395532</v>
      </c>
    </row>
    <row r="10" spans="2:27" ht="15">
      <c r="B10" s="52"/>
      <c r="C10" s="48"/>
      <c r="D10" s="48" t="s">
        <v>107</v>
      </c>
      <c r="E10" s="48"/>
      <c r="F10" s="49"/>
      <c r="G10" s="53" t="s">
        <v>103</v>
      </c>
      <c r="H10" s="66">
        <v>0.694173102662802</v>
      </c>
      <c r="I10" s="67">
        <v>1.1414331786526475</v>
      </c>
      <c r="J10" s="67">
        <v>1.3913560254374744</v>
      </c>
      <c r="K10" s="66">
        <v>1.7399079297998838</v>
      </c>
      <c r="L10" s="67">
        <v>0.5460114529231674</v>
      </c>
      <c r="M10" s="67">
        <v>0.7034308845975232</v>
      </c>
      <c r="N10" s="67">
        <v>0.8331389342486801</v>
      </c>
      <c r="O10" s="66">
        <v>0.6942137779844444</v>
      </c>
      <c r="P10" s="68">
        <v>0.7781456953642305</v>
      </c>
      <c r="Q10" s="67">
        <v>1.2155192627148637</v>
      </c>
      <c r="R10" s="67">
        <v>1.1760596629800233</v>
      </c>
      <c r="S10" s="66">
        <v>1.3946106751965033</v>
      </c>
      <c r="T10" s="68">
        <v>1.4285343882914532</v>
      </c>
      <c r="U10" s="67">
        <v>1.2338675901008713</v>
      </c>
      <c r="V10" s="67">
        <v>1.4546412500647392</v>
      </c>
      <c r="W10" s="66">
        <v>1.4489076557307357</v>
      </c>
      <c r="X10" s="67">
        <v>1.5738343453693489</v>
      </c>
      <c r="Y10" s="67">
        <v>1.6918391677493503</v>
      </c>
      <c r="Z10" s="67">
        <v>1.8024085951276305</v>
      </c>
      <c r="AA10" s="69">
        <v>1.8899999025664869</v>
      </c>
    </row>
    <row r="11" spans="2:27" ht="3.75" customHeight="1">
      <c r="B11" s="52"/>
      <c r="C11" s="48"/>
      <c r="E11" s="48"/>
      <c r="F11" s="49"/>
      <c r="G11" s="53"/>
      <c r="H11" s="66"/>
      <c r="I11" s="67"/>
      <c r="J11" s="67"/>
      <c r="K11" s="66"/>
      <c r="L11" s="67"/>
      <c r="M11" s="67"/>
      <c r="N11" s="67"/>
      <c r="O11" s="66"/>
      <c r="P11" s="68"/>
      <c r="Q11" s="67"/>
      <c r="R11" s="67"/>
      <c r="S11" s="66"/>
      <c r="T11" s="68"/>
      <c r="U11" s="67"/>
      <c r="V11" s="67"/>
      <c r="W11" s="66"/>
      <c r="X11" s="67"/>
      <c r="Y11" s="67"/>
      <c r="Z11" s="67"/>
      <c r="AA11" s="69"/>
    </row>
    <row r="12" spans="2:27" ht="15">
      <c r="B12" s="52"/>
      <c r="C12" s="48"/>
      <c r="D12" s="48" t="s">
        <v>108</v>
      </c>
      <c r="E12" s="48"/>
      <c r="F12" s="49"/>
      <c r="G12" s="53" t="s">
        <v>103</v>
      </c>
      <c r="H12" s="66">
        <v>2.038759754482669</v>
      </c>
      <c r="I12" s="67">
        <v>2.5343593418487416</v>
      </c>
      <c r="J12" s="67">
        <v>2.311417810616973</v>
      </c>
      <c r="K12" s="66">
        <v>2.7758555554624422</v>
      </c>
      <c r="L12" s="67">
        <v>1.4882541377469352</v>
      </c>
      <c r="M12" s="67">
        <v>1.7332579260787213</v>
      </c>
      <c r="N12" s="67">
        <v>2.2817493411615715</v>
      </c>
      <c r="O12" s="66">
        <v>2.650570354850501</v>
      </c>
      <c r="P12" s="68">
        <v>2.590912079963175</v>
      </c>
      <c r="Q12" s="67">
        <v>2.93687308841362</v>
      </c>
      <c r="R12" s="67">
        <v>2.514043671187011</v>
      </c>
      <c r="S12" s="66">
        <v>2.1000313897717433</v>
      </c>
      <c r="T12" s="68">
        <v>2.2494198914551475</v>
      </c>
      <c r="U12" s="67">
        <v>2.14061337480058</v>
      </c>
      <c r="V12" s="67">
        <v>2.409771311806878</v>
      </c>
      <c r="W12" s="66">
        <v>2.445313877222617</v>
      </c>
      <c r="X12" s="67">
        <v>2.604898665838732</v>
      </c>
      <c r="Y12" s="67">
        <v>2.771749557450647</v>
      </c>
      <c r="Z12" s="67">
        <v>2.8529985241735147</v>
      </c>
      <c r="AA12" s="69">
        <v>2.871969637574125</v>
      </c>
    </row>
    <row r="13" spans="2:27" ht="15">
      <c r="B13" s="52"/>
      <c r="C13" s="48"/>
      <c r="D13" s="48" t="s">
        <v>109</v>
      </c>
      <c r="E13" s="48"/>
      <c r="F13" s="49"/>
      <c r="G13" s="53" t="s">
        <v>103</v>
      </c>
      <c r="H13" s="66">
        <v>1.3589201334963406</v>
      </c>
      <c r="I13" s="67">
        <v>2.163105501216606</v>
      </c>
      <c r="J13" s="67">
        <v>2.5040939881242537</v>
      </c>
      <c r="K13" s="66">
        <v>2.9429183268307497</v>
      </c>
      <c r="L13" s="67">
        <v>1.2167628141369846</v>
      </c>
      <c r="M13" s="67">
        <v>1.2787047744919846</v>
      </c>
      <c r="N13" s="67">
        <v>1.5136993092507396</v>
      </c>
      <c r="O13" s="66">
        <v>1.4258429926238279</v>
      </c>
      <c r="P13" s="68">
        <v>1.6836450587965714</v>
      </c>
      <c r="Q13" s="67">
        <v>2.3061517870615944</v>
      </c>
      <c r="R13" s="67">
        <v>2.2883339052630873</v>
      </c>
      <c r="S13" s="66">
        <v>2.371098834635532</v>
      </c>
      <c r="T13" s="68">
        <v>2.260104130260814</v>
      </c>
      <c r="U13" s="67">
        <v>2.3027754519162613</v>
      </c>
      <c r="V13" s="67">
        <v>2.6835863299529876</v>
      </c>
      <c r="W13" s="66">
        <v>2.765676286689171</v>
      </c>
      <c r="X13" s="67">
        <v>2.9873483664672165</v>
      </c>
      <c r="Y13" s="67">
        <v>2.907016940927406</v>
      </c>
      <c r="Z13" s="67">
        <v>2.926103093041462</v>
      </c>
      <c r="AA13" s="69">
        <v>2.951677124217156</v>
      </c>
    </row>
    <row r="14" spans="2:27" ht="15">
      <c r="B14" s="52"/>
      <c r="C14" s="48"/>
      <c r="D14" s="48" t="s">
        <v>200</v>
      </c>
      <c r="E14" s="48"/>
      <c r="F14" s="49"/>
      <c r="G14" s="53" t="s">
        <v>103</v>
      </c>
      <c r="H14" s="66">
        <v>1.4153515657274767</v>
      </c>
      <c r="I14" s="67">
        <v>2.3956682219755407</v>
      </c>
      <c r="J14" s="67">
        <v>2.7153615004569644</v>
      </c>
      <c r="K14" s="66">
        <v>3.187997623178873</v>
      </c>
      <c r="L14" s="67">
        <v>1.1339898537749917</v>
      </c>
      <c r="M14" s="67">
        <v>1.3512620589401365</v>
      </c>
      <c r="N14" s="67">
        <v>1.593230423429091</v>
      </c>
      <c r="O14" s="66">
        <v>1.5815485996704979</v>
      </c>
      <c r="P14" s="68">
        <v>1.9343628077767931</v>
      </c>
      <c r="Q14" s="67">
        <v>2.517756893546135</v>
      </c>
      <c r="R14" s="67">
        <v>2.5254620937209324</v>
      </c>
      <c r="S14" s="66">
        <v>2.6011741451870165</v>
      </c>
      <c r="T14" s="68">
        <v>2.423155743376327</v>
      </c>
      <c r="U14" s="67">
        <v>2.4913642990920266</v>
      </c>
      <c r="V14" s="67">
        <v>2.9356993904219735</v>
      </c>
      <c r="W14" s="66">
        <v>3.0057777222489506</v>
      </c>
      <c r="X14" s="67">
        <v>3.2461743991095915</v>
      </c>
      <c r="Y14" s="67">
        <v>3.1457816467761717</v>
      </c>
      <c r="Z14" s="67">
        <v>3.163726747341869</v>
      </c>
      <c r="AA14" s="69">
        <v>3.197063659670036</v>
      </c>
    </row>
    <row r="15" spans="2:27" ht="3.75" customHeight="1">
      <c r="B15" s="52"/>
      <c r="C15" s="48"/>
      <c r="D15" s="48"/>
      <c r="E15" s="48"/>
      <c r="F15" s="49"/>
      <c r="G15" s="53"/>
      <c r="H15" s="66"/>
      <c r="I15" s="67"/>
      <c r="J15" s="67"/>
      <c r="K15" s="66"/>
      <c r="L15" s="67"/>
      <c r="M15" s="67"/>
      <c r="N15" s="67"/>
      <c r="O15" s="66"/>
      <c r="P15" s="68"/>
      <c r="Q15" s="67"/>
      <c r="R15" s="67"/>
      <c r="S15" s="66"/>
      <c r="T15" s="68"/>
      <c r="U15" s="67"/>
      <c r="V15" s="67"/>
      <c r="W15" s="66"/>
      <c r="X15" s="67"/>
      <c r="Y15" s="67"/>
      <c r="Z15" s="67"/>
      <c r="AA15" s="69"/>
    </row>
    <row r="16" spans="2:27" ht="15">
      <c r="B16" s="52"/>
      <c r="C16" s="90" t="s">
        <v>110</v>
      </c>
      <c r="D16" s="48"/>
      <c r="E16" s="48"/>
      <c r="F16" s="49"/>
      <c r="G16" s="53" t="s">
        <v>103</v>
      </c>
      <c r="H16" s="66">
        <v>1.31304227006423</v>
      </c>
      <c r="I16" s="67">
        <v>2.5714216173554405</v>
      </c>
      <c r="J16" s="67">
        <v>2.3795478335398883</v>
      </c>
      <c r="K16" s="66">
        <v>2.4400954461479785</v>
      </c>
      <c r="L16" s="67">
        <v>0.919514162930767</v>
      </c>
      <c r="M16" s="67">
        <v>0.9567462905274198</v>
      </c>
      <c r="N16" s="67">
        <v>1.5263556220789951</v>
      </c>
      <c r="O16" s="66">
        <v>1.8492817583906316</v>
      </c>
      <c r="P16" s="68">
        <v>2.328260800994798</v>
      </c>
      <c r="Q16" s="67">
        <v>2.875355625189229</v>
      </c>
      <c r="R16" s="67">
        <v>2.7509446059214184</v>
      </c>
      <c r="S16" s="66">
        <v>2.3318854094679153</v>
      </c>
      <c r="T16" s="68">
        <v>2.4675972516693463</v>
      </c>
      <c r="U16" s="67">
        <v>2.2999761013306568</v>
      </c>
      <c r="V16" s="67">
        <v>2.3751014110669644</v>
      </c>
      <c r="W16" s="66">
        <v>2.3763220770972993</v>
      </c>
      <c r="X16" s="67">
        <v>2.3107285699425404</v>
      </c>
      <c r="Y16" s="67">
        <v>2.4244341573033807</v>
      </c>
      <c r="Z16" s="67">
        <v>2.4995903776376025</v>
      </c>
      <c r="AA16" s="69">
        <v>2.5242695861268203</v>
      </c>
    </row>
    <row r="17" spans="2:27" ht="3.75" customHeight="1">
      <c r="B17" s="52"/>
      <c r="C17" s="48"/>
      <c r="D17" s="48"/>
      <c r="E17" s="48"/>
      <c r="F17" s="49"/>
      <c r="G17" s="53"/>
      <c r="H17" s="49"/>
      <c r="I17" s="48"/>
      <c r="J17" s="48"/>
      <c r="K17" s="49"/>
      <c r="L17" s="48"/>
      <c r="M17" s="48"/>
      <c r="N17" s="48"/>
      <c r="O17" s="49"/>
      <c r="P17" s="50"/>
      <c r="Q17" s="48"/>
      <c r="R17" s="48"/>
      <c r="S17" s="49"/>
      <c r="T17" s="50"/>
      <c r="U17" s="48"/>
      <c r="V17" s="48"/>
      <c r="W17" s="49"/>
      <c r="X17" s="48"/>
      <c r="Y17" s="48"/>
      <c r="Z17" s="48"/>
      <c r="AA17" s="51"/>
    </row>
    <row r="18" spans="2:27" ht="15">
      <c r="B18" s="52"/>
      <c r="C18" s="48" t="s">
        <v>31</v>
      </c>
      <c r="D18" s="48"/>
      <c r="E18" s="48"/>
      <c r="F18" s="49"/>
      <c r="G18" s="53" t="s">
        <v>111</v>
      </c>
      <c r="H18" s="66">
        <v>1.277337121156009</v>
      </c>
      <c r="I18" s="67">
        <v>2.4725123243264164</v>
      </c>
      <c r="J18" s="67">
        <v>2.8687499891256465</v>
      </c>
      <c r="K18" s="66">
        <v>2.8367423214516094</v>
      </c>
      <c r="L18" s="67">
        <v>0.5908524544488358</v>
      </c>
      <c r="M18" s="67">
        <v>0.9410770081893531</v>
      </c>
      <c r="N18" s="67">
        <v>1.6583710738121056</v>
      </c>
      <c r="O18" s="66">
        <v>1.8978404588660283</v>
      </c>
      <c r="P18" s="68">
        <v>2.023828432189106</v>
      </c>
      <c r="Q18" s="67">
        <v>2.493250401888176</v>
      </c>
      <c r="R18" s="67">
        <v>2.584941888680234</v>
      </c>
      <c r="S18" s="66">
        <v>2.7626745461156474</v>
      </c>
      <c r="T18" s="68">
        <v>2.857386954231117</v>
      </c>
      <c r="U18" s="67">
        <v>2.8499421482079015</v>
      </c>
      <c r="V18" s="67">
        <v>2.894243300804206</v>
      </c>
      <c r="W18" s="66">
        <v>2.8713630825012046</v>
      </c>
      <c r="X18" s="67">
        <v>2.923826030459267</v>
      </c>
      <c r="Y18" s="67">
        <v>2.796051878817636</v>
      </c>
      <c r="Z18" s="67">
        <v>2.7751250950649933</v>
      </c>
      <c r="AA18" s="69">
        <v>2.8668725674918107</v>
      </c>
    </row>
    <row r="19" spans="2:27" ht="15">
      <c r="B19" s="52"/>
      <c r="C19" s="48"/>
      <c r="D19" s="48" t="s">
        <v>112</v>
      </c>
      <c r="E19" s="48"/>
      <c r="F19" s="49"/>
      <c r="G19" s="53" t="s">
        <v>111</v>
      </c>
      <c r="H19" s="66">
        <v>1.4070588212380812</v>
      </c>
      <c r="I19" s="67">
        <v>2.5506415298097096</v>
      </c>
      <c r="J19" s="67">
        <v>2.258001320611399</v>
      </c>
      <c r="K19" s="66">
        <v>2.360759806432867</v>
      </c>
      <c r="L19" s="67">
        <v>1.0489342250878053</v>
      </c>
      <c r="M19" s="67">
        <v>1.1955713421309042</v>
      </c>
      <c r="N19" s="67">
        <v>1.8051122346701476</v>
      </c>
      <c r="O19" s="66">
        <v>1.5670431580758049</v>
      </c>
      <c r="P19" s="68">
        <v>2.0326870881606283</v>
      </c>
      <c r="Q19" s="67">
        <v>2.6022491480568846</v>
      </c>
      <c r="R19" s="67">
        <v>2.6636548756319343</v>
      </c>
      <c r="S19" s="66">
        <v>2.8870319033417644</v>
      </c>
      <c r="T19" s="68">
        <v>2.496567197666593</v>
      </c>
      <c r="U19" s="67">
        <v>2.16247621098222</v>
      </c>
      <c r="V19" s="67">
        <v>2.140696591181552</v>
      </c>
      <c r="W19" s="66">
        <v>2.2312260740438177</v>
      </c>
      <c r="X19" s="67">
        <v>2.3016142646497144</v>
      </c>
      <c r="Y19" s="67">
        <v>2.363775072980758</v>
      </c>
      <c r="Z19" s="67">
        <v>2.3998510216278532</v>
      </c>
      <c r="AA19" s="69">
        <v>2.382631381817717</v>
      </c>
    </row>
    <row r="20" spans="2:27" ht="15">
      <c r="B20" s="52"/>
      <c r="C20" s="48"/>
      <c r="D20" s="48" t="s">
        <v>113</v>
      </c>
      <c r="E20" s="48"/>
      <c r="F20" s="49"/>
      <c r="G20" s="53" t="s">
        <v>111</v>
      </c>
      <c r="H20" s="66">
        <v>3.217544597339824</v>
      </c>
      <c r="I20" s="67">
        <v>3.4276274089232572</v>
      </c>
      <c r="J20" s="67">
        <v>3.7111300398297686</v>
      </c>
      <c r="K20" s="66">
        <v>2.683583600172085</v>
      </c>
      <c r="L20" s="67">
        <v>2.708863915652998</v>
      </c>
      <c r="M20" s="67">
        <v>3.1725102648552337</v>
      </c>
      <c r="N20" s="67">
        <v>3.527996134619343</v>
      </c>
      <c r="O20" s="66">
        <v>3.431147495643998</v>
      </c>
      <c r="P20" s="68">
        <v>3.2549076871126914</v>
      </c>
      <c r="Q20" s="67">
        <v>3.4523799826403376</v>
      </c>
      <c r="R20" s="67">
        <v>3.4281436991389995</v>
      </c>
      <c r="S20" s="66">
        <v>3.5686782039489344</v>
      </c>
      <c r="T20" s="68">
        <v>3.927187233459577</v>
      </c>
      <c r="U20" s="67">
        <v>3.742590802314936</v>
      </c>
      <c r="V20" s="67">
        <v>3.6624912681091786</v>
      </c>
      <c r="W20" s="66">
        <v>3.5149909721971255</v>
      </c>
      <c r="X20" s="67">
        <v>2.9209228908674447</v>
      </c>
      <c r="Y20" s="67">
        <v>2.704204732231787</v>
      </c>
      <c r="Z20" s="67">
        <v>2.5905100574171485</v>
      </c>
      <c r="AA20" s="69">
        <v>2.527417071205832</v>
      </c>
    </row>
    <row r="21" spans="2:27" ht="15">
      <c r="B21" s="52"/>
      <c r="C21" s="48"/>
      <c r="D21" s="48" t="s">
        <v>114</v>
      </c>
      <c r="E21" s="48"/>
      <c r="F21" s="49"/>
      <c r="G21" s="53" t="s">
        <v>111</v>
      </c>
      <c r="H21" s="66">
        <v>1.5454082553999342</v>
      </c>
      <c r="I21" s="67">
        <v>2.6009497120021052</v>
      </c>
      <c r="J21" s="67">
        <v>2.7608110999439077</v>
      </c>
      <c r="K21" s="66">
        <v>2.8072657626382096</v>
      </c>
      <c r="L21" s="67">
        <v>0.5041842195434185</v>
      </c>
      <c r="M21" s="67">
        <v>0.7275462626688665</v>
      </c>
      <c r="N21" s="67">
        <v>2.171134360079634</v>
      </c>
      <c r="O21" s="66">
        <v>2.737386908062689</v>
      </c>
      <c r="P21" s="68">
        <v>2.7076644766268885</v>
      </c>
      <c r="Q21" s="67">
        <v>2.7812955012871186</v>
      </c>
      <c r="R21" s="67">
        <v>2.333796244753188</v>
      </c>
      <c r="S21" s="66">
        <v>2.5742967122525613</v>
      </c>
      <c r="T21" s="68">
        <v>2.719026507992254</v>
      </c>
      <c r="U21" s="67">
        <v>2.7970475449067322</v>
      </c>
      <c r="V21" s="67">
        <v>2.7933360754534675</v>
      </c>
      <c r="W21" s="66">
        <v>2.7635980248636542</v>
      </c>
      <c r="X21" s="67">
        <v>2.86139058815327</v>
      </c>
      <c r="Y21" s="67">
        <v>2.7830212052621732</v>
      </c>
      <c r="Z21" s="67">
        <v>2.762549425737703</v>
      </c>
      <c r="AA21" s="69">
        <v>2.8229660657280533</v>
      </c>
    </row>
    <row r="22" spans="2:27" ht="15">
      <c r="B22" s="52"/>
      <c r="C22" s="48"/>
      <c r="D22" s="48" t="s">
        <v>115</v>
      </c>
      <c r="E22" s="48"/>
      <c r="F22" s="49"/>
      <c r="G22" s="53" t="s">
        <v>111</v>
      </c>
      <c r="H22" s="66">
        <v>2.2288613053629547</v>
      </c>
      <c r="I22" s="67">
        <v>1.004586827320992</v>
      </c>
      <c r="J22" s="67">
        <v>2.1375167453198145</v>
      </c>
      <c r="K22" s="66">
        <v>2.2250610835477005</v>
      </c>
      <c r="L22" s="67">
        <v>2.250106534273243</v>
      </c>
      <c r="M22" s="67">
        <v>2.4713108063146194</v>
      </c>
      <c r="N22" s="67">
        <v>3.0181239020378996</v>
      </c>
      <c r="O22" s="66">
        <v>1.2040260964324858</v>
      </c>
      <c r="P22" s="68">
        <v>-0.16308855989990434</v>
      </c>
      <c r="Q22" s="67">
        <v>0.7287464089551037</v>
      </c>
      <c r="R22" s="67">
        <v>1.2814737098840254</v>
      </c>
      <c r="S22" s="66">
        <v>2.1070792205221096</v>
      </c>
      <c r="T22" s="68">
        <v>2.16576103903418</v>
      </c>
      <c r="U22" s="67">
        <v>2.2051595206871326</v>
      </c>
      <c r="V22" s="67">
        <v>2.1348708171299364</v>
      </c>
      <c r="W22" s="66">
        <v>2.048560823697926</v>
      </c>
      <c r="X22" s="67">
        <v>2.1571648690292875</v>
      </c>
      <c r="Y22" s="67">
        <v>2.2106688032220774</v>
      </c>
      <c r="Z22" s="67">
        <v>2.231811423772328</v>
      </c>
      <c r="AA22" s="69">
        <v>2.323074477201615</v>
      </c>
    </row>
    <row r="23" spans="2:27" ht="15">
      <c r="B23" s="52"/>
      <c r="C23" s="48"/>
      <c r="D23" s="48" t="s">
        <v>116</v>
      </c>
      <c r="E23" s="48"/>
      <c r="F23" s="49"/>
      <c r="G23" s="53" t="s">
        <v>111</v>
      </c>
      <c r="H23" s="66">
        <v>2.747262252132515</v>
      </c>
      <c r="I23" s="67">
        <v>1.5414878409919481</v>
      </c>
      <c r="J23" s="67">
        <v>1.81108617401118</v>
      </c>
      <c r="K23" s="66">
        <v>1.8627223893664961</v>
      </c>
      <c r="L23" s="67">
        <v>2.631701657140667</v>
      </c>
      <c r="M23" s="67">
        <v>3.4086648396201866</v>
      </c>
      <c r="N23" s="67">
        <v>3.2575610517531715</v>
      </c>
      <c r="O23" s="66">
        <v>1.7289829974811255</v>
      </c>
      <c r="P23" s="68">
        <v>0.5493650353273694</v>
      </c>
      <c r="Q23" s="67">
        <v>1.174668769319581</v>
      </c>
      <c r="R23" s="67">
        <v>2.074898687344586</v>
      </c>
      <c r="S23" s="66">
        <v>2.310202613038868</v>
      </c>
      <c r="T23" s="68">
        <v>2.0890256213046428</v>
      </c>
      <c r="U23" s="67">
        <v>1.8729966991527363</v>
      </c>
      <c r="V23" s="67">
        <v>1.644537606112209</v>
      </c>
      <c r="W23" s="66">
        <v>1.6523331477239651</v>
      </c>
      <c r="X23" s="67">
        <v>1.7832540242344095</v>
      </c>
      <c r="Y23" s="67">
        <v>1.8890297064625656</v>
      </c>
      <c r="Z23" s="67">
        <v>1.8888771622758753</v>
      </c>
      <c r="AA23" s="69">
        <v>1.9053154833039514</v>
      </c>
    </row>
    <row r="24" spans="2:27" ht="18">
      <c r="B24" s="52"/>
      <c r="C24" s="48"/>
      <c r="D24" s="48" t="s">
        <v>117</v>
      </c>
      <c r="E24" s="48"/>
      <c r="F24" s="49"/>
      <c r="G24" s="53" t="s">
        <v>111</v>
      </c>
      <c r="H24" s="66">
        <v>-0.504539912214355</v>
      </c>
      <c r="I24" s="67">
        <v>-0.5287503906892965</v>
      </c>
      <c r="J24" s="67">
        <v>0.3206237980318889</v>
      </c>
      <c r="K24" s="66">
        <v>0.35571275308761585</v>
      </c>
      <c r="L24" s="67">
        <v>-0.37181018798871435</v>
      </c>
      <c r="M24" s="67">
        <v>-0.906455986796999</v>
      </c>
      <c r="N24" s="67">
        <v>-0.2318834061897519</v>
      </c>
      <c r="O24" s="66">
        <v>-0.5160347479947092</v>
      </c>
      <c r="P24" s="68">
        <v>-0.7085610087909942</v>
      </c>
      <c r="Q24" s="67">
        <v>-0.440745065725082</v>
      </c>
      <c r="R24" s="67">
        <v>-0.7772968552149422</v>
      </c>
      <c r="S24" s="66">
        <v>-0.19853679039717065</v>
      </c>
      <c r="T24" s="68">
        <v>0.07516519749557915</v>
      </c>
      <c r="U24" s="67">
        <v>0.32605580703130954</v>
      </c>
      <c r="V24" s="67">
        <v>0.48239996222700654</v>
      </c>
      <c r="W24" s="66">
        <v>0.38978709460425875</v>
      </c>
      <c r="X24" s="67">
        <v>0.36735988486459803</v>
      </c>
      <c r="Y24" s="67">
        <v>0.31567588550613834</v>
      </c>
      <c r="Z24" s="67">
        <v>0.33657674031510965</v>
      </c>
      <c r="AA24" s="69">
        <v>0.40994818760569274</v>
      </c>
    </row>
    <row r="25" spans="2:27" ht="3.75" customHeight="1">
      <c r="B25" s="52"/>
      <c r="C25" s="48"/>
      <c r="D25" s="48"/>
      <c r="E25" s="48"/>
      <c r="F25" s="49"/>
      <c r="G25" s="53"/>
      <c r="H25" s="49"/>
      <c r="I25" s="48"/>
      <c r="J25" s="48"/>
      <c r="K25" s="49"/>
      <c r="L25" s="48"/>
      <c r="M25" s="48"/>
      <c r="N25" s="48"/>
      <c r="O25" s="49"/>
      <c r="P25" s="50"/>
      <c r="Q25" s="48"/>
      <c r="R25" s="48"/>
      <c r="S25" s="49"/>
      <c r="T25" s="50"/>
      <c r="U25" s="48"/>
      <c r="V25" s="48"/>
      <c r="W25" s="49"/>
      <c r="X25" s="48"/>
      <c r="Y25" s="48"/>
      <c r="Z25" s="48"/>
      <c r="AA25" s="51"/>
    </row>
    <row r="26" spans="2:27" ht="18.75" thickBot="1">
      <c r="B26" s="54"/>
      <c r="C26" s="55" t="s">
        <v>118</v>
      </c>
      <c r="D26" s="55"/>
      <c r="E26" s="55"/>
      <c r="F26" s="56"/>
      <c r="G26" s="57" t="s">
        <v>119</v>
      </c>
      <c r="H26" s="71">
        <v>2.8491795199799554</v>
      </c>
      <c r="I26" s="70">
        <v>3.261073792268661</v>
      </c>
      <c r="J26" s="70">
        <v>2.2597648554531986</v>
      </c>
      <c r="K26" s="71">
        <v>2.5371039581567345</v>
      </c>
      <c r="L26" s="70">
        <v>2.2869129892024773</v>
      </c>
      <c r="M26" s="70">
        <v>2.8965227583930897</v>
      </c>
      <c r="N26" s="70">
        <v>3.6342443850027735</v>
      </c>
      <c r="O26" s="71">
        <v>2.566380624352618</v>
      </c>
      <c r="P26" s="72">
        <v>3.4929122630431095</v>
      </c>
      <c r="Q26" s="70">
        <v>3.5328418509725594</v>
      </c>
      <c r="R26" s="70">
        <v>2.990996112941005</v>
      </c>
      <c r="S26" s="71">
        <v>3.043240868840556</v>
      </c>
      <c r="T26" s="72">
        <v>2.1657950670365125</v>
      </c>
      <c r="U26" s="70">
        <v>2.2884717506396584</v>
      </c>
      <c r="V26" s="70">
        <v>2.372709144620643</v>
      </c>
      <c r="W26" s="71">
        <v>2.209743348658577</v>
      </c>
      <c r="X26" s="70">
        <v>2.505225831274089</v>
      </c>
      <c r="Y26" s="70">
        <v>2.316325186177167</v>
      </c>
      <c r="Z26" s="70">
        <v>2.421069084088785</v>
      </c>
      <c r="AA26" s="73">
        <v>2.9078322422465703</v>
      </c>
    </row>
    <row r="27" ht="3.75" customHeight="1"/>
    <row r="28" ht="15">
      <c r="B28" s="36" t="s">
        <v>98</v>
      </c>
    </row>
    <row r="29" spans="2:6" ht="15">
      <c r="B29" s="36" t="s">
        <v>120</v>
      </c>
      <c r="F29" s="59"/>
    </row>
    <row r="30" spans="2:6" ht="15">
      <c r="B30" s="36" t="s">
        <v>121</v>
      </c>
      <c r="F30" s="59"/>
    </row>
    <row r="31" ht="15">
      <c r="G31" s="59"/>
    </row>
    <row r="32" ht="15.75" thickBot="1">
      <c r="F32" s="61" t="s">
        <v>12</v>
      </c>
    </row>
    <row r="33" spans="6:23" ht="15">
      <c r="F33" s="92"/>
      <c r="G33" s="93"/>
      <c r="H33" s="178">
        <v>43070</v>
      </c>
      <c r="I33" s="178">
        <v>43101</v>
      </c>
      <c r="J33" s="178">
        <v>43132</v>
      </c>
      <c r="K33" s="178">
        <v>43160</v>
      </c>
      <c r="L33" s="178">
        <v>43191</v>
      </c>
      <c r="M33" s="178">
        <v>43221</v>
      </c>
      <c r="N33" s="178">
        <v>43252</v>
      </c>
      <c r="O33" s="178">
        <v>43282</v>
      </c>
      <c r="P33" s="178">
        <v>43313</v>
      </c>
      <c r="Q33" s="178">
        <v>43344</v>
      </c>
      <c r="R33" s="178">
        <v>43374</v>
      </c>
      <c r="S33" s="178">
        <v>43405</v>
      </c>
      <c r="T33" s="178">
        <v>43435</v>
      </c>
      <c r="U33" s="178">
        <v>43466</v>
      </c>
      <c r="V33" s="178">
        <v>43497</v>
      </c>
      <c r="W33" s="179">
        <v>43525</v>
      </c>
    </row>
    <row r="34" spans="6:23" ht="15.75" thickBot="1">
      <c r="F34" s="94" t="s">
        <v>102</v>
      </c>
      <c r="G34" s="95" t="s">
        <v>122</v>
      </c>
      <c r="H34" s="70">
        <v>1.9649122807017534</v>
      </c>
      <c r="I34" s="70">
        <v>2.56948610277945</v>
      </c>
      <c r="J34" s="70">
        <v>2.1879661859771176</v>
      </c>
      <c r="K34" s="70">
        <v>2.519418442541337</v>
      </c>
      <c r="L34" s="70">
        <v>2.9832935560859113</v>
      </c>
      <c r="M34" s="70">
        <v>2.8950268113361375</v>
      </c>
      <c r="N34" s="70">
        <v>3.0234814441458298</v>
      </c>
      <c r="O34" s="70">
        <v>2.863423942312153</v>
      </c>
      <c r="P34" s="70">
        <v>2.7852282412686407</v>
      </c>
      <c r="Q34" s="70">
        <v>2.776045212030411</v>
      </c>
      <c r="R34" s="70">
        <v>2.5481326183651447</v>
      </c>
      <c r="S34" s="70">
        <v>2.2499764221880554</v>
      </c>
      <c r="T34" s="70">
        <v>2.26127205108169</v>
      </c>
      <c r="U34" s="70">
        <v>2.331621799775462</v>
      </c>
      <c r="V34" s="70">
        <v>2.552747547145046</v>
      </c>
      <c r="W34" s="73">
        <v>2.480720199547747</v>
      </c>
    </row>
    <row r="35" spans="6:9" ht="15">
      <c r="F35" s="36" t="s">
        <v>98</v>
      </c>
      <c r="G35" s="96"/>
      <c r="H35" s="97"/>
      <c r="I35" s="97"/>
    </row>
    <row r="36" spans="7:8" ht="15">
      <c r="G36" s="96"/>
      <c r="H36" s="97"/>
    </row>
    <row r="37" spans="7:8" ht="15">
      <c r="G37" s="96"/>
      <c r="H37" s="97"/>
    </row>
    <row r="38" spans="7:8" ht="15">
      <c r="G38" s="96"/>
      <c r="H38" s="97"/>
    </row>
    <row r="39" spans="7:8" ht="15">
      <c r="G39" s="96"/>
      <c r="H39" s="97"/>
    </row>
    <row r="40" spans="7:8" ht="15">
      <c r="G40" s="96"/>
      <c r="H40" s="97"/>
    </row>
    <row r="41" spans="7:8" ht="15">
      <c r="G41" s="96"/>
      <c r="H41" s="97"/>
    </row>
    <row r="42" spans="7:8" ht="15">
      <c r="G42" s="96"/>
      <c r="H42" s="97"/>
    </row>
    <row r="43" spans="7:8" ht="15">
      <c r="G43" s="96"/>
      <c r="H43" s="97"/>
    </row>
  </sheetData>
  <sheetProtection/>
  <mergeCells count="9">
    <mergeCell ref="L3:O3"/>
    <mergeCell ref="X3:AA3"/>
    <mergeCell ref="P3:S3"/>
    <mergeCell ref="T3:W3"/>
    <mergeCell ref="B3:F4"/>
    <mergeCell ref="G3:G4"/>
    <mergeCell ref="I3:I4"/>
    <mergeCell ref="K3:K4"/>
    <mergeCell ref="J3:J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I69"/>
  <sheetViews>
    <sheetView zoomScale="80" zoomScaleNormal="80" zoomScalePageLayoutView="0" workbookViewId="0" topLeftCell="A1">
      <selection activeCell="AD65" sqref="AD65"/>
    </sheetView>
  </sheetViews>
  <sheetFormatPr defaultColWidth="9.140625" defaultRowHeight="15"/>
  <cols>
    <col min="1" max="5" width="3.140625" style="36" customWidth="1"/>
    <col min="6" max="6" width="35.00390625" style="36" customWidth="1"/>
    <col min="7" max="7" width="22.7109375" style="36" customWidth="1"/>
    <col min="8" max="8" width="10.140625" style="36" customWidth="1"/>
    <col min="9" max="27" width="9.140625" style="36" customWidth="1"/>
    <col min="28" max="16384" width="9.140625" style="36" customWidth="1"/>
  </cols>
  <sheetData>
    <row r="1" ht="22.5" customHeight="1" thickBot="1">
      <c r="B1" s="35" t="s">
        <v>123</v>
      </c>
    </row>
    <row r="2" spans="2:27" ht="30" customHeight="1">
      <c r="B2" s="210" t="str">
        <f>"Medium-Term Forecast "&amp;Summary!H3&amp;" - labour market [level]"</f>
        <v>Medium-Term Forecast MTF-2018Q2 - labour market [level]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2"/>
    </row>
    <row r="3" spans="2:27" ht="15">
      <c r="B3" s="279" t="s">
        <v>20</v>
      </c>
      <c r="C3" s="280"/>
      <c r="D3" s="280"/>
      <c r="E3" s="280"/>
      <c r="F3" s="281"/>
      <c r="G3" s="294" t="s">
        <v>19</v>
      </c>
      <c r="H3" s="32" t="s">
        <v>18</v>
      </c>
      <c r="I3" s="285">
        <v>2018</v>
      </c>
      <c r="J3" s="285">
        <v>2019</v>
      </c>
      <c r="K3" s="277">
        <v>2020</v>
      </c>
      <c r="L3" s="295">
        <v>2017</v>
      </c>
      <c r="M3" s="296"/>
      <c r="N3" s="296"/>
      <c r="O3" s="296"/>
      <c r="P3" s="295">
        <v>2018</v>
      </c>
      <c r="Q3" s="296"/>
      <c r="R3" s="296"/>
      <c r="S3" s="296"/>
      <c r="T3" s="295">
        <v>2019</v>
      </c>
      <c r="U3" s="296"/>
      <c r="V3" s="296"/>
      <c r="W3" s="296"/>
      <c r="X3" s="295">
        <v>2020</v>
      </c>
      <c r="Y3" s="296"/>
      <c r="Z3" s="296"/>
      <c r="AA3" s="298"/>
    </row>
    <row r="4" spans="2:27" ht="15">
      <c r="B4" s="282"/>
      <c r="C4" s="283"/>
      <c r="D4" s="283"/>
      <c r="E4" s="283"/>
      <c r="F4" s="284"/>
      <c r="G4" s="292"/>
      <c r="H4" s="34">
        <v>2017</v>
      </c>
      <c r="I4" s="276"/>
      <c r="J4" s="276"/>
      <c r="K4" s="278"/>
      <c r="L4" s="37" t="s">
        <v>0</v>
      </c>
      <c r="M4" s="37" t="s">
        <v>1</v>
      </c>
      <c r="N4" s="37" t="s">
        <v>2</v>
      </c>
      <c r="O4" s="38" t="s">
        <v>3</v>
      </c>
      <c r="P4" s="39" t="s">
        <v>0</v>
      </c>
      <c r="Q4" s="37" t="s">
        <v>1</v>
      </c>
      <c r="R4" s="37" t="s">
        <v>2</v>
      </c>
      <c r="S4" s="38" t="s">
        <v>3</v>
      </c>
      <c r="T4" s="39" t="s">
        <v>0</v>
      </c>
      <c r="U4" s="37" t="s">
        <v>1</v>
      </c>
      <c r="V4" s="37" t="s">
        <v>2</v>
      </c>
      <c r="W4" s="222" t="s">
        <v>3</v>
      </c>
      <c r="X4" s="37" t="s">
        <v>0</v>
      </c>
      <c r="Y4" s="37" t="s">
        <v>1</v>
      </c>
      <c r="Z4" s="37" t="s">
        <v>2</v>
      </c>
      <c r="AA4" s="40" t="s">
        <v>3</v>
      </c>
    </row>
    <row r="5" spans="2:27" ht="3.75" customHeight="1">
      <c r="B5" s="41"/>
      <c r="C5" s="42"/>
      <c r="D5" s="42"/>
      <c r="E5" s="42"/>
      <c r="F5" s="43"/>
      <c r="G5" s="198"/>
      <c r="H5" s="98"/>
      <c r="I5" s="87"/>
      <c r="J5" s="86"/>
      <c r="K5" s="88"/>
      <c r="L5" s="46"/>
      <c r="M5" s="46"/>
      <c r="N5" s="46"/>
      <c r="O5" s="45"/>
      <c r="P5" s="89"/>
      <c r="Q5" s="46"/>
      <c r="R5" s="46"/>
      <c r="S5" s="45"/>
      <c r="T5" s="89"/>
      <c r="U5" s="46"/>
      <c r="V5" s="46"/>
      <c r="W5" s="45"/>
      <c r="X5" s="46"/>
      <c r="Y5" s="46"/>
      <c r="Z5" s="46"/>
      <c r="AA5" s="63"/>
    </row>
    <row r="6" spans="2:27" ht="15">
      <c r="B6" s="41" t="s">
        <v>124</v>
      </c>
      <c r="C6" s="42"/>
      <c r="D6" s="42"/>
      <c r="E6" s="42"/>
      <c r="F6" s="91"/>
      <c r="G6" s="44"/>
      <c r="H6" s="98"/>
      <c r="I6" s="86"/>
      <c r="J6" s="86"/>
      <c r="K6" s="88"/>
      <c r="L6" s="46"/>
      <c r="M6" s="46"/>
      <c r="N6" s="46"/>
      <c r="O6" s="45"/>
      <c r="P6" s="89"/>
      <c r="Q6" s="46"/>
      <c r="R6" s="46"/>
      <c r="S6" s="45"/>
      <c r="T6" s="89"/>
      <c r="U6" s="46"/>
      <c r="V6" s="46"/>
      <c r="W6" s="45"/>
      <c r="X6" s="46"/>
      <c r="Y6" s="46"/>
      <c r="Z6" s="46"/>
      <c r="AA6" s="63"/>
    </row>
    <row r="7" spans="2:27" ht="15">
      <c r="B7" s="41"/>
      <c r="C7" s="90" t="s">
        <v>44</v>
      </c>
      <c r="D7" s="42"/>
      <c r="E7" s="42"/>
      <c r="F7" s="91"/>
      <c r="G7" s="53" t="s">
        <v>125</v>
      </c>
      <c r="H7" s="108">
        <v>2372.2560000000003</v>
      </c>
      <c r="I7" s="109">
        <v>2413.862</v>
      </c>
      <c r="J7" s="109">
        <v>2441.83975</v>
      </c>
      <c r="K7" s="110">
        <v>2466.25275</v>
      </c>
      <c r="L7" s="111">
        <v>2351.078</v>
      </c>
      <c r="M7" s="111">
        <v>2366.454</v>
      </c>
      <c r="N7" s="111">
        <v>2379.829</v>
      </c>
      <c r="O7" s="112">
        <v>2391.663</v>
      </c>
      <c r="P7" s="113">
        <v>2401.253</v>
      </c>
      <c r="Q7" s="111">
        <v>2410.018</v>
      </c>
      <c r="R7" s="111">
        <v>2417.971</v>
      </c>
      <c r="S7" s="112">
        <v>2426.206</v>
      </c>
      <c r="T7" s="113">
        <v>2432.722</v>
      </c>
      <c r="U7" s="111">
        <v>2438.413</v>
      </c>
      <c r="V7" s="111">
        <v>2444.8940000000002</v>
      </c>
      <c r="W7" s="112">
        <v>2451.33</v>
      </c>
      <c r="X7" s="111">
        <v>2458.101</v>
      </c>
      <c r="Y7" s="111">
        <v>2463.98</v>
      </c>
      <c r="Z7" s="111">
        <v>2469.1890000000003</v>
      </c>
      <c r="AA7" s="114">
        <v>2473.741</v>
      </c>
    </row>
    <row r="8" spans="2:27" ht="3.75" customHeight="1">
      <c r="B8" s="52"/>
      <c r="C8" s="48"/>
      <c r="D8" s="64"/>
      <c r="E8" s="48"/>
      <c r="F8" s="49"/>
      <c r="G8" s="53"/>
      <c r="H8" s="115"/>
      <c r="I8" s="111"/>
      <c r="J8" s="111"/>
      <c r="K8" s="112"/>
      <c r="L8" s="111"/>
      <c r="M8" s="111"/>
      <c r="N8" s="111"/>
      <c r="O8" s="112"/>
      <c r="P8" s="113"/>
      <c r="Q8" s="111"/>
      <c r="R8" s="111"/>
      <c r="S8" s="112"/>
      <c r="T8" s="113"/>
      <c r="U8" s="111"/>
      <c r="V8" s="111"/>
      <c r="W8" s="112"/>
      <c r="X8" s="111"/>
      <c r="Y8" s="111"/>
      <c r="Z8" s="111"/>
      <c r="AA8" s="114"/>
    </row>
    <row r="9" spans="2:27" ht="15">
      <c r="B9" s="52"/>
      <c r="C9" s="48"/>
      <c r="D9" s="64" t="s">
        <v>126</v>
      </c>
      <c r="E9" s="48"/>
      <c r="F9" s="49"/>
      <c r="G9" s="53" t="s">
        <v>125</v>
      </c>
      <c r="H9" s="115">
        <v>2049.7554999999998</v>
      </c>
      <c r="I9" s="111">
        <v>2090.04675</v>
      </c>
      <c r="J9" s="111">
        <v>2114.34375</v>
      </c>
      <c r="K9" s="112">
        <v>2135.48225</v>
      </c>
      <c r="L9" s="116"/>
      <c r="M9" s="116"/>
      <c r="N9" s="116"/>
      <c r="O9" s="117"/>
      <c r="P9" s="118"/>
      <c r="Q9" s="116"/>
      <c r="R9" s="116"/>
      <c r="S9" s="117"/>
      <c r="T9" s="118"/>
      <c r="U9" s="116"/>
      <c r="V9" s="116"/>
      <c r="W9" s="117"/>
      <c r="X9" s="116"/>
      <c r="Y9" s="116"/>
      <c r="Z9" s="116"/>
      <c r="AA9" s="119"/>
    </row>
    <row r="10" spans="2:27" ht="15">
      <c r="B10" s="52"/>
      <c r="C10" s="48"/>
      <c r="D10" s="64" t="s">
        <v>127</v>
      </c>
      <c r="E10" s="48"/>
      <c r="F10" s="49"/>
      <c r="G10" s="53" t="s">
        <v>125</v>
      </c>
      <c r="H10" s="115">
        <v>322.50050000000005</v>
      </c>
      <c r="I10" s="111">
        <v>323.81499999999994</v>
      </c>
      <c r="J10" s="111">
        <v>327.496</v>
      </c>
      <c r="K10" s="112">
        <v>330.77025</v>
      </c>
      <c r="L10" s="116"/>
      <c r="M10" s="116"/>
      <c r="N10" s="116"/>
      <c r="O10" s="117"/>
      <c r="P10" s="118"/>
      <c r="Q10" s="116"/>
      <c r="R10" s="116"/>
      <c r="S10" s="117"/>
      <c r="T10" s="118"/>
      <c r="U10" s="116"/>
      <c r="V10" s="116"/>
      <c r="W10" s="117"/>
      <c r="X10" s="116"/>
      <c r="Y10" s="116"/>
      <c r="Z10" s="116"/>
      <c r="AA10" s="119"/>
    </row>
    <row r="11" spans="2:27" ht="3.75" customHeight="1">
      <c r="B11" s="52"/>
      <c r="C11" s="48"/>
      <c r="D11" s="48"/>
      <c r="E11" s="48"/>
      <c r="F11" s="49"/>
      <c r="G11" s="53"/>
      <c r="H11" s="60"/>
      <c r="I11" s="48"/>
      <c r="J11" s="48"/>
      <c r="K11" s="49"/>
      <c r="L11" s="48"/>
      <c r="M11" s="48"/>
      <c r="N11" s="48"/>
      <c r="O11" s="49"/>
      <c r="P11" s="50"/>
      <c r="Q11" s="48"/>
      <c r="R11" s="48"/>
      <c r="S11" s="49"/>
      <c r="T11" s="50"/>
      <c r="U11" s="48"/>
      <c r="V11" s="48"/>
      <c r="W11" s="49"/>
      <c r="X11" s="48"/>
      <c r="Y11" s="48"/>
      <c r="Z11" s="48"/>
      <c r="AA11" s="51"/>
    </row>
    <row r="12" spans="2:27" ht="15">
      <c r="B12" s="52"/>
      <c r="C12" s="48" t="s">
        <v>128</v>
      </c>
      <c r="D12" s="48"/>
      <c r="E12" s="48"/>
      <c r="F12" s="49"/>
      <c r="G12" s="53" t="s">
        <v>129</v>
      </c>
      <c r="H12" s="84">
        <v>223.98275</v>
      </c>
      <c r="I12" s="67">
        <v>192.0935</v>
      </c>
      <c r="J12" s="67">
        <v>177.31999999999996</v>
      </c>
      <c r="K12" s="66">
        <v>162.3665</v>
      </c>
      <c r="L12" s="104">
        <v>236.213</v>
      </c>
      <c r="M12" s="104">
        <v>230.94500000000002</v>
      </c>
      <c r="N12" s="104">
        <v>219.888</v>
      </c>
      <c r="O12" s="105">
        <v>208.885</v>
      </c>
      <c r="P12" s="106">
        <v>195.52800000000002</v>
      </c>
      <c r="Q12" s="104">
        <v>193.68099999999998</v>
      </c>
      <c r="R12" s="104">
        <v>192.336</v>
      </c>
      <c r="S12" s="105">
        <v>186.829</v>
      </c>
      <c r="T12" s="106">
        <v>182.80599999999998</v>
      </c>
      <c r="U12" s="104">
        <v>179.341</v>
      </c>
      <c r="V12" s="104">
        <v>175.444</v>
      </c>
      <c r="W12" s="105">
        <v>171.68900000000002</v>
      </c>
      <c r="X12" s="104">
        <v>167.078</v>
      </c>
      <c r="Y12" s="104">
        <v>163.472</v>
      </c>
      <c r="Z12" s="104">
        <v>160.56699999999998</v>
      </c>
      <c r="AA12" s="107">
        <v>158.349</v>
      </c>
    </row>
    <row r="13" spans="2:27" ht="15">
      <c r="B13" s="52"/>
      <c r="C13" s="48" t="s">
        <v>49</v>
      </c>
      <c r="D13" s="48"/>
      <c r="E13" s="48"/>
      <c r="F13" s="49"/>
      <c r="G13" s="53" t="s">
        <v>4</v>
      </c>
      <c r="H13" s="84">
        <v>8.13065</v>
      </c>
      <c r="I13" s="67">
        <v>7.0063</v>
      </c>
      <c r="J13" s="67">
        <v>6.4773</v>
      </c>
      <c r="K13" s="66">
        <v>5.9411499999999995</v>
      </c>
      <c r="L13" s="67">
        <v>8.566500000000001</v>
      </c>
      <c r="M13" s="67">
        <v>8.3787</v>
      </c>
      <c r="N13" s="67">
        <v>7.9779</v>
      </c>
      <c r="O13" s="66">
        <v>7.599499999999999</v>
      </c>
      <c r="P13" s="68">
        <v>7.1288</v>
      </c>
      <c r="Q13" s="67">
        <v>7.064299999999999</v>
      </c>
      <c r="R13" s="67">
        <v>7.0162</v>
      </c>
      <c r="S13" s="66">
        <v>6.8159</v>
      </c>
      <c r="T13" s="68">
        <v>6.673</v>
      </c>
      <c r="U13" s="67">
        <v>6.5501000000000005</v>
      </c>
      <c r="V13" s="67">
        <v>6.4105</v>
      </c>
      <c r="W13" s="66">
        <v>6.275600000000001</v>
      </c>
      <c r="X13" s="67">
        <v>6.1099</v>
      </c>
      <c r="Y13" s="67">
        <v>5.980499999999999</v>
      </c>
      <c r="Z13" s="67">
        <v>5.8766</v>
      </c>
      <c r="AA13" s="69">
        <v>5.7976</v>
      </c>
    </row>
    <row r="14" spans="2:27" ht="3.75" customHeight="1">
      <c r="B14" s="52"/>
      <c r="C14" s="48"/>
      <c r="D14" s="48"/>
      <c r="E14" s="48"/>
      <c r="F14" s="49"/>
      <c r="G14" s="53"/>
      <c r="H14" s="60"/>
      <c r="I14" s="48"/>
      <c r="J14" s="48"/>
      <c r="K14" s="49"/>
      <c r="L14" s="48"/>
      <c r="M14" s="48"/>
      <c r="N14" s="48"/>
      <c r="O14" s="49"/>
      <c r="P14" s="50"/>
      <c r="Q14" s="48"/>
      <c r="R14" s="48"/>
      <c r="S14" s="49"/>
      <c r="T14" s="50"/>
      <c r="U14" s="48"/>
      <c r="V14" s="48"/>
      <c r="W14" s="49"/>
      <c r="X14" s="48"/>
      <c r="Y14" s="48"/>
      <c r="Z14" s="48"/>
      <c r="AA14" s="51"/>
    </row>
    <row r="15" spans="2:27" ht="15">
      <c r="B15" s="41" t="s">
        <v>130</v>
      </c>
      <c r="C15" s="48"/>
      <c r="D15" s="48"/>
      <c r="E15" s="48"/>
      <c r="F15" s="49"/>
      <c r="G15" s="53"/>
      <c r="H15" s="60"/>
      <c r="I15" s="48"/>
      <c r="J15" s="48"/>
      <c r="K15" s="49"/>
      <c r="L15" s="48"/>
      <c r="M15" s="48"/>
      <c r="N15" s="48"/>
      <c r="O15" s="49"/>
      <c r="P15" s="50"/>
      <c r="Q15" s="48"/>
      <c r="R15" s="48"/>
      <c r="S15" s="49"/>
      <c r="T15" s="50"/>
      <c r="U15" s="48"/>
      <c r="V15" s="48"/>
      <c r="W15" s="49"/>
      <c r="X15" s="48"/>
      <c r="Y15" s="48"/>
      <c r="Z15" s="48"/>
      <c r="AA15" s="51"/>
    </row>
    <row r="16" spans="2:27" ht="15">
      <c r="B16" s="52"/>
      <c r="C16" s="48" t="s">
        <v>131</v>
      </c>
      <c r="D16" s="48"/>
      <c r="E16" s="48"/>
      <c r="F16" s="49"/>
      <c r="G16" s="53" t="s">
        <v>13</v>
      </c>
      <c r="H16" s="185">
        <v>16621.293612823578</v>
      </c>
      <c r="I16" s="76">
        <v>17538.43087529023</v>
      </c>
      <c r="J16" s="76">
        <v>18573.619318050813</v>
      </c>
      <c r="K16" s="77">
        <v>19606.80595495467</v>
      </c>
      <c r="L16" s="76">
        <v>4088.149633</v>
      </c>
      <c r="M16" s="76">
        <v>4129.515327</v>
      </c>
      <c r="N16" s="76">
        <v>4185.611755</v>
      </c>
      <c r="O16" s="77">
        <v>4216.461134</v>
      </c>
      <c r="P16" s="78">
        <v>4291.977953</v>
      </c>
      <c r="Q16" s="76">
        <v>4357.145288</v>
      </c>
      <c r="R16" s="76">
        <v>4417.775969</v>
      </c>
      <c r="S16" s="77">
        <v>4470.498995</v>
      </c>
      <c r="T16" s="78">
        <v>4533.536136</v>
      </c>
      <c r="U16" s="76">
        <v>4613.281019</v>
      </c>
      <c r="V16" s="76">
        <v>4682.949528</v>
      </c>
      <c r="W16" s="77">
        <v>4742.964333</v>
      </c>
      <c r="X16" s="76">
        <v>4805.131562</v>
      </c>
      <c r="Y16" s="76">
        <v>4868.473606</v>
      </c>
      <c r="Z16" s="76">
        <v>4933.041154</v>
      </c>
      <c r="AA16" s="79">
        <v>4999.475395</v>
      </c>
    </row>
    <row r="17" spans="1:113" s="168" customFormat="1" ht="18">
      <c r="A17" s="158"/>
      <c r="B17" s="52"/>
      <c r="C17" s="48" t="s">
        <v>132</v>
      </c>
      <c r="D17" s="48"/>
      <c r="E17" s="48"/>
      <c r="F17" s="49"/>
      <c r="G17" s="53" t="s">
        <v>13</v>
      </c>
      <c r="H17" s="159">
        <v>953.99999975</v>
      </c>
      <c r="I17" s="161">
        <v>1009.08781075</v>
      </c>
      <c r="J17" s="223">
        <v>1067.1737444999999</v>
      </c>
      <c r="K17" s="162">
        <v>1126.57901625</v>
      </c>
      <c r="L17" s="76">
        <v>931.993492</v>
      </c>
      <c r="M17" s="76">
        <v>947.907291</v>
      </c>
      <c r="N17" s="76">
        <v>960.458873</v>
      </c>
      <c r="O17" s="77">
        <v>975.640343</v>
      </c>
      <c r="P17" s="76">
        <v>989.366408</v>
      </c>
      <c r="Q17" s="76">
        <v>1002.448319</v>
      </c>
      <c r="R17" s="76">
        <v>1016.204418</v>
      </c>
      <c r="S17" s="77">
        <v>1028.332098</v>
      </c>
      <c r="T17" s="76">
        <v>1041.894168</v>
      </c>
      <c r="U17" s="76">
        <v>1060.32711</v>
      </c>
      <c r="V17" s="76">
        <v>1076.33988</v>
      </c>
      <c r="W17" s="77">
        <v>1090.13382</v>
      </c>
      <c r="X17" s="76">
        <v>1104.422479</v>
      </c>
      <c r="Y17" s="76">
        <v>1118.98116</v>
      </c>
      <c r="Z17" s="76">
        <v>1133.821514</v>
      </c>
      <c r="AA17" s="79">
        <v>1149.090912</v>
      </c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</row>
    <row r="18" spans="2:27" ht="15">
      <c r="B18" s="52"/>
      <c r="C18" s="48"/>
      <c r="D18" s="64" t="s">
        <v>133</v>
      </c>
      <c r="E18" s="48"/>
      <c r="F18" s="49"/>
      <c r="G18" s="53" t="s">
        <v>13</v>
      </c>
      <c r="H18" s="159">
        <v>941.31258075969</v>
      </c>
      <c r="I18" s="163">
        <v>996.2950872793649</v>
      </c>
      <c r="J18" s="224">
        <v>1051.651259672451</v>
      </c>
      <c r="K18" s="164">
        <v>1110.6774755887154</v>
      </c>
      <c r="L18" s="99"/>
      <c r="M18" s="99"/>
      <c r="N18" s="99"/>
      <c r="O18" s="100"/>
      <c r="P18" s="101"/>
      <c r="Q18" s="99"/>
      <c r="R18" s="99"/>
      <c r="S18" s="100"/>
      <c r="T18" s="101"/>
      <c r="U18" s="99"/>
      <c r="V18" s="99"/>
      <c r="W18" s="100"/>
      <c r="X18" s="99"/>
      <c r="Y18" s="99"/>
      <c r="Z18" s="99"/>
      <c r="AA18" s="102"/>
    </row>
    <row r="19" spans="2:27" ht="18">
      <c r="B19" s="52"/>
      <c r="C19" s="48"/>
      <c r="D19" s="64" t="s">
        <v>134</v>
      </c>
      <c r="E19" s="48"/>
      <c r="F19" s="49"/>
      <c r="G19" s="53" t="s">
        <v>13</v>
      </c>
      <c r="H19" s="159">
        <v>1005.3452565179006</v>
      </c>
      <c r="I19" s="163">
        <v>1060.9754430727805</v>
      </c>
      <c r="J19" s="224">
        <v>1130.586433895543</v>
      </c>
      <c r="K19" s="164">
        <v>1191.8992048548316</v>
      </c>
      <c r="L19" s="99"/>
      <c r="M19" s="99"/>
      <c r="N19" s="99"/>
      <c r="O19" s="100"/>
      <c r="P19" s="101"/>
      <c r="Q19" s="99"/>
      <c r="R19" s="99"/>
      <c r="S19" s="100"/>
      <c r="T19" s="101"/>
      <c r="U19" s="99"/>
      <c r="V19" s="99"/>
      <c r="W19" s="100"/>
      <c r="X19" s="99"/>
      <c r="Y19" s="99"/>
      <c r="Z19" s="99"/>
      <c r="AA19" s="102"/>
    </row>
    <row r="20" spans="2:27" ht="15">
      <c r="B20" s="52"/>
      <c r="C20" s="48" t="s">
        <v>135</v>
      </c>
      <c r="D20" s="48"/>
      <c r="E20" s="48"/>
      <c r="F20" s="49"/>
      <c r="G20" s="53" t="s">
        <v>13</v>
      </c>
      <c r="H20" s="160">
        <v>867.0368502984386</v>
      </c>
      <c r="I20" s="165">
        <v>894.1320916218276</v>
      </c>
      <c r="J20" s="225">
        <v>923.6226173473749</v>
      </c>
      <c r="K20" s="166">
        <v>951.8106993664281</v>
      </c>
      <c r="L20" s="99"/>
      <c r="M20" s="99"/>
      <c r="N20" s="99"/>
      <c r="O20" s="100"/>
      <c r="P20" s="101"/>
      <c r="Q20" s="99"/>
      <c r="R20" s="99"/>
      <c r="S20" s="100"/>
      <c r="T20" s="101"/>
      <c r="U20" s="99"/>
      <c r="V20" s="99"/>
      <c r="W20" s="100"/>
      <c r="X20" s="99"/>
      <c r="Y20" s="99"/>
      <c r="Z20" s="99"/>
      <c r="AA20" s="102"/>
    </row>
    <row r="21" spans="2:27" ht="18">
      <c r="B21" s="52"/>
      <c r="C21" s="48" t="s">
        <v>136</v>
      </c>
      <c r="D21" s="48"/>
      <c r="E21" s="48"/>
      <c r="F21" s="49"/>
      <c r="G21" s="53" t="s">
        <v>137</v>
      </c>
      <c r="H21" s="120">
        <v>34450.25831908529</v>
      </c>
      <c r="I21" s="76">
        <v>35203.16894959198</v>
      </c>
      <c r="J21" s="76">
        <v>36457.15501559837</v>
      </c>
      <c r="K21" s="77">
        <v>37532.89279940995</v>
      </c>
      <c r="L21" s="76">
        <v>8572.702816</v>
      </c>
      <c r="M21" s="76">
        <v>8599.927761</v>
      </c>
      <c r="N21" s="76">
        <v>8621.998806</v>
      </c>
      <c r="O21" s="77">
        <v>8654.865995</v>
      </c>
      <c r="P21" s="78">
        <v>8696.365248</v>
      </c>
      <c r="Q21" s="76">
        <v>8764.344157</v>
      </c>
      <c r="R21" s="76">
        <v>8835.953125</v>
      </c>
      <c r="S21" s="77">
        <v>8905.313429</v>
      </c>
      <c r="T21" s="78">
        <v>8991.082337</v>
      </c>
      <c r="U21" s="76">
        <v>9071.962817</v>
      </c>
      <c r="V21" s="76">
        <v>9149.24432</v>
      </c>
      <c r="W21" s="77">
        <v>9243.799645</v>
      </c>
      <c r="X21" s="76">
        <v>9296.807763</v>
      </c>
      <c r="Y21" s="76">
        <v>9357.046016</v>
      </c>
      <c r="Z21" s="76">
        <v>9410.040672</v>
      </c>
      <c r="AA21" s="79">
        <v>9468.401606</v>
      </c>
    </row>
    <row r="22" spans="2:27" ht="15">
      <c r="B22" s="52"/>
      <c r="C22" s="48" t="s">
        <v>138</v>
      </c>
      <c r="D22" s="48"/>
      <c r="E22" s="48"/>
      <c r="F22" s="49"/>
      <c r="G22" s="53" t="s">
        <v>139</v>
      </c>
      <c r="H22" s="84">
        <v>40.08620976060362</v>
      </c>
      <c r="I22" s="67">
        <v>40.48289181459526</v>
      </c>
      <c r="J22" s="67">
        <v>40.24456812701077</v>
      </c>
      <c r="K22" s="66">
        <v>40.12589765256558</v>
      </c>
      <c r="L22" s="67">
        <v>39.81174651099572</v>
      </c>
      <c r="M22" s="67">
        <v>40.02158074030929</v>
      </c>
      <c r="N22" s="67">
        <v>40.27263464523004</v>
      </c>
      <c r="O22" s="66">
        <v>40.238877145879435</v>
      </c>
      <c r="P22" s="68">
        <v>40.56190579586473</v>
      </c>
      <c r="Q22" s="67">
        <v>40.52510727440327</v>
      </c>
      <c r="R22" s="67">
        <v>40.474804958932744</v>
      </c>
      <c r="S22" s="66">
        <v>40.36974922918031</v>
      </c>
      <c r="T22" s="68">
        <v>40.293618990999434</v>
      </c>
      <c r="U22" s="67">
        <v>40.3048972211953</v>
      </c>
      <c r="V22" s="67">
        <v>40.26962730835507</v>
      </c>
      <c r="W22" s="66">
        <v>40.110128987493276</v>
      </c>
      <c r="X22" s="67">
        <v>40.12976026433206</v>
      </c>
      <c r="Y22" s="67">
        <v>40.11686201217014</v>
      </c>
      <c r="Z22" s="67">
        <v>40.13088546101205</v>
      </c>
      <c r="AA22" s="69">
        <v>40.12608287274805</v>
      </c>
    </row>
    <row r="23" spans="2:27" ht="3.75" customHeight="1">
      <c r="B23" s="52"/>
      <c r="C23" s="48"/>
      <c r="D23" s="48"/>
      <c r="E23" s="48"/>
      <c r="F23" s="49"/>
      <c r="G23" s="53"/>
      <c r="H23" s="60"/>
      <c r="I23" s="48"/>
      <c r="J23" s="48"/>
      <c r="K23" s="49"/>
      <c r="L23" s="48"/>
      <c r="M23" s="48"/>
      <c r="N23" s="48"/>
      <c r="O23" s="49"/>
      <c r="P23" s="50"/>
      <c r="Q23" s="48"/>
      <c r="R23" s="48"/>
      <c r="S23" s="49"/>
      <c r="T23" s="50"/>
      <c r="U23" s="48"/>
      <c r="V23" s="48"/>
      <c r="W23" s="49"/>
      <c r="X23" s="48"/>
      <c r="Y23" s="48"/>
      <c r="Z23" s="48"/>
      <c r="AA23" s="51"/>
    </row>
    <row r="24" spans="2:27" ht="15">
      <c r="B24" s="41" t="s">
        <v>140</v>
      </c>
      <c r="C24" s="48"/>
      <c r="D24" s="48"/>
      <c r="E24" s="48"/>
      <c r="F24" s="49"/>
      <c r="G24" s="53"/>
      <c r="H24" s="60"/>
      <c r="I24" s="48"/>
      <c r="J24" s="48"/>
      <c r="K24" s="49"/>
      <c r="L24" s="48"/>
      <c r="M24" s="48"/>
      <c r="N24" s="48"/>
      <c r="O24" s="49"/>
      <c r="P24" s="50"/>
      <c r="Q24" s="48"/>
      <c r="R24" s="48"/>
      <c r="S24" s="49"/>
      <c r="T24" s="50"/>
      <c r="U24" s="48"/>
      <c r="V24" s="48"/>
      <c r="W24" s="49"/>
      <c r="X24" s="48"/>
      <c r="Y24" s="48"/>
      <c r="Z24" s="48"/>
      <c r="AA24" s="51"/>
    </row>
    <row r="25" spans="2:27" ht="15">
      <c r="B25" s="52"/>
      <c r="C25" s="48" t="s">
        <v>141</v>
      </c>
      <c r="D25" s="48"/>
      <c r="E25" s="48"/>
      <c r="F25" s="49"/>
      <c r="G25" s="53" t="s">
        <v>129</v>
      </c>
      <c r="H25" s="115">
        <v>3780.456</v>
      </c>
      <c r="I25" s="111">
        <v>3749.784</v>
      </c>
      <c r="J25" s="111">
        <v>3722.71375</v>
      </c>
      <c r="K25" s="112">
        <v>3697.7795</v>
      </c>
      <c r="L25" s="111">
        <v>3790.322</v>
      </c>
      <c r="M25" s="111">
        <v>3783.394</v>
      </c>
      <c r="N25" s="111">
        <v>3776.9919999999997</v>
      </c>
      <c r="O25" s="112">
        <v>3771.116</v>
      </c>
      <c r="P25" s="113">
        <v>3760.5620000000004</v>
      </c>
      <c r="Q25" s="111">
        <v>3753.257</v>
      </c>
      <c r="R25" s="111">
        <v>3746.1319999999996</v>
      </c>
      <c r="S25" s="112">
        <v>3739.185</v>
      </c>
      <c r="T25" s="113">
        <v>3732.532</v>
      </c>
      <c r="U25" s="111">
        <v>3725.897</v>
      </c>
      <c r="V25" s="111">
        <v>3719.397</v>
      </c>
      <c r="W25" s="112">
        <v>3713.029</v>
      </c>
      <c r="X25" s="111">
        <v>3707.2729999999997</v>
      </c>
      <c r="Y25" s="111">
        <v>3700.9820000000004</v>
      </c>
      <c r="Z25" s="111">
        <v>3694.634</v>
      </c>
      <c r="AA25" s="114">
        <v>3688.2290000000003</v>
      </c>
    </row>
    <row r="26" spans="2:27" ht="15">
      <c r="B26" s="52"/>
      <c r="C26" s="48" t="s">
        <v>142</v>
      </c>
      <c r="D26" s="48"/>
      <c r="E26" s="48"/>
      <c r="F26" s="49"/>
      <c r="G26" s="53" t="s">
        <v>129</v>
      </c>
      <c r="H26" s="115">
        <v>2754.6555000000003</v>
      </c>
      <c r="I26" s="111">
        <v>2741.7129999999997</v>
      </c>
      <c r="J26" s="111">
        <v>2737.534</v>
      </c>
      <c r="K26" s="112">
        <v>2732.88675</v>
      </c>
      <c r="L26" s="111">
        <v>2757.387</v>
      </c>
      <c r="M26" s="111">
        <v>2756.344</v>
      </c>
      <c r="N26" s="111">
        <v>2756.221</v>
      </c>
      <c r="O26" s="112">
        <v>2748.67</v>
      </c>
      <c r="P26" s="113">
        <v>2742.7830000000004</v>
      </c>
      <c r="Q26" s="111">
        <v>2741.701</v>
      </c>
      <c r="R26" s="111">
        <v>2741.309</v>
      </c>
      <c r="S26" s="112">
        <v>2741.0589999999997</v>
      </c>
      <c r="T26" s="113">
        <v>2739.508</v>
      </c>
      <c r="U26" s="111">
        <v>2737.978</v>
      </c>
      <c r="V26" s="111">
        <v>2736.838</v>
      </c>
      <c r="W26" s="112">
        <v>2735.8120000000004</v>
      </c>
      <c r="X26" s="111">
        <v>2734.55</v>
      </c>
      <c r="Y26" s="111">
        <v>2733.4139999999998</v>
      </c>
      <c r="Z26" s="111">
        <v>2732.319</v>
      </c>
      <c r="AA26" s="114">
        <v>2731.264</v>
      </c>
    </row>
    <row r="27" spans="2:27" ht="18">
      <c r="B27" s="52"/>
      <c r="C27" s="48" t="s">
        <v>143</v>
      </c>
      <c r="D27" s="48"/>
      <c r="E27" s="48"/>
      <c r="F27" s="49"/>
      <c r="G27" s="53" t="s">
        <v>4</v>
      </c>
      <c r="H27" s="84">
        <v>72.865825</v>
      </c>
      <c r="I27" s="67">
        <v>73.11687500000001</v>
      </c>
      <c r="J27" s="67">
        <v>73.536175</v>
      </c>
      <c r="K27" s="66">
        <v>73.906375</v>
      </c>
      <c r="L27" s="67">
        <v>72.74810000000001</v>
      </c>
      <c r="M27" s="67">
        <v>72.8537</v>
      </c>
      <c r="N27" s="67">
        <v>72.974</v>
      </c>
      <c r="O27" s="66">
        <v>72.8875</v>
      </c>
      <c r="P27" s="68">
        <v>72.93549999999999</v>
      </c>
      <c r="Q27" s="67">
        <v>73.0486</v>
      </c>
      <c r="R27" s="67">
        <v>73.1771</v>
      </c>
      <c r="S27" s="66">
        <v>73.30630000000001</v>
      </c>
      <c r="T27" s="68">
        <v>73.3954</v>
      </c>
      <c r="U27" s="67">
        <v>73.4851</v>
      </c>
      <c r="V27" s="67">
        <v>73.5828</v>
      </c>
      <c r="W27" s="66">
        <v>73.6814</v>
      </c>
      <c r="X27" s="67">
        <v>73.7618</v>
      </c>
      <c r="Y27" s="67">
        <v>73.8565</v>
      </c>
      <c r="Z27" s="67">
        <v>73.9537</v>
      </c>
      <c r="AA27" s="69">
        <v>74.0535</v>
      </c>
    </row>
    <row r="28" spans="2:27" ht="18.75" thickBot="1">
      <c r="B28" s="54"/>
      <c r="C28" s="55" t="s">
        <v>144</v>
      </c>
      <c r="D28" s="55"/>
      <c r="E28" s="55"/>
      <c r="F28" s="56"/>
      <c r="G28" s="57" t="s">
        <v>4</v>
      </c>
      <c r="H28" s="85">
        <v>8.056199999999999</v>
      </c>
      <c r="I28" s="70">
        <v>7.673350000000001</v>
      </c>
      <c r="J28" s="70">
        <v>7.538125</v>
      </c>
      <c r="K28" s="71">
        <v>7.45595</v>
      </c>
      <c r="L28" s="70">
        <v>8.2946</v>
      </c>
      <c r="M28" s="70">
        <v>8.1147</v>
      </c>
      <c r="N28" s="70">
        <v>7.9703</v>
      </c>
      <c r="O28" s="71">
        <v>7.845199999999999</v>
      </c>
      <c r="P28" s="72">
        <v>7.7542</v>
      </c>
      <c r="Q28" s="70">
        <v>7.690099999999999</v>
      </c>
      <c r="R28" s="70">
        <v>7.6448</v>
      </c>
      <c r="S28" s="71">
        <v>7.6043</v>
      </c>
      <c r="T28" s="72">
        <v>7.5706</v>
      </c>
      <c r="U28" s="70">
        <v>7.549500000000001</v>
      </c>
      <c r="V28" s="70">
        <v>7.5284</v>
      </c>
      <c r="W28" s="71">
        <v>7.504</v>
      </c>
      <c r="X28" s="70">
        <v>7.482600000000001</v>
      </c>
      <c r="Y28" s="70">
        <v>7.4633</v>
      </c>
      <c r="Z28" s="70">
        <v>7.4466</v>
      </c>
      <c r="AA28" s="73">
        <v>7.4313</v>
      </c>
    </row>
    <row r="29" ht="15.75" thickBot="1"/>
    <row r="30" spans="2:27" ht="30" customHeight="1">
      <c r="B30" s="210" t="str">
        <f>"Medium-Term Forecast "&amp;Summary!H3&amp;" - labour market [change over previous period]"</f>
        <v>Medium-Term Forecast MTF-2018Q2 - labour market [change over previous period]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2"/>
    </row>
    <row r="31" spans="2:27" ht="15">
      <c r="B31" s="279" t="s">
        <v>20</v>
      </c>
      <c r="C31" s="280"/>
      <c r="D31" s="280"/>
      <c r="E31" s="280"/>
      <c r="F31" s="281"/>
      <c r="G31" s="294" t="s">
        <v>19</v>
      </c>
      <c r="H31" s="32" t="str">
        <f>H$3</f>
        <v>Actual</v>
      </c>
      <c r="I31" s="285">
        <f>I$3</f>
        <v>2018</v>
      </c>
      <c r="J31" s="285">
        <f>J$3</f>
        <v>2019</v>
      </c>
      <c r="K31" s="277">
        <f>K$3</f>
        <v>2020</v>
      </c>
      <c r="L31" s="295">
        <f>L$3</f>
        <v>2017</v>
      </c>
      <c r="M31" s="296"/>
      <c r="N31" s="296"/>
      <c r="O31" s="296"/>
      <c r="P31" s="295">
        <f>P$3</f>
        <v>2018</v>
      </c>
      <c r="Q31" s="296"/>
      <c r="R31" s="296"/>
      <c r="S31" s="296"/>
      <c r="T31" s="295">
        <f>T$3</f>
        <v>2019</v>
      </c>
      <c r="U31" s="296"/>
      <c r="V31" s="296"/>
      <c r="W31" s="296"/>
      <c r="X31" s="295">
        <f>X$3</f>
        <v>2020</v>
      </c>
      <c r="Y31" s="296"/>
      <c r="Z31" s="296"/>
      <c r="AA31" s="298"/>
    </row>
    <row r="32" spans="2:27" ht="15">
      <c r="B32" s="282"/>
      <c r="C32" s="283"/>
      <c r="D32" s="283"/>
      <c r="E32" s="283"/>
      <c r="F32" s="284"/>
      <c r="G32" s="292"/>
      <c r="H32" s="34">
        <f>$H$4</f>
        <v>2017</v>
      </c>
      <c r="I32" s="276"/>
      <c r="J32" s="276"/>
      <c r="K32" s="278"/>
      <c r="L32" s="37" t="s">
        <v>0</v>
      </c>
      <c r="M32" s="37" t="s">
        <v>1</v>
      </c>
      <c r="N32" s="37" t="s">
        <v>2</v>
      </c>
      <c r="O32" s="147" t="s">
        <v>3</v>
      </c>
      <c r="P32" s="39" t="s">
        <v>0</v>
      </c>
      <c r="Q32" s="37" t="s">
        <v>1</v>
      </c>
      <c r="R32" s="37" t="s">
        <v>2</v>
      </c>
      <c r="S32" s="147" t="s">
        <v>3</v>
      </c>
      <c r="T32" s="39" t="s">
        <v>0</v>
      </c>
      <c r="U32" s="37" t="s">
        <v>1</v>
      </c>
      <c r="V32" s="37" t="s">
        <v>2</v>
      </c>
      <c r="W32" s="222" t="s">
        <v>3</v>
      </c>
      <c r="X32" s="37" t="s">
        <v>0</v>
      </c>
      <c r="Y32" s="37" t="s">
        <v>1</v>
      </c>
      <c r="Z32" s="37" t="s">
        <v>2</v>
      </c>
      <c r="AA32" s="221" t="s">
        <v>3</v>
      </c>
    </row>
    <row r="33" spans="2:27" ht="3.75" customHeight="1">
      <c r="B33" s="41"/>
      <c r="C33" s="42"/>
      <c r="D33" s="42"/>
      <c r="E33" s="42"/>
      <c r="F33" s="43"/>
      <c r="G33" s="198"/>
      <c r="H33" s="98"/>
      <c r="I33" s="87"/>
      <c r="J33" s="86"/>
      <c r="K33" s="88"/>
      <c r="L33" s="46"/>
      <c r="M33" s="46"/>
      <c r="N33" s="46"/>
      <c r="O33" s="45"/>
      <c r="P33" s="89"/>
      <c r="Q33" s="46"/>
      <c r="R33" s="46"/>
      <c r="S33" s="45"/>
      <c r="T33" s="89"/>
      <c r="U33" s="46"/>
      <c r="V33" s="46"/>
      <c r="W33" s="45"/>
      <c r="X33" s="46"/>
      <c r="Y33" s="46"/>
      <c r="Z33" s="46"/>
      <c r="AA33" s="63"/>
    </row>
    <row r="34" spans="2:27" ht="15">
      <c r="B34" s="41" t="s">
        <v>124</v>
      </c>
      <c r="C34" s="42"/>
      <c r="D34" s="42"/>
      <c r="E34" s="42"/>
      <c r="F34" s="91"/>
      <c r="G34" s="44"/>
      <c r="H34" s="98"/>
      <c r="I34" s="86"/>
      <c r="J34" s="86"/>
      <c r="K34" s="88"/>
      <c r="L34" s="46"/>
      <c r="M34" s="46"/>
      <c r="N34" s="46"/>
      <c r="O34" s="45"/>
      <c r="P34" s="89"/>
      <c r="Q34" s="46"/>
      <c r="R34" s="46"/>
      <c r="S34" s="45"/>
      <c r="T34" s="89"/>
      <c r="U34" s="46"/>
      <c r="V34" s="46"/>
      <c r="W34" s="45"/>
      <c r="X34" s="46"/>
      <c r="Y34" s="46"/>
      <c r="Z34" s="46"/>
      <c r="AA34" s="63"/>
    </row>
    <row r="35" spans="2:27" ht="15">
      <c r="B35" s="41"/>
      <c r="C35" s="90" t="s">
        <v>44</v>
      </c>
      <c r="D35" s="42"/>
      <c r="E35" s="42"/>
      <c r="F35" s="91"/>
      <c r="G35" s="53" t="s">
        <v>145</v>
      </c>
      <c r="H35" s="103">
        <v>2.206189722169853</v>
      </c>
      <c r="I35" s="104">
        <v>1.7538579310158724</v>
      </c>
      <c r="J35" s="104">
        <v>1.1590451318261046</v>
      </c>
      <c r="K35" s="105">
        <v>0.999778957648644</v>
      </c>
      <c r="L35" s="67">
        <v>0.3969197829175357</v>
      </c>
      <c r="M35" s="67">
        <v>0.6539978682119596</v>
      </c>
      <c r="N35" s="67">
        <v>0.5651916327129101</v>
      </c>
      <c r="O35" s="66">
        <v>0.4972626184486302</v>
      </c>
      <c r="P35" s="68">
        <v>0.4009762244931778</v>
      </c>
      <c r="Q35" s="67">
        <v>0.36501776364256955</v>
      </c>
      <c r="R35" s="67">
        <v>0.32999753528812903</v>
      </c>
      <c r="S35" s="66">
        <v>0.34057480424702646</v>
      </c>
      <c r="T35" s="68">
        <v>0.2685674670658784</v>
      </c>
      <c r="U35" s="67">
        <v>0.2339354846135393</v>
      </c>
      <c r="V35" s="67">
        <v>0.26578762498394326</v>
      </c>
      <c r="W35" s="66">
        <v>0.2632424964027109</v>
      </c>
      <c r="X35" s="67">
        <v>0.2762174003500206</v>
      </c>
      <c r="Y35" s="67">
        <v>0.23916836614930048</v>
      </c>
      <c r="Z35" s="67">
        <v>0.21140593673652575</v>
      </c>
      <c r="AA35" s="69">
        <v>0.18435202813556373</v>
      </c>
    </row>
    <row r="36" spans="2:27" ht="3.75" customHeight="1">
      <c r="B36" s="52"/>
      <c r="C36" s="48"/>
      <c r="D36" s="64"/>
      <c r="E36" s="48"/>
      <c r="F36" s="49"/>
      <c r="G36" s="53"/>
      <c r="H36" s="60"/>
      <c r="I36" s="48"/>
      <c r="J36" s="48"/>
      <c r="K36" s="49"/>
      <c r="L36" s="48"/>
      <c r="M36" s="48"/>
      <c r="N36" s="48"/>
      <c r="O36" s="49"/>
      <c r="P36" s="50"/>
      <c r="Q36" s="48"/>
      <c r="R36" s="48"/>
      <c r="S36" s="49"/>
      <c r="T36" s="50"/>
      <c r="U36" s="48"/>
      <c r="V36" s="48"/>
      <c r="W36" s="49"/>
      <c r="X36" s="48"/>
      <c r="Y36" s="48"/>
      <c r="Z36" s="48"/>
      <c r="AA36" s="51"/>
    </row>
    <row r="37" spans="2:27" ht="15">
      <c r="B37" s="52"/>
      <c r="C37" s="48"/>
      <c r="D37" s="64" t="s">
        <v>126</v>
      </c>
      <c r="E37" s="48"/>
      <c r="F37" s="49"/>
      <c r="G37" s="53" t="s">
        <v>145</v>
      </c>
      <c r="H37" s="84">
        <v>2.600699895322279</v>
      </c>
      <c r="I37" s="67">
        <v>1.9656612703319922</v>
      </c>
      <c r="J37" s="67">
        <v>1.162509881656959</v>
      </c>
      <c r="K37" s="66">
        <v>0.9997664760046661</v>
      </c>
      <c r="L37" s="99"/>
      <c r="M37" s="99"/>
      <c r="N37" s="99"/>
      <c r="O37" s="100"/>
      <c r="P37" s="101"/>
      <c r="Q37" s="99"/>
      <c r="R37" s="99"/>
      <c r="S37" s="100"/>
      <c r="T37" s="101"/>
      <c r="U37" s="99"/>
      <c r="V37" s="99"/>
      <c r="W37" s="100"/>
      <c r="X37" s="99"/>
      <c r="Y37" s="99"/>
      <c r="Z37" s="99"/>
      <c r="AA37" s="102"/>
    </row>
    <row r="38" spans="2:27" ht="15">
      <c r="B38" s="52"/>
      <c r="C38" s="48"/>
      <c r="D38" s="64" t="s">
        <v>127</v>
      </c>
      <c r="E38" s="48"/>
      <c r="F38" s="49"/>
      <c r="G38" s="53" t="s">
        <v>145</v>
      </c>
      <c r="H38" s="84">
        <v>-0.23201820260138106</v>
      </c>
      <c r="I38" s="67">
        <v>0.4075962672925897</v>
      </c>
      <c r="J38" s="67">
        <v>1.1367601871439064</v>
      </c>
      <c r="K38" s="66">
        <v>0.9997832034589749</v>
      </c>
      <c r="L38" s="99"/>
      <c r="M38" s="99"/>
      <c r="N38" s="99"/>
      <c r="O38" s="100"/>
      <c r="P38" s="101"/>
      <c r="Q38" s="99"/>
      <c r="R38" s="99"/>
      <c r="S38" s="100"/>
      <c r="T38" s="101"/>
      <c r="U38" s="99"/>
      <c r="V38" s="99"/>
      <c r="W38" s="100"/>
      <c r="X38" s="99"/>
      <c r="Y38" s="99"/>
      <c r="Z38" s="99"/>
      <c r="AA38" s="102"/>
    </row>
    <row r="39" spans="2:27" ht="3.75" customHeight="1">
      <c r="B39" s="52"/>
      <c r="C39" s="48"/>
      <c r="D39" s="48"/>
      <c r="E39" s="48"/>
      <c r="F39" s="49"/>
      <c r="G39" s="53"/>
      <c r="H39" s="60"/>
      <c r="I39" s="48"/>
      <c r="J39" s="48"/>
      <c r="K39" s="49"/>
      <c r="L39" s="48"/>
      <c r="M39" s="48"/>
      <c r="N39" s="48"/>
      <c r="O39" s="49"/>
      <c r="P39" s="50"/>
      <c r="Q39" s="48"/>
      <c r="R39" s="48"/>
      <c r="S39" s="49"/>
      <c r="T39" s="50"/>
      <c r="U39" s="48"/>
      <c r="V39" s="48"/>
      <c r="W39" s="49"/>
      <c r="X39" s="48"/>
      <c r="Y39" s="48"/>
      <c r="Z39" s="48"/>
      <c r="AA39" s="51"/>
    </row>
    <row r="40" spans="2:27" ht="15">
      <c r="B40" s="52"/>
      <c r="C40" s="48" t="s">
        <v>128</v>
      </c>
      <c r="D40" s="48"/>
      <c r="E40" s="48"/>
      <c r="F40" s="49"/>
      <c r="G40" s="53" t="s">
        <v>145</v>
      </c>
      <c r="H40" s="84">
        <v>-15.793900978783327</v>
      </c>
      <c r="I40" s="67">
        <v>-14.237368725939831</v>
      </c>
      <c r="J40" s="67">
        <v>-7.690785997443967</v>
      </c>
      <c r="K40" s="66">
        <v>-8.433058876607262</v>
      </c>
      <c r="L40" s="67">
        <v>-4.896245178641891</v>
      </c>
      <c r="M40" s="67">
        <v>-2.2301905483610085</v>
      </c>
      <c r="N40" s="67">
        <v>-4.787720019918169</v>
      </c>
      <c r="O40" s="66">
        <v>-5.003911082005388</v>
      </c>
      <c r="P40" s="68">
        <v>-6.394427555832152</v>
      </c>
      <c r="Q40" s="67">
        <v>-0.9446217421545811</v>
      </c>
      <c r="R40" s="67">
        <v>-0.6944408589381368</v>
      </c>
      <c r="S40" s="66">
        <v>-2.863218534231777</v>
      </c>
      <c r="T40" s="68">
        <v>-2.153305964277493</v>
      </c>
      <c r="U40" s="67">
        <v>-1.8954520092338356</v>
      </c>
      <c r="V40" s="67">
        <v>-2.172955431273394</v>
      </c>
      <c r="W40" s="66">
        <v>-2.1402840792503497</v>
      </c>
      <c r="X40" s="67">
        <v>-2.6856700196285175</v>
      </c>
      <c r="Y40" s="67">
        <v>-2.1582733812949613</v>
      </c>
      <c r="Z40" s="67">
        <v>-1.7770627385729796</v>
      </c>
      <c r="AA40" s="69">
        <v>-1.3813548238430116</v>
      </c>
    </row>
    <row r="41" spans="2:27" ht="15">
      <c r="B41" s="52"/>
      <c r="C41" s="48" t="s">
        <v>49</v>
      </c>
      <c r="D41" s="48"/>
      <c r="E41" s="48"/>
      <c r="F41" s="49"/>
      <c r="G41" s="53" t="s">
        <v>146</v>
      </c>
      <c r="H41" s="84">
        <v>-1.513875000000002</v>
      </c>
      <c r="I41" s="67">
        <v>-1.1243499999999989</v>
      </c>
      <c r="J41" s="67">
        <v>-0.5290000000000004</v>
      </c>
      <c r="K41" s="66">
        <v>-0.5361499999999998</v>
      </c>
      <c r="L41" s="67">
        <v>-0.43089999999999934</v>
      </c>
      <c r="M41" s="67">
        <v>-0.18780000000000047</v>
      </c>
      <c r="N41" s="67">
        <v>-0.40079999999999977</v>
      </c>
      <c r="O41" s="66">
        <v>-0.37840000000000096</v>
      </c>
      <c r="P41" s="68">
        <v>-0.4706999999999989</v>
      </c>
      <c r="Q41" s="67">
        <v>-0.06450000000000067</v>
      </c>
      <c r="R41" s="67">
        <v>-0.04809999999999953</v>
      </c>
      <c r="S41" s="66">
        <v>-0.20030000000000048</v>
      </c>
      <c r="T41" s="68">
        <v>-0.14289999999999997</v>
      </c>
      <c r="U41" s="67">
        <v>-0.1228999999999994</v>
      </c>
      <c r="V41" s="67">
        <v>-0.13960000000000083</v>
      </c>
      <c r="W41" s="66">
        <v>-0.1348999999999989</v>
      </c>
      <c r="X41" s="67">
        <v>-0.16570000000000057</v>
      </c>
      <c r="Y41" s="67">
        <v>-0.12940000000000035</v>
      </c>
      <c r="Z41" s="67">
        <v>-0.10389999999999983</v>
      </c>
      <c r="AA41" s="69">
        <v>-0.0789999999999999</v>
      </c>
    </row>
    <row r="42" spans="2:27" ht="3.75" customHeight="1">
      <c r="B42" s="52"/>
      <c r="C42" s="48"/>
      <c r="D42" s="48"/>
      <c r="E42" s="48"/>
      <c r="F42" s="49"/>
      <c r="G42" s="53"/>
      <c r="H42" s="60"/>
      <c r="I42" s="48"/>
      <c r="J42" s="48"/>
      <c r="K42" s="49"/>
      <c r="L42" s="48"/>
      <c r="M42" s="48"/>
      <c r="N42" s="48"/>
      <c r="O42" s="49"/>
      <c r="P42" s="50"/>
      <c r="Q42" s="48"/>
      <c r="R42" s="48"/>
      <c r="S42" s="49"/>
      <c r="T42" s="50"/>
      <c r="U42" s="48"/>
      <c r="V42" s="48"/>
      <c r="W42" s="49"/>
      <c r="X42" s="48"/>
      <c r="Y42" s="48"/>
      <c r="Z42" s="48"/>
      <c r="AA42" s="51"/>
    </row>
    <row r="43" spans="2:27" ht="15">
      <c r="B43" s="41" t="s">
        <v>130</v>
      </c>
      <c r="C43" s="48"/>
      <c r="D43" s="48"/>
      <c r="E43" s="48"/>
      <c r="F43" s="49"/>
      <c r="G43" s="53"/>
      <c r="H43" s="60"/>
      <c r="I43" s="48"/>
      <c r="J43" s="48"/>
      <c r="K43" s="49"/>
      <c r="L43" s="48"/>
      <c r="M43" s="48"/>
      <c r="N43" s="48"/>
      <c r="O43" s="49"/>
      <c r="P43" s="50"/>
      <c r="Q43" s="48"/>
      <c r="R43" s="48"/>
      <c r="S43" s="49"/>
      <c r="T43" s="50"/>
      <c r="U43" s="48"/>
      <c r="V43" s="48"/>
      <c r="W43" s="49"/>
      <c r="X43" s="48"/>
      <c r="Y43" s="48"/>
      <c r="Z43" s="48"/>
      <c r="AA43" s="51"/>
    </row>
    <row r="44" spans="2:27" ht="15">
      <c r="B44" s="52"/>
      <c r="C44" s="48" t="s">
        <v>131</v>
      </c>
      <c r="D44" s="48"/>
      <c r="E44" s="48"/>
      <c r="F44" s="49"/>
      <c r="G44" s="53" t="s">
        <v>145</v>
      </c>
      <c r="H44" s="84">
        <v>4.050667540164383</v>
      </c>
      <c r="I44" s="67">
        <v>5.517845264216163</v>
      </c>
      <c r="J44" s="67">
        <v>5.902400563205774</v>
      </c>
      <c r="K44" s="66">
        <v>5.562656471050616</v>
      </c>
      <c r="L44" s="67">
        <v>0.8235776088238396</v>
      </c>
      <c r="M44" s="67">
        <v>1.011843932181236</v>
      </c>
      <c r="N44" s="67">
        <v>1.3584264388904188</v>
      </c>
      <c r="O44" s="66">
        <v>0.7370339344815875</v>
      </c>
      <c r="P44" s="68">
        <v>1.7910000021359025</v>
      </c>
      <c r="Q44" s="67">
        <v>1.5183520445264662</v>
      </c>
      <c r="R44" s="67">
        <v>1.3915230498965343</v>
      </c>
      <c r="S44" s="66">
        <v>1.1934291455692403</v>
      </c>
      <c r="T44" s="68">
        <v>1.4100694591477065</v>
      </c>
      <c r="U44" s="67">
        <v>1.7589996110709336</v>
      </c>
      <c r="V44" s="67">
        <v>1.510172666981859</v>
      </c>
      <c r="W44" s="66">
        <v>1.2815599365562917</v>
      </c>
      <c r="X44" s="67">
        <v>1.3107252054893195</v>
      </c>
      <c r="Y44" s="67">
        <v>1.318216643659099</v>
      </c>
      <c r="Z44" s="67">
        <v>1.326238020894806</v>
      </c>
      <c r="AA44" s="69">
        <v>1.346719780477244</v>
      </c>
    </row>
    <row r="45" spans="2:27" ht="18">
      <c r="B45" s="52"/>
      <c r="C45" s="48" t="s">
        <v>132</v>
      </c>
      <c r="D45" s="48"/>
      <c r="E45" s="48"/>
      <c r="F45" s="49"/>
      <c r="G45" s="53" t="s">
        <v>145</v>
      </c>
      <c r="H45" s="169">
        <v>4.605263159157147</v>
      </c>
      <c r="I45" s="170">
        <v>5.774403670276314</v>
      </c>
      <c r="J45" s="226">
        <v>5.756281379202051</v>
      </c>
      <c r="K45" s="171">
        <v>5.566597946788249</v>
      </c>
      <c r="L45" s="67">
        <v>0.5673970152234205</v>
      </c>
      <c r="M45" s="67">
        <v>1.7075010862844096</v>
      </c>
      <c r="N45" s="67">
        <v>1.324136033045889</v>
      </c>
      <c r="O45" s="66">
        <v>1.5806475869789836</v>
      </c>
      <c r="P45" s="68">
        <v>1.4068775546728176</v>
      </c>
      <c r="Q45" s="67">
        <v>1.3222513817145796</v>
      </c>
      <c r="R45" s="67">
        <v>1.3722501937778304</v>
      </c>
      <c r="S45" s="66">
        <v>1.1934291747981831</v>
      </c>
      <c r="T45" s="68">
        <v>1.3188414546601024</v>
      </c>
      <c r="U45" s="67">
        <v>1.7691760416879418</v>
      </c>
      <c r="V45" s="67">
        <v>1.5101726485141</v>
      </c>
      <c r="W45" s="66">
        <v>1.2815598730765174</v>
      </c>
      <c r="X45" s="67">
        <v>1.310725228210984</v>
      </c>
      <c r="Y45" s="67">
        <v>1.318216649590667</v>
      </c>
      <c r="Z45" s="67">
        <v>1.3262380574843462</v>
      </c>
      <c r="AA45" s="69">
        <v>1.3467197271756817</v>
      </c>
    </row>
    <row r="46" spans="2:27" ht="15">
      <c r="B46" s="52"/>
      <c r="C46" s="48"/>
      <c r="D46" s="64" t="s">
        <v>133</v>
      </c>
      <c r="E46" s="48"/>
      <c r="F46" s="49"/>
      <c r="G46" s="53" t="s">
        <v>145</v>
      </c>
      <c r="H46" s="172">
        <v>4.574691675761784</v>
      </c>
      <c r="I46" s="173">
        <v>5.841046602744953</v>
      </c>
      <c r="J46" s="227">
        <v>5.55620248457214</v>
      </c>
      <c r="K46" s="174">
        <v>5.612717654581488</v>
      </c>
      <c r="L46" s="99"/>
      <c r="M46" s="99"/>
      <c r="N46" s="99"/>
      <c r="O46" s="100"/>
      <c r="P46" s="101"/>
      <c r="Q46" s="99"/>
      <c r="R46" s="99"/>
      <c r="S46" s="100"/>
      <c r="T46" s="101"/>
      <c r="U46" s="99"/>
      <c r="V46" s="99"/>
      <c r="W46" s="100"/>
      <c r="X46" s="99"/>
      <c r="Y46" s="99"/>
      <c r="Z46" s="99"/>
      <c r="AA46" s="102"/>
    </row>
    <row r="47" spans="2:27" ht="18">
      <c r="B47" s="52"/>
      <c r="C47" s="48"/>
      <c r="D47" s="64" t="s">
        <v>147</v>
      </c>
      <c r="E47" s="48"/>
      <c r="F47" s="49"/>
      <c r="G47" s="53" t="s">
        <v>145</v>
      </c>
      <c r="H47" s="172">
        <v>5.04864584943283</v>
      </c>
      <c r="I47" s="173">
        <v>5.533440993948673</v>
      </c>
      <c r="J47" s="227">
        <v>6.561036947392125</v>
      </c>
      <c r="K47" s="174">
        <v>5.423094521666044</v>
      </c>
      <c r="L47" s="99"/>
      <c r="M47" s="99"/>
      <c r="N47" s="99"/>
      <c r="O47" s="100"/>
      <c r="P47" s="101"/>
      <c r="Q47" s="99"/>
      <c r="R47" s="99"/>
      <c r="S47" s="100"/>
      <c r="T47" s="101"/>
      <c r="U47" s="99"/>
      <c r="V47" s="99"/>
      <c r="W47" s="100"/>
      <c r="X47" s="99"/>
      <c r="Y47" s="99"/>
      <c r="Z47" s="99"/>
      <c r="AA47" s="102"/>
    </row>
    <row r="48" spans="2:27" ht="15">
      <c r="B48" s="52"/>
      <c r="C48" s="48" t="s">
        <v>135</v>
      </c>
      <c r="D48" s="48"/>
      <c r="E48" s="48"/>
      <c r="F48" s="49"/>
      <c r="G48" s="53" t="s">
        <v>145</v>
      </c>
      <c r="H48" s="175">
        <v>3.2681375613468475</v>
      </c>
      <c r="I48" s="176">
        <v>3.1250391853659494</v>
      </c>
      <c r="J48" s="228">
        <v>3.2982291992289134</v>
      </c>
      <c r="K48" s="177">
        <v>3.0519046945828308</v>
      </c>
      <c r="L48" s="99"/>
      <c r="M48" s="99"/>
      <c r="N48" s="99"/>
      <c r="O48" s="100"/>
      <c r="P48" s="101"/>
      <c r="Q48" s="99"/>
      <c r="R48" s="99"/>
      <c r="S48" s="100"/>
      <c r="T48" s="101"/>
      <c r="U48" s="99"/>
      <c r="V48" s="99"/>
      <c r="W48" s="100"/>
      <c r="X48" s="99"/>
      <c r="Y48" s="99"/>
      <c r="Z48" s="99"/>
      <c r="AA48" s="102"/>
    </row>
    <row r="49" spans="2:27" ht="18">
      <c r="B49" s="52"/>
      <c r="C49" s="48" t="s">
        <v>136</v>
      </c>
      <c r="D49" s="48"/>
      <c r="E49" s="48"/>
      <c r="F49" s="49"/>
      <c r="G49" s="53" t="s">
        <v>145</v>
      </c>
      <c r="H49" s="84">
        <v>1.1682037968528505</v>
      </c>
      <c r="I49" s="67">
        <v>2.185500681977686</v>
      </c>
      <c r="J49" s="67">
        <v>3.5621397261195398</v>
      </c>
      <c r="K49" s="66">
        <v>2.9506904292211544</v>
      </c>
      <c r="L49" s="67">
        <v>0.4236018585467889</v>
      </c>
      <c r="M49" s="67">
        <v>0.31757714672188797</v>
      </c>
      <c r="N49" s="67">
        <v>0.25664221390427144</v>
      </c>
      <c r="O49" s="66">
        <v>0.381201502569553</v>
      </c>
      <c r="P49" s="68">
        <v>0.47949041641979306</v>
      </c>
      <c r="Q49" s="67">
        <v>0.7816933518935798</v>
      </c>
      <c r="R49" s="67">
        <v>0.8170487912984044</v>
      </c>
      <c r="S49" s="66">
        <v>0.7849781797026054</v>
      </c>
      <c r="T49" s="68">
        <v>0.9631205985484428</v>
      </c>
      <c r="U49" s="67">
        <v>0.8995633336284783</v>
      </c>
      <c r="V49" s="67">
        <v>0.8518719108414246</v>
      </c>
      <c r="W49" s="66">
        <v>1.0334768828208496</v>
      </c>
      <c r="X49" s="67">
        <v>0.5734451203588549</v>
      </c>
      <c r="Y49" s="67">
        <v>0.6479455586867005</v>
      </c>
      <c r="Z49" s="67">
        <v>0.5663609638061189</v>
      </c>
      <c r="AA49" s="69">
        <v>0.6201985308485973</v>
      </c>
    </row>
    <row r="50" spans="2:27" ht="3.75" customHeight="1">
      <c r="B50" s="52"/>
      <c r="C50" s="48"/>
      <c r="D50" s="48"/>
      <c r="E50" s="48"/>
      <c r="F50" s="49"/>
      <c r="G50" s="53"/>
      <c r="H50" s="60"/>
      <c r="I50" s="48"/>
      <c r="J50" s="48"/>
      <c r="K50" s="49"/>
      <c r="L50" s="48"/>
      <c r="M50" s="48"/>
      <c r="N50" s="48"/>
      <c r="O50" s="49"/>
      <c r="P50" s="50"/>
      <c r="Q50" s="48"/>
      <c r="R50" s="48"/>
      <c r="S50" s="49"/>
      <c r="T50" s="50"/>
      <c r="U50" s="48"/>
      <c r="V50" s="48"/>
      <c r="W50" s="49"/>
      <c r="X50" s="48"/>
      <c r="Y50" s="48"/>
      <c r="Z50" s="48"/>
      <c r="AA50" s="51"/>
    </row>
    <row r="51" spans="2:27" ht="15">
      <c r="B51" s="41" t="s">
        <v>140</v>
      </c>
      <c r="C51" s="48"/>
      <c r="D51" s="48"/>
      <c r="E51" s="48"/>
      <c r="F51" s="49"/>
      <c r="G51" s="53"/>
      <c r="H51" s="60"/>
      <c r="I51" s="48"/>
      <c r="J51" s="48"/>
      <c r="K51" s="49"/>
      <c r="L51" s="48"/>
      <c r="M51" s="48"/>
      <c r="N51" s="48"/>
      <c r="O51" s="49"/>
      <c r="P51" s="50"/>
      <c r="Q51" s="48"/>
      <c r="R51" s="48"/>
      <c r="S51" s="49"/>
      <c r="T51" s="50"/>
      <c r="U51" s="48"/>
      <c r="V51" s="48"/>
      <c r="W51" s="49"/>
      <c r="X51" s="48"/>
      <c r="Y51" s="48"/>
      <c r="Z51" s="48"/>
      <c r="AA51" s="51"/>
    </row>
    <row r="52" spans="2:27" ht="15">
      <c r="B52" s="52"/>
      <c r="C52" s="48" t="s">
        <v>148</v>
      </c>
      <c r="D52" s="48"/>
      <c r="E52" s="48"/>
      <c r="F52" s="49"/>
      <c r="G52" s="53" t="s">
        <v>145</v>
      </c>
      <c r="H52" s="84">
        <v>-0.7825358433986054</v>
      </c>
      <c r="I52" s="67">
        <v>-0.8113306966143767</v>
      </c>
      <c r="J52" s="67">
        <v>-0.7219149156324676</v>
      </c>
      <c r="K52" s="66">
        <v>-0.6697869262711862</v>
      </c>
      <c r="L52" s="67">
        <v>-0.272792571875101</v>
      </c>
      <c r="M52" s="67">
        <v>-0.18278130459628983</v>
      </c>
      <c r="N52" s="67">
        <v>-0.16921314565703938</v>
      </c>
      <c r="O52" s="66">
        <v>-0.15557353576602395</v>
      </c>
      <c r="P52" s="68">
        <v>-0.27986410388859895</v>
      </c>
      <c r="Q52" s="67">
        <v>-0.19425288028757848</v>
      </c>
      <c r="R52" s="67">
        <v>-0.18983512186882479</v>
      </c>
      <c r="S52" s="66">
        <v>-0.18544461327041972</v>
      </c>
      <c r="T52" s="68">
        <v>-0.17792647328226963</v>
      </c>
      <c r="U52" s="67">
        <v>-0.17776136949395038</v>
      </c>
      <c r="V52" s="67">
        <v>-0.17445463468260414</v>
      </c>
      <c r="W52" s="66">
        <v>-0.1712105483765214</v>
      </c>
      <c r="X52" s="67">
        <v>-0.15502168175902398</v>
      </c>
      <c r="Y52" s="67">
        <v>-0.16969346471110214</v>
      </c>
      <c r="Z52" s="67">
        <v>-0.17152204468976606</v>
      </c>
      <c r="AA52" s="69">
        <v>-0.17335952627513507</v>
      </c>
    </row>
    <row r="53" spans="2:27" ht="15.75" thickBot="1">
      <c r="B53" s="54"/>
      <c r="C53" s="55" t="s">
        <v>142</v>
      </c>
      <c r="D53" s="55"/>
      <c r="E53" s="55"/>
      <c r="F53" s="56"/>
      <c r="G53" s="57" t="s">
        <v>145</v>
      </c>
      <c r="H53" s="85">
        <v>-0.12530312860809545</v>
      </c>
      <c r="I53" s="70">
        <v>-0.4698409655944431</v>
      </c>
      <c r="J53" s="70">
        <v>-0.15242295601325395</v>
      </c>
      <c r="K53" s="71">
        <v>-0.16976044863736206</v>
      </c>
      <c r="L53" s="70">
        <v>-0.1124437645331966</v>
      </c>
      <c r="M53" s="70">
        <v>-0.037825666110720135</v>
      </c>
      <c r="N53" s="70">
        <v>-0.004462432845826925</v>
      </c>
      <c r="O53" s="71">
        <v>-0.2739620661768356</v>
      </c>
      <c r="P53" s="72">
        <v>-0.2141763107248238</v>
      </c>
      <c r="Q53" s="70">
        <v>-0.039448983021998174</v>
      </c>
      <c r="R53" s="70">
        <v>-0.014297693293315206</v>
      </c>
      <c r="S53" s="71">
        <v>-0.009119730756381728</v>
      </c>
      <c r="T53" s="72">
        <v>-0.05658396991819359</v>
      </c>
      <c r="U53" s="70">
        <v>-0.055849444498790035</v>
      </c>
      <c r="V53" s="70">
        <v>-0.04163656537780014</v>
      </c>
      <c r="W53" s="71">
        <v>-0.037488517771237184</v>
      </c>
      <c r="X53" s="70">
        <v>-0.046128900670083794</v>
      </c>
      <c r="Y53" s="70">
        <v>-0.041542484138162195</v>
      </c>
      <c r="Z53" s="70">
        <v>-0.04005979335731524</v>
      </c>
      <c r="AA53" s="73">
        <v>-0.03861188975372443</v>
      </c>
    </row>
    <row r="54" ht="15.75" thickBot="1"/>
    <row r="55" spans="2:27" ht="30" customHeight="1">
      <c r="B55" s="210" t="str">
        <f>"Medium-Term Forecast "&amp;Summary!H3&amp;" - labour market [change over the same period in the previous year]"</f>
        <v>Medium-Term Forecast MTF-2018Q2 - labour market [change over the same period in the previous year]</v>
      </c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183"/>
      <c r="Y55" s="183"/>
      <c r="Z55" s="183"/>
      <c r="AA55" s="184"/>
    </row>
    <row r="56" spans="2:27" ht="15">
      <c r="B56" s="279" t="s">
        <v>20</v>
      </c>
      <c r="C56" s="280"/>
      <c r="D56" s="280"/>
      <c r="E56" s="280"/>
      <c r="F56" s="281"/>
      <c r="G56" s="294" t="s">
        <v>19</v>
      </c>
      <c r="H56" s="32" t="str">
        <f>H$3</f>
        <v>Actual</v>
      </c>
      <c r="I56" s="285">
        <f>I$3</f>
        <v>2018</v>
      </c>
      <c r="J56" s="285">
        <f>J$3</f>
        <v>2019</v>
      </c>
      <c r="K56" s="277">
        <f>K$3</f>
        <v>2020</v>
      </c>
      <c r="L56" s="295">
        <f>L$3</f>
        <v>2017</v>
      </c>
      <c r="M56" s="296"/>
      <c r="N56" s="296"/>
      <c r="O56" s="296"/>
      <c r="P56" s="295">
        <f>P$3</f>
        <v>2018</v>
      </c>
      <c r="Q56" s="296"/>
      <c r="R56" s="296"/>
      <c r="S56" s="296"/>
      <c r="T56" s="295">
        <f>T$3</f>
        <v>2019</v>
      </c>
      <c r="U56" s="296"/>
      <c r="V56" s="296"/>
      <c r="W56" s="296"/>
      <c r="X56" s="295">
        <f>X$3</f>
        <v>2020</v>
      </c>
      <c r="Y56" s="296"/>
      <c r="Z56" s="296"/>
      <c r="AA56" s="298"/>
    </row>
    <row r="57" spans="2:27" ht="15">
      <c r="B57" s="282"/>
      <c r="C57" s="283"/>
      <c r="D57" s="283"/>
      <c r="E57" s="283"/>
      <c r="F57" s="284"/>
      <c r="G57" s="292"/>
      <c r="H57" s="34">
        <f>$H$4</f>
        <v>2017</v>
      </c>
      <c r="I57" s="276"/>
      <c r="J57" s="276"/>
      <c r="K57" s="278"/>
      <c r="L57" s="37" t="s">
        <v>0</v>
      </c>
      <c r="M57" s="37" t="s">
        <v>1</v>
      </c>
      <c r="N57" s="37" t="s">
        <v>2</v>
      </c>
      <c r="O57" s="147" t="s">
        <v>3</v>
      </c>
      <c r="P57" s="39" t="s">
        <v>0</v>
      </c>
      <c r="Q57" s="37" t="s">
        <v>1</v>
      </c>
      <c r="R57" s="37" t="s">
        <v>2</v>
      </c>
      <c r="S57" s="147" t="s">
        <v>3</v>
      </c>
      <c r="T57" s="39" t="s">
        <v>0</v>
      </c>
      <c r="U57" s="37" t="s">
        <v>1</v>
      </c>
      <c r="V57" s="37" t="s">
        <v>2</v>
      </c>
      <c r="W57" s="222" t="s">
        <v>3</v>
      </c>
      <c r="X57" s="37" t="s">
        <v>0</v>
      </c>
      <c r="Y57" s="37" t="s">
        <v>1</v>
      </c>
      <c r="Z57" s="37" t="s">
        <v>2</v>
      </c>
      <c r="AA57" s="40" t="s">
        <v>3</v>
      </c>
    </row>
    <row r="58" spans="2:27" ht="3.75" customHeight="1">
      <c r="B58" s="52"/>
      <c r="C58" s="48"/>
      <c r="D58" s="48"/>
      <c r="E58" s="48"/>
      <c r="F58" s="49"/>
      <c r="G58" s="53"/>
      <c r="H58" s="60"/>
      <c r="I58" s="48"/>
      <c r="J58" s="48"/>
      <c r="K58" s="49"/>
      <c r="L58" s="48"/>
      <c r="M58" s="48"/>
      <c r="N58" s="48"/>
      <c r="O58" s="49"/>
      <c r="P58" s="50"/>
      <c r="Q58" s="48"/>
      <c r="R58" s="48"/>
      <c r="S58" s="49"/>
      <c r="T58" s="50"/>
      <c r="U58" s="48"/>
      <c r="V58" s="48"/>
      <c r="W58" s="49"/>
      <c r="X58" s="48"/>
      <c r="Y58" s="48"/>
      <c r="Z58" s="48"/>
      <c r="AA58" s="51"/>
    </row>
    <row r="59" spans="2:27" ht="15">
      <c r="B59" s="41" t="s">
        <v>130</v>
      </c>
      <c r="C59" s="48"/>
      <c r="D59" s="48"/>
      <c r="E59" s="48"/>
      <c r="F59" s="49"/>
      <c r="G59" s="53"/>
      <c r="H59" s="60"/>
      <c r="I59" s="48"/>
      <c r="J59" s="48"/>
      <c r="K59" s="49"/>
      <c r="L59" s="48"/>
      <c r="M59" s="48"/>
      <c r="N59" s="48"/>
      <c r="O59" s="49"/>
      <c r="P59" s="50"/>
      <c r="Q59" s="48"/>
      <c r="R59" s="48"/>
      <c r="S59" s="49"/>
      <c r="T59" s="50"/>
      <c r="U59" s="48"/>
      <c r="V59" s="48"/>
      <c r="W59" s="49"/>
      <c r="X59" s="48"/>
      <c r="Y59" s="48"/>
      <c r="Z59" s="48"/>
      <c r="AA59" s="51"/>
    </row>
    <row r="60" spans="2:27" ht="15">
      <c r="B60" s="52"/>
      <c r="C60" s="48" t="s">
        <v>131</v>
      </c>
      <c r="D60" s="48"/>
      <c r="E60" s="48"/>
      <c r="F60" s="49"/>
      <c r="G60" s="53" t="s">
        <v>145</v>
      </c>
      <c r="H60" s="84">
        <v>4.050667540164383</v>
      </c>
      <c r="I60" s="67">
        <v>5.517845264216163</v>
      </c>
      <c r="J60" s="67">
        <v>5.902400563205774</v>
      </c>
      <c r="K60" s="66">
        <v>5.562656471050616</v>
      </c>
      <c r="L60" s="67">
        <v>3.2350279123800902</v>
      </c>
      <c r="M60" s="67">
        <v>4.042915782089224</v>
      </c>
      <c r="N60" s="67">
        <v>4.919616201923276</v>
      </c>
      <c r="O60" s="66">
        <v>3.988047048677686</v>
      </c>
      <c r="P60" s="68">
        <v>4.985833159204219</v>
      </c>
      <c r="Q60" s="67">
        <v>5.512268219751775</v>
      </c>
      <c r="R60" s="67">
        <v>5.546721186518667</v>
      </c>
      <c r="S60" s="66">
        <v>6.024906975936091</v>
      </c>
      <c r="T60" s="68">
        <v>5.628131962587474</v>
      </c>
      <c r="U60" s="67">
        <v>5.87852169413361</v>
      </c>
      <c r="V60" s="67">
        <v>6.0024220526516245</v>
      </c>
      <c r="W60" s="66">
        <v>6.094741063687465</v>
      </c>
      <c r="X60" s="67">
        <v>5.990807569466767</v>
      </c>
      <c r="Y60" s="67">
        <v>5.531693949468448</v>
      </c>
      <c r="Z60" s="67">
        <v>5.340472377604485</v>
      </c>
      <c r="AA60" s="69">
        <v>5.408243536964434</v>
      </c>
    </row>
    <row r="61" spans="2:27" ht="18">
      <c r="B61" s="52"/>
      <c r="C61" s="48" t="s">
        <v>132</v>
      </c>
      <c r="D61" s="48"/>
      <c r="E61" s="48"/>
      <c r="F61" s="49"/>
      <c r="G61" s="53" t="s">
        <v>145</v>
      </c>
      <c r="H61" s="84">
        <v>4.605263159157147</v>
      </c>
      <c r="I61" s="67">
        <v>5.774403670276314</v>
      </c>
      <c r="J61" s="67">
        <v>5.756281379202051</v>
      </c>
      <c r="K61" s="66">
        <v>5.566597946788249</v>
      </c>
      <c r="L61" s="67">
        <v>3.4390310699745186</v>
      </c>
      <c r="M61" s="67">
        <v>4.709099266614118</v>
      </c>
      <c r="N61" s="67">
        <v>4.970441713658303</v>
      </c>
      <c r="O61" s="66">
        <v>5.277140410063879</v>
      </c>
      <c r="P61" s="68">
        <v>6.155935260543657</v>
      </c>
      <c r="Q61" s="67">
        <v>5.753835688135879</v>
      </c>
      <c r="R61" s="67">
        <v>5.8040533090061786</v>
      </c>
      <c r="S61" s="66">
        <v>5.400735565933857</v>
      </c>
      <c r="T61" s="68">
        <v>5.309232209145321</v>
      </c>
      <c r="U61" s="67">
        <v>5.773743134981515</v>
      </c>
      <c r="V61" s="67">
        <v>5.917654060031836</v>
      </c>
      <c r="W61" s="66">
        <v>6.009899148358585</v>
      </c>
      <c r="X61" s="67">
        <v>6.001407140998623</v>
      </c>
      <c r="Y61" s="67">
        <v>5.531693893972033</v>
      </c>
      <c r="Z61" s="67">
        <v>5.340472379412347</v>
      </c>
      <c r="AA61" s="69">
        <v>5.408243549402016</v>
      </c>
    </row>
    <row r="62" spans="2:27" ht="18.75" thickBot="1">
      <c r="B62" s="54"/>
      <c r="C62" s="55" t="s">
        <v>136</v>
      </c>
      <c r="D62" s="55"/>
      <c r="E62" s="55"/>
      <c r="F62" s="56"/>
      <c r="G62" s="57" t="s">
        <v>145</v>
      </c>
      <c r="H62" s="85">
        <v>1.1682037968528505</v>
      </c>
      <c r="I62" s="70">
        <v>2.185500681977686</v>
      </c>
      <c r="J62" s="70">
        <v>3.5621397261195398</v>
      </c>
      <c r="K62" s="71">
        <v>2.9506904292211544</v>
      </c>
      <c r="L62" s="70">
        <v>0.9268888995667623</v>
      </c>
      <c r="M62" s="70">
        <v>1.1141348538601363</v>
      </c>
      <c r="N62" s="70">
        <v>1.2402981288217632</v>
      </c>
      <c r="O62" s="71">
        <v>1.3860897170934265</v>
      </c>
      <c r="P62" s="72">
        <v>1.4425139265203057</v>
      </c>
      <c r="Q62" s="70">
        <v>1.9118346173279974</v>
      </c>
      <c r="R62" s="70">
        <v>2.481493257121656</v>
      </c>
      <c r="S62" s="71">
        <v>2.8937182175285727</v>
      </c>
      <c r="T62" s="72">
        <v>3.388968616144311</v>
      </c>
      <c r="U62" s="70">
        <v>3.5098879561262777</v>
      </c>
      <c r="V62" s="70">
        <v>3.545641206646849</v>
      </c>
      <c r="W62" s="71">
        <v>3.8009466898461426</v>
      </c>
      <c r="X62" s="70">
        <v>3.40031838816428</v>
      </c>
      <c r="Y62" s="70">
        <v>3.14246436797319</v>
      </c>
      <c r="Z62" s="70">
        <v>2.8504687696436974</v>
      </c>
      <c r="AA62" s="73">
        <v>2.429757995906897</v>
      </c>
    </row>
    <row r="63" ht="3.75" customHeight="1"/>
    <row r="64" ht="15">
      <c r="B64" s="36" t="s">
        <v>98</v>
      </c>
    </row>
    <row r="65" ht="15">
      <c r="B65" s="36" t="s">
        <v>149</v>
      </c>
    </row>
    <row r="66" ht="15">
      <c r="B66" s="36" t="s">
        <v>150</v>
      </c>
    </row>
    <row r="67" ht="15">
      <c r="B67" s="36" t="s">
        <v>151</v>
      </c>
    </row>
    <row r="68" ht="15">
      <c r="B68" s="36" t="s">
        <v>152</v>
      </c>
    </row>
    <row r="69" ht="15">
      <c r="B69" s="36" t="s">
        <v>153</v>
      </c>
    </row>
  </sheetData>
  <sheetProtection/>
  <mergeCells count="27">
    <mergeCell ref="K56:K57"/>
    <mergeCell ref="P3:S3"/>
    <mergeCell ref="T3:W3"/>
    <mergeCell ref="B56:F57"/>
    <mergeCell ref="B31:F32"/>
    <mergeCell ref="G31:G32"/>
    <mergeCell ref="J56:J57"/>
    <mergeCell ref="B3:F4"/>
    <mergeCell ref="G3:G4"/>
    <mergeCell ref="I3:I4"/>
    <mergeCell ref="P56:S56"/>
    <mergeCell ref="X3:AA3"/>
    <mergeCell ref="X31:AA31"/>
    <mergeCell ref="X56:AA56"/>
    <mergeCell ref="P31:S31"/>
    <mergeCell ref="T56:W56"/>
    <mergeCell ref="T31:W31"/>
    <mergeCell ref="G56:G57"/>
    <mergeCell ref="L31:O31"/>
    <mergeCell ref="I56:I57"/>
    <mergeCell ref="L56:O56"/>
    <mergeCell ref="J3:J4"/>
    <mergeCell ref="J31:J32"/>
    <mergeCell ref="K3:K4"/>
    <mergeCell ref="L3:O3"/>
    <mergeCell ref="K31:K32"/>
    <mergeCell ref="I31:I32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5"/>
  <sheetViews>
    <sheetView zoomScale="80" zoomScaleNormal="80" zoomScalePageLayoutView="0" workbookViewId="0" topLeftCell="A1">
      <selection activeCell="V50" sqref="V50"/>
    </sheetView>
  </sheetViews>
  <sheetFormatPr defaultColWidth="9.140625" defaultRowHeight="15"/>
  <cols>
    <col min="1" max="5" width="3.140625" style="36" customWidth="1"/>
    <col min="6" max="6" width="39.140625" style="36" customWidth="1"/>
    <col min="7" max="7" width="26.57421875" style="36" customWidth="1"/>
    <col min="8" max="8" width="10.140625" style="36" customWidth="1"/>
    <col min="9" max="27" width="9.140625" style="36" customWidth="1"/>
    <col min="28" max="16384" width="9.140625" style="36" customWidth="1"/>
  </cols>
  <sheetData>
    <row r="1" ht="22.5" customHeight="1" thickBot="1">
      <c r="B1" s="35" t="s">
        <v>154</v>
      </c>
    </row>
    <row r="2" spans="2:27" ht="30" customHeight="1">
      <c r="B2" s="210" t="str">
        <f>"Medium-Term Forecast "&amp;Summary!H3&amp;" - trade balance and balance of payments [level]"</f>
        <v>Medium-Term Forecast MTF-2018Q2 - trade balance and balance of payments [level]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2"/>
    </row>
    <row r="3" spans="2:27" ht="15">
      <c r="B3" s="279" t="s">
        <v>20</v>
      </c>
      <c r="C3" s="280"/>
      <c r="D3" s="280"/>
      <c r="E3" s="280"/>
      <c r="F3" s="281"/>
      <c r="G3" s="299" t="s">
        <v>19</v>
      </c>
      <c r="H3" s="32" t="s">
        <v>18</v>
      </c>
      <c r="I3" s="285">
        <v>2018</v>
      </c>
      <c r="J3" s="285">
        <v>2019</v>
      </c>
      <c r="K3" s="277">
        <v>2020</v>
      </c>
      <c r="L3" s="295">
        <v>2017</v>
      </c>
      <c r="M3" s="296"/>
      <c r="N3" s="296"/>
      <c r="O3" s="296"/>
      <c r="P3" s="295">
        <v>2018</v>
      </c>
      <c r="Q3" s="296"/>
      <c r="R3" s="296"/>
      <c r="S3" s="296"/>
      <c r="T3" s="295">
        <v>2019</v>
      </c>
      <c r="U3" s="296"/>
      <c r="V3" s="296"/>
      <c r="W3" s="296"/>
      <c r="X3" s="295">
        <v>2020</v>
      </c>
      <c r="Y3" s="296"/>
      <c r="Z3" s="296"/>
      <c r="AA3" s="298"/>
    </row>
    <row r="4" spans="2:27" ht="15">
      <c r="B4" s="282"/>
      <c r="C4" s="283"/>
      <c r="D4" s="283"/>
      <c r="E4" s="283"/>
      <c r="F4" s="284"/>
      <c r="G4" s="300"/>
      <c r="H4" s="34">
        <v>2017</v>
      </c>
      <c r="I4" s="276"/>
      <c r="J4" s="276"/>
      <c r="K4" s="278"/>
      <c r="L4" s="37" t="s">
        <v>0</v>
      </c>
      <c r="M4" s="37" t="s">
        <v>1</v>
      </c>
      <c r="N4" s="37" t="s">
        <v>2</v>
      </c>
      <c r="O4" s="147" t="s">
        <v>3</v>
      </c>
      <c r="P4" s="39" t="s">
        <v>0</v>
      </c>
      <c r="Q4" s="37" t="s">
        <v>1</v>
      </c>
      <c r="R4" s="37" t="s">
        <v>2</v>
      </c>
      <c r="S4" s="147" t="s">
        <v>3</v>
      </c>
      <c r="T4" s="39" t="s">
        <v>0</v>
      </c>
      <c r="U4" s="37" t="s">
        <v>1</v>
      </c>
      <c r="V4" s="37" t="s">
        <v>2</v>
      </c>
      <c r="W4" s="222" t="s">
        <v>3</v>
      </c>
      <c r="X4" s="37" t="s">
        <v>0</v>
      </c>
      <c r="Y4" s="37" t="s">
        <v>1</v>
      </c>
      <c r="Z4" s="37" t="s">
        <v>2</v>
      </c>
      <c r="AA4" s="40" t="s">
        <v>3</v>
      </c>
    </row>
    <row r="5" spans="2:27" ht="3.75" customHeight="1">
      <c r="B5" s="41"/>
      <c r="C5" s="42"/>
      <c r="D5" s="42"/>
      <c r="E5" s="42"/>
      <c r="F5" s="43"/>
      <c r="G5" s="198"/>
      <c r="H5" s="98"/>
      <c r="I5" s="86"/>
      <c r="J5" s="86"/>
      <c r="K5" s="88"/>
      <c r="L5" s="46"/>
      <c r="M5" s="46"/>
      <c r="N5" s="46"/>
      <c r="O5" s="45"/>
      <c r="P5" s="46"/>
      <c r="Q5" s="46"/>
      <c r="R5" s="46"/>
      <c r="S5" s="45"/>
      <c r="T5" s="46"/>
      <c r="U5" s="46"/>
      <c r="V5" s="46"/>
      <c r="W5" s="45"/>
      <c r="X5" s="46"/>
      <c r="Y5" s="46"/>
      <c r="Z5" s="46"/>
      <c r="AA5" s="63"/>
    </row>
    <row r="6" spans="2:27" ht="15">
      <c r="B6" s="41" t="s">
        <v>155</v>
      </c>
      <c r="C6" s="42"/>
      <c r="D6" s="42"/>
      <c r="E6" s="42"/>
      <c r="F6" s="91"/>
      <c r="G6" s="44"/>
      <c r="H6" s="125"/>
      <c r="I6" s="126"/>
      <c r="J6" s="126"/>
      <c r="K6" s="127"/>
      <c r="L6" s="128"/>
      <c r="M6" s="128"/>
      <c r="N6" s="128"/>
      <c r="O6" s="129"/>
      <c r="P6" s="128"/>
      <c r="Q6" s="128"/>
      <c r="R6" s="128"/>
      <c r="S6" s="129"/>
      <c r="T6" s="128"/>
      <c r="U6" s="128"/>
      <c r="V6" s="128"/>
      <c r="W6" s="129"/>
      <c r="X6" s="128"/>
      <c r="Y6" s="128"/>
      <c r="Z6" s="128"/>
      <c r="AA6" s="130"/>
    </row>
    <row r="7" spans="2:27" ht="15">
      <c r="B7" s="41"/>
      <c r="C7" s="90" t="s">
        <v>93</v>
      </c>
      <c r="D7" s="42"/>
      <c r="E7" s="42"/>
      <c r="F7" s="91"/>
      <c r="G7" s="53" t="s">
        <v>156</v>
      </c>
      <c r="H7" s="131">
        <v>82470.504</v>
      </c>
      <c r="I7" s="75">
        <v>87655.779099</v>
      </c>
      <c r="J7" s="75">
        <v>95619.820687</v>
      </c>
      <c r="K7" s="74">
        <v>101993.006055</v>
      </c>
      <c r="L7" s="76">
        <v>20496.805053</v>
      </c>
      <c r="M7" s="76">
        <v>20028.969494</v>
      </c>
      <c r="N7" s="76">
        <v>20505.754923</v>
      </c>
      <c r="O7" s="77">
        <v>21438.97453</v>
      </c>
      <c r="P7" s="76">
        <v>21219.238971</v>
      </c>
      <c r="Q7" s="76">
        <v>21673.386264</v>
      </c>
      <c r="R7" s="76">
        <v>22115.544546</v>
      </c>
      <c r="S7" s="77">
        <v>22647.609318</v>
      </c>
      <c r="T7" s="76">
        <v>23176.458464</v>
      </c>
      <c r="U7" s="76">
        <v>23574.775308</v>
      </c>
      <c r="V7" s="76">
        <v>24097.989611</v>
      </c>
      <c r="W7" s="77">
        <v>24770.597304</v>
      </c>
      <c r="X7" s="76">
        <v>25045.65766</v>
      </c>
      <c r="Y7" s="76">
        <v>25338.855954</v>
      </c>
      <c r="Z7" s="76">
        <v>25643.910663</v>
      </c>
      <c r="AA7" s="79">
        <v>25964.581778</v>
      </c>
    </row>
    <row r="8" spans="2:27" ht="15">
      <c r="B8" s="52"/>
      <c r="C8" s="48"/>
      <c r="D8" s="64" t="s">
        <v>157</v>
      </c>
      <c r="E8" s="48"/>
      <c r="F8" s="49"/>
      <c r="G8" s="53" t="s">
        <v>156</v>
      </c>
      <c r="H8" s="131">
        <v>38345.10899999999</v>
      </c>
      <c r="I8" s="75">
        <v>37673.70133551547</v>
      </c>
      <c r="J8" s="75">
        <v>40971.26509874925</v>
      </c>
      <c r="K8" s="74">
        <v>43619.72224968097</v>
      </c>
      <c r="L8" s="75">
        <v>9825.34268803287</v>
      </c>
      <c r="M8" s="75">
        <v>9499.19723160723</v>
      </c>
      <c r="N8" s="75">
        <v>9506.66269244386</v>
      </c>
      <c r="O8" s="74">
        <v>9513.90638791603</v>
      </c>
      <c r="P8" s="75">
        <v>9133.33984040321</v>
      </c>
      <c r="Q8" s="75">
        <v>9317.89059089905</v>
      </c>
      <c r="R8" s="75">
        <v>9502.132460869503</v>
      </c>
      <c r="S8" s="74">
        <v>9720.338443343706</v>
      </c>
      <c r="T8" s="75">
        <v>9934.70244416253</v>
      </c>
      <c r="U8" s="75">
        <v>10103.664714990542</v>
      </c>
      <c r="V8" s="75">
        <v>10325.147080962066</v>
      </c>
      <c r="W8" s="74">
        <v>10607.750858634117</v>
      </c>
      <c r="X8" s="75">
        <v>10719.686303688544</v>
      </c>
      <c r="Y8" s="75">
        <v>10840.242511846673</v>
      </c>
      <c r="Z8" s="75">
        <v>10965.669510235966</v>
      </c>
      <c r="AA8" s="146">
        <v>11094.123923909789</v>
      </c>
    </row>
    <row r="9" spans="2:27" ht="15" customHeight="1">
      <c r="B9" s="52"/>
      <c r="C9" s="48"/>
      <c r="D9" s="64" t="s">
        <v>158</v>
      </c>
      <c r="E9" s="48"/>
      <c r="F9" s="49"/>
      <c r="G9" s="53" t="s">
        <v>156</v>
      </c>
      <c r="H9" s="131">
        <v>44090.09800000001</v>
      </c>
      <c r="I9" s="75">
        <v>49982.07776348453</v>
      </c>
      <c r="J9" s="75">
        <v>54648.55558825075</v>
      </c>
      <c r="K9" s="74">
        <v>58373.283805319035</v>
      </c>
      <c r="L9" s="75">
        <v>10653.35775867199</v>
      </c>
      <c r="M9" s="75">
        <v>10555.02166861096</v>
      </c>
      <c r="N9" s="75">
        <v>10566.12307178706</v>
      </c>
      <c r="O9" s="74">
        <v>12315.595500930001</v>
      </c>
      <c r="P9" s="75">
        <v>12085.89913059679</v>
      </c>
      <c r="Q9" s="75">
        <v>12355.49567310095</v>
      </c>
      <c r="R9" s="75">
        <v>12613.4120851305</v>
      </c>
      <c r="S9" s="74">
        <v>12927.270874656291</v>
      </c>
      <c r="T9" s="75">
        <v>13241.75601983747</v>
      </c>
      <c r="U9" s="75">
        <v>13471.110593009458</v>
      </c>
      <c r="V9" s="75">
        <v>13772.842530037935</v>
      </c>
      <c r="W9" s="74">
        <v>14162.84644536588</v>
      </c>
      <c r="X9" s="75">
        <v>14325.971356311456</v>
      </c>
      <c r="Y9" s="75">
        <v>14498.613442153326</v>
      </c>
      <c r="Z9" s="75">
        <v>14678.241152764032</v>
      </c>
      <c r="AA9" s="146">
        <v>14870.457854090211</v>
      </c>
    </row>
    <row r="10" spans="2:27" ht="3.75" customHeight="1">
      <c r="B10" s="52"/>
      <c r="C10" s="48"/>
      <c r="D10" s="48"/>
      <c r="E10" s="48"/>
      <c r="F10" s="49"/>
      <c r="G10" s="53"/>
      <c r="H10" s="131"/>
      <c r="I10" s="75"/>
      <c r="J10" s="75"/>
      <c r="K10" s="74"/>
      <c r="L10" s="75"/>
      <c r="M10" s="75"/>
      <c r="N10" s="75"/>
      <c r="O10" s="74"/>
      <c r="P10" s="75"/>
      <c r="Q10" s="75"/>
      <c r="R10" s="75"/>
      <c r="S10" s="74"/>
      <c r="T10" s="75"/>
      <c r="U10" s="75"/>
      <c r="V10" s="75"/>
      <c r="W10" s="74"/>
      <c r="X10" s="75"/>
      <c r="Y10" s="75"/>
      <c r="Z10" s="75"/>
      <c r="AA10" s="146"/>
    </row>
    <row r="11" spans="2:27" ht="15" customHeight="1">
      <c r="B11" s="52"/>
      <c r="C11" s="48" t="s">
        <v>94</v>
      </c>
      <c r="D11" s="48"/>
      <c r="E11" s="48"/>
      <c r="F11" s="49"/>
      <c r="G11" s="53" t="s">
        <v>156</v>
      </c>
      <c r="H11" s="120">
        <v>76363.233</v>
      </c>
      <c r="I11" s="76">
        <v>81247.734903</v>
      </c>
      <c r="J11" s="76">
        <v>88223.842177</v>
      </c>
      <c r="K11" s="77">
        <v>94223.46135099999</v>
      </c>
      <c r="L11" s="76">
        <v>19097.446856</v>
      </c>
      <c r="M11" s="76">
        <v>18584.700151</v>
      </c>
      <c r="N11" s="76">
        <v>19220.519457</v>
      </c>
      <c r="O11" s="77">
        <v>19460.566536</v>
      </c>
      <c r="P11" s="76">
        <v>19741.576323</v>
      </c>
      <c r="Q11" s="76">
        <v>20090.057636</v>
      </c>
      <c r="R11" s="76">
        <v>20477.434109</v>
      </c>
      <c r="S11" s="77">
        <v>20938.666835</v>
      </c>
      <c r="T11" s="76">
        <v>21387.843753</v>
      </c>
      <c r="U11" s="76">
        <v>21765.912664</v>
      </c>
      <c r="V11" s="76">
        <v>22242.700818</v>
      </c>
      <c r="W11" s="77">
        <v>22827.384942</v>
      </c>
      <c r="X11" s="76">
        <v>23101.399863</v>
      </c>
      <c r="Y11" s="76">
        <v>23397.118452</v>
      </c>
      <c r="Z11" s="76">
        <v>23701.987069</v>
      </c>
      <c r="AA11" s="79">
        <v>24022.955967</v>
      </c>
    </row>
    <row r="12" spans="2:27" ht="15" customHeight="1">
      <c r="B12" s="52"/>
      <c r="C12" s="48"/>
      <c r="D12" s="64" t="s">
        <v>159</v>
      </c>
      <c r="E12" s="48"/>
      <c r="F12" s="49"/>
      <c r="G12" s="53" t="s">
        <v>156</v>
      </c>
      <c r="H12" s="131">
        <v>23507.829</v>
      </c>
      <c r="I12" s="75">
        <v>24710.948568533626</v>
      </c>
      <c r="J12" s="75">
        <v>26832.684371534113</v>
      </c>
      <c r="K12" s="74">
        <v>28657.427929203775</v>
      </c>
      <c r="L12" s="75">
        <v>5844.15501378913</v>
      </c>
      <c r="M12" s="75">
        <v>5712.06192092725</v>
      </c>
      <c r="N12" s="75">
        <v>5972.82604669158</v>
      </c>
      <c r="O12" s="74">
        <v>5978.78601859204</v>
      </c>
      <c r="P12" s="75">
        <v>6004.266799091052</v>
      </c>
      <c r="Q12" s="75">
        <v>6110.255031414316</v>
      </c>
      <c r="R12" s="75">
        <v>6228.072963352865</v>
      </c>
      <c r="S12" s="74">
        <v>6368.353774675394</v>
      </c>
      <c r="T12" s="75">
        <v>6504.967893605872</v>
      </c>
      <c r="U12" s="75">
        <v>6619.954993569166</v>
      </c>
      <c r="V12" s="75">
        <v>6764.966883016254</v>
      </c>
      <c r="W12" s="74">
        <v>6942.794601342819</v>
      </c>
      <c r="X12" s="75">
        <v>7026.134384635556</v>
      </c>
      <c r="Y12" s="75">
        <v>7116.075191628669</v>
      </c>
      <c r="Z12" s="75">
        <v>7208.798917697355</v>
      </c>
      <c r="AA12" s="146">
        <v>7306.419435242197</v>
      </c>
    </row>
    <row r="13" spans="2:27" ht="15" customHeight="1">
      <c r="B13" s="52"/>
      <c r="C13" s="48"/>
      <c r="D13" s="64" t="s">
        <v>160</v>
      </c>
      <c r="E13" s="48"/>
      <c r="F13" s="49"/>
      <c r="G13" s="53" t="s">
        <v>156</v>
      </c>
      <c r="H13" s="131">
        <v>52850.94000000001</v>
      </c>
      <c r="I13" s="75">
        <v>56536.78633446638</v>
      </c>
      <c r="J13" s="75">
        <v>61391.15780546589</v>
      </c>
      <c r="K13" s="74">
        <v>65566.03342179624</v>
      </c>
      <c r="L13" s="75">
        <v>13097.11021987083</v>
      </c>
      <c r="M13" s="75">
        <v>12831.18726985899</v>
      </c>
      <c r="N13" s="75">
        <v>13246.03800035986</v>
      </c>
      <c r="O13" s="74">
        <v>13676.604509910328</v>
      </c>
      <c r="P13" s="75">
        <v>13737.309523908949</v>
      </c>
      <c r="Q13" s="75">
        <v>13979.802604585688</v>
      </c>
      <c r="R13" s="75">
        <v>14249.361145647137</v>
      </c>
      <c r="S13" s="74">
        <v>14570.313060324606</v>
      </c>
      <c r="T13" s="75">
        <v>14882.875859394127</v>
      </c>
      <c r="U13" s="75">
        <v>15145.957670430833</v>
      </c>
      <c r="V13" s="75">
        <v>15477.733934983748</v>
      </c>
      <c r="W13" s="74">
        <v>15884.590340657183</v>
      </c>
      <c r="X13" s="75">
        <v>16075.265478364445</v>
      </c>
      <c r="Y13" s="75">
        <v>16281.043260371333</v>
      </c>
      <c r="Z13" s="75">
        <v>16493.18815130265</v>
      </c>
      <c r="AA13" s="146">
        <v>16716.53653175781</v>
      </c>
    </row>
    <row r="14" spans="2:27" ht="3.75" customHeight="1">
      <c r="B14" s="52"/>
      <c r="C14" s="48"/>
      <c r="D14" s="48"/>
      <c r="E14" s="48"/>
      <c r="F14" s="49"/>
      <c r="G14" s="53"/>
      <c r="H14" s="131"/>
      <c r="I14" s="75"/>
      <c r="J14" s="75"/>
      <c r="K14" s="74"/>
      <c r="L14" s="75"/>
      <c r="M14" s="75"/>
      <c r="N14" s="75"/>
      <c r="O14" s="74"/>
      <c r="P14" s="75"/>
      <c r="Q14" s="75"/>
      <c r="R14" s="75"/>
      <c r="S14" s="74"/>
      <c r="T14" s="75"/>
      <c r="U14" s="75"/>
      <c r="V14" s="75"/>
      <c r="W14" s="74"/>
      <c r="X14" s="75"/>
      <c r="Y14" s="75"/>
      <c r="Z14" s="75"/>
      <c r="AA14" s="146"/>
    </row>
    <row r="15" spans="2:27" ht="15" customHeight="1">
      <c r="B15" s="52"/>
      <c r="C15" s="48" t="s">
        <v>161</v>
      </c>
      <c r="D15" s="48"/>
      <c r="E15" s="48"/>
      <c r="F15" s="49"/>
      <c r="G15" s="53" t="s">
        <v>156</v>
      </c>
      <c r="H15" s="120">
        <v>6107.271001</v>
      </c>
      <c r="I15" s="76">
        <v>6408.044197</v>
      </c>
      <c r="J15" s="76">
        <v>7395.97851</v>
      </c>
      <c r="K15" s="77">
        <v>7769.544704</v>
      </c>
      <c r="L15" s="76">
        <v>1399.358197</v>
      </c>
      <c r="M15" s="76">
        <v>1444.269343</v>
      </c>
      <c r="N15" s="76">
        <v>1285.235467</v>
      </c>
      <c r="O15" s="77">
        <v>1978.407994</v>
      </c>
      <c r="P15" s="76">
        <v>1477.662648</v>
      </c>
      <c r="Q15" s="76">
        <v>1583.328629</v>
      </c>
      <c r="R15" s="76">
        <v>1638.110437</v>
      </c>
      <c r="S15" s="77">
        <v>1708.942483</v>
      </c>
      <c r="T15" s="76">
        <v>1788.614711</v>
      </c>
      <c r="U15" s="76">
        <v>1808.862644</v>
      </c>
      <c r="V15" s="76">
        <v>1855.288793</v>
      </c>
      <c r="W15" s="77">
        <v>1943.212362</v>
      </c>
      <c r="X15" s="76">
        <v>1944.257797</v>
      </c>
      <c r="Y15" s="76">
        <v>1941.737502</v>
      </c>
      <c r="Z15" s="76">
        <v>1941.923594</v>
      </c>
      <c r="AA15" s="79">
        <v>1941.625811</v>
      </c>
    </row>
    <row r="16" spans="2:27" ht="3.75" customHeight="1">
      <c r="B16" s="41"/>
      <c r="C16" s="48"/>
      <c r="D16" s="48"/>
      <c r="E16" s="48"/>
      <c r="F16" s="49"/>
      <c r="G16" s="53"/>
      <c r="H16" s="120"/>
      <c r="I16" s="76"/>
      <c r="J16" s="76"/>
      <c r="K16" s="77"/>
      <c r="L16" s="76"/>
      <c r="M16" s="76"/>
      <c r="N16" s="76"/>
      <c r="O16" s="77"/>
      <c r="P16" s="76"/>
      <c r="Q16" s="76"/>
      <c r="R16" s="76"/>
      <c r="S16" s="77"/>
      <c r="T16" s="76"/>
      <c r="U16" s="76"/>
      <c r="V16" s="76"/>
      <c r="W16" s="77"/>
      <c r="X16" s="76"/>
      <c r="Y16" s="76"/>
      <c r="Z16" s="76"/>
      <c r="AA16" s="79"/>
    </row>
    <row r="17" spans="2:27" ht="15" customHeight="1">
      <c r="B17" s="41" t="s">
        <v>162</v>
      </c>
      <c r="C17" s="42"/>
      <c r="D17" s="42"/>
      <c r="E17" s="42"/>
      <c r="F17" s="91"/>
      <c r="G17" s="53"/>
      <c r="H17" s="120"/>
      <c r="I17" s="76"/>
      <c r="J17" s="76"/>
      <c r="K17" s="77"/>
      <c r="L17" s="76"/>
      <c r="M17" s="76"/>
      <c r="N17" s="76"/>
      <c r="O17" s="77"/>
      <c r="P17" s="76"/>
      <c r="Q17" s="76"/>
      <c r="R17" s="76"/>
      <c r="S17" s="77"/>
      <c r="T17" s="76"/>
      <c r="U17" s="76"/>
      <c r="V17" s="76"/>
      <c r="W17" s="77"/>
      <c r="X17" s="76"/>
      <c r="Y17" s="76"/>
      <c r="Z17" s="76"/>
      <c r="AA17" s="79"/>
    </row>
    <row r="18" spans="2:27" ht="15" customHeight="1">
      <c r="B18" s="41"/>
      <c r="C18" s="90" t="s">
        <v>93</v>
      </c>
      <c r="D18" s="42"/>
      <c r="E18" s="42"/>
      <c r="F18" s="91"/>
      <c r="G18" s="53" t="s">
        <v>163</v>
      </c>
      <c r="H18" s="120">
        <v>80045.44337236801</v>
      </c>
      <c r="I18" s="76">
        <v>86413.469201</v>
      </c>
      <c r="J18" s="76">
        <v>96445.11308899999</v>
      </c>
      <c r="K18" s="77">
        <v>105293.357317</v>
      </c>
      <c r="L18" s="116"/>
      <c r="M18" s="116"/>
      <c r="N18" s="116"/>
      <c r="O18" s="133"/>
      <c r="P18" s="132"/>
      <c r="Q18" s="132"/>
      <c r="R18" s="132"/>
      <c r="S18" s="133"/>
      <c r="T18" s="132"/>
      <c r="U18" s="132"/>
      <c r="V18" s="132"/>
      <c r="W18" s="133"/>
      <c r="X18" s="132"/>
      <c r="Y18" s="132"/>
      <c r="Z18" s="132"/>
      <c r="AA18" s="134"/>
    </row>
    <row r="19" spans="2:27" ht="15" customHeight="1">
      <c r="B19" s="52"/>
      <c r="C19" s="48" t="s">
        <v>94</v>
      </c>
      <c r="D19" s="48"/>
      <c r="E19" s="48"/>
      <c r="F19" s="49"/>
      <c r="G19" s="53" t="s">
        <v>164</v>
      </c>
      <c r="H19" s="120">
        <v>78562.39722</v>
      </c>
      <c r="I19" s="76">
        <v>84495.062135</v>
      </c>
      <c r="J19" s="76">
        <v>93493.975308</v>
      </c>
      <c r="K19" s="77">
        <v>101780.513434</v>
      </c>
      <c r="L19" s="116"/>
      <c r="M19" s="116"/>
      <c r="N19" s="116"/>
      <c r="O19" s="133"/>
      <c r="P19" s="132"/>
      <c r="Q19" s="132"/>
      <c r="R19" s="132"/>
      <c r="S19" s="133"/>
      <c r="T19" s="132"/>
      <c r="U19" s="132"/>
      <c r="V19" s="132"/>
      <c r="W19" s="133"/>
      <c r="X19" s="132"/>
      <c r="Y19" s="132"/>
      <c r="Z19" s="132"/>
      <c r="AA19" s="134"/>
    </row>
    <row r="20" spans="2:27" ht="3.75" customHeight="1">
      <c r="B20" s="52"/>
      <c r="C20" s="48"/>
      <c r="D20" s="64"/>
      <c r="E20" s="48"/>
      <c r="F20" s="49"/>
      <c r="G20" s="53"/>
      <c r="H20" s="120"/>
      <c r="I20" s="76"/>
      <c r="J20" s="76"/>
      <c r="K20" s="77"/>
      <c r="L20" s="132"/>
      <c r="M20" s="132"/>
      <c r="N20" s="132"/>
      <c r="O20" s="133"/>
      <c r="P20" s="132"/>
      <c r="Q20" s="132"/>
      <c r="R20" s="132"/>
      <c r="S20" s="133"/>
      <c r="T20" s="132"/>
      <c r="U20" s="132"/>
      <c r="V20" s="132"/>
      <c r="W20" s="133"/>
      <c r="X20" s="132"/>
      <c r="Y20" s="132"/>
      <c r="Z20" s="132"/>
      <c r="AA20" s="134"/>
    </row>
    <row r="21" spans="2:27" ht="15" customHeight="1">
      <c r="B21" s="52"/>
      <c r="C21" s="90" t="s">
        <v>165</v>
      </c>
      <c r="D21" s="48"/>
      <c r="E21" s="48"/>
      <c r="F21" s="49"/>
      <c r="G21" s="53" t="s">
        <v>164</v>
      </c>
      <c r="H21" s="120">
        <v>1483.0461523680133</v>
      </c>
      <c r="I21" s="76">
        <v>1918.4070659999998</v>
      </c>
      <c r="J21" s="76">
        <v>2951.1377809999976</v>
      </c>
      <c r="K21" s="77">
        <v>3512.8438830000086</v>
      </c>
      <c r="L21" s="132"/>
      <c r="M21" s="132"/>
      <c r="N21" s="132"/>
      <c r="O21" s="133"/>
      <c r="P21" s="132"/>
      <c r="Q21" s="132"/>
      <c r="R21" s="132"/>
      <c r="S21" s="133"/>
      <c r="T21" s="132"/>
      <c r="U21" s="132"/>
      <c r="V21" s="132"/>
      <c r="W21" s="133"/>
      <c r="X21" s="132"/>
      <c r="Y21" s="132"/>
      <c r="Z21" s="132"/>
      <c r="AA21" s="134"/>
    </row>
    <row r="22" spans="2:27" ht="15" customHeight="1">
      <c r="B22" s="41"/>
      <c r="C22" s="90" t="s">
        <v>165</v>
      </c>
      <c r="D22" s="48"/>
      <c r="E22" s="48"/>
      <c r="F22" s="49"/>
      <c r="G22" s="53" t="s">
        <v>60</v>
      </c>
      <c r="H22" s="84">
        <v>1.7450641899480033</v>
      </c>
      <c r="I22" s="67">
        <v>2.1186048399908906</v>
      </c>
      <c r="J22" s="67">
        <v>3.024192848456774</v>
      </c>
      <c r="K22" s="66">
        <v>3.3665172801904353</v>
      </c>
      <c r="L22" s="132"/>
      <c r="M22" s="132"/>
      <c r="N22" s="132"/>
      <c r="O22" s="133"/>
      <c r="P22" s="132"/>
      <c r="Q22" s="132"/>
      <c r="R22" s="132"/>
      <c r="S22" s="133"/>
      <c r="T22" s="132"/>
      <c r="U22" s="132"/>
      <c r="V22" s="132"/>
      <c r="W22" s="133"/>
      <c r="X22" s="132"/>
      <c r="Y22" s="132"/>
      <c r="Z22" s="132"/>
      <c r="AA22" s="134"/>
    </row>
    <row r="23" spans="2:27" ht="15" customHeight="1">
      <c r="B23" s="52"/>
      <c r="C23" s="90" t="s">
        <v>166</v>
      </c>
      <c r="D23" s="48"/>
      <c r="E23" s="48"/>
      <c r="F23" s="49"/>
      <c r="G23" s="53" t="s">
        <v>164</v>
      </c>
      <c r="H23" s="120">
        <v>-1776.383981387201</v>
      </c>
      <c r="I23" s="76">
        <v>-1407.287983635431</v>
      </c>
      <c r="J23" s="76">
        <v>-489.8568508226472</v>
      </c>
      <c r="K23" s="77">
        <v>-70.02925816313291</v>
      </c>
      <c r="L23" s="132"/>
      <c r="M23" s="132"/>
      <c r="N23" s="132"/>
      <c r="O23" s="133"/>
      <c r="P23" s="132"/>
      <c r="Q23" s="132"/>
      <c r="R23" s="132"/>
      <c r="S23" s="133"/>
      <c r="T23" s="132"/>
      <c r="U23" s="132"/>
      <c r="V23" s="132"/>
      <c r="W23" s="133"/>
      <c r="X23" s="132"/>
      <c r="Y23" s="132"/>
      <c r="Z23" s="132"/>
      <c r="AA23" s="134"/>
    </row>
    <row r="24" spans="2:27" ht="15" customHeight="1">
      <c r="B24" s="52"/>
      <c r="C24" s="90" t="s">
        <v>166</v>
      </c>
      <c r="D24" s="48"/>
      <c r="E24" s="48"/>
      <c r="F24" s="49"/>
      <c r="G24" s="53" t="s">
        <v>60</v>
      </c>
      <c r="H24" s="84">
        <v>-2.090227649737261</v>
      </c>
      <c r="I24" s="67">
        <v>-1.554147285126316</v>
      </c>
      <c r="J24" s="67">
        <v>-0.5019831993487709</v>
      </c>
      <c r="K24" s="66">
        <v>-0.06711220753817462</v>
      </c>
      <c r="L24" s="132"/>
      <c r="M24" s="132"/>
      <c r="N24" s="132"/>
      <c r="O24" s="133"/>
      <c r="P24" s="132"/>
      <c r="Q24" s="132"/>
      <c r="R24" s="132"/>
      <c r="S24" s="133"/>
      <c r="T24" s="132"/>
      <c r="U24" s="132"/>
      <c r="V24" s="132"/>
      <c r="W24" s="133"/>
      <c r="X24" s="132"/>
      <c r="Y24" s="132"/>
      <c r="Z24" s="132"/>
      <c r="AA24" s="134"/>
    </row>
    <row r="25" spans="2:27" ht="15" customHeight="1" thickBot="1">
      <c r="B25" s="54"/>
      <c r="C25" s="121" t="s">
        <v>167</v>
      </c>
      <c r="D25" s="55"/>
      <c r="E25" s="55"/>
      <c r="F25" s="56"/>
      <c r="G25" s="57" t="s">
        <v>168</v>
      </c>
      <c r="H25" s="135">
        <v>84985.192</v>
      </c>
      <c r="I25" s="81">
        <v>90550.490105</v>
      </c>
      <c r="J25" s="81">
        <v>97584.311877</v>
      </c>
      <c r="K25" s="80">
        <v>104346.527602</v>
      </c>
      <c r="L25" s="136"/>
      <c r="M25" s="136"/>
      <c r="N25" s="136"/>
      <c r="O25" s="137"/>
      <c r="P25" s="136"/>
      <c r="Q25" s="136"/>
      <c r="R25" s="136"/>
      <c r="S25" s="137"/>
      <c r="T25" s="136"/>
      <c r="U25" s="136"/>
      <c r="V25" s="136"/>
      <c r="W25" s="137"/>
      <c r="X25" s="136"/>
      <c r="Y25" s="136"/>
      <c r="Z25" s="136"/>
      <c r="AA25" s="138"/>
    </row>
    <row r="26" ht="15.75" thickBot="1"/>
    <row r="27" spans="2:27" ht="30" customHeight="1">
      <c r="B27" s="210" t="str">
        <f>"Medium-Term Forecast "&amp;Summary!H3&amp;" - trade balance and balance of payments [change over previous period]"</f>
        <v>Medium-Term Forecast MTF-2018Q2 - trade balance and balance of payments [change over previous period]</v>
      </c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2"/>
    </row>
    <row r="28" spans="2:27" ht="15">
      <c r="B28" s="279" t="s">
        <v>20</v>
      </c>
      <c r="C28" s="280"/>
      <c r="D28" s="280"/>
      <c r="E28" s="280"/>
      <c r="F28" s="281"/>
      <c r="G28" s="294" t="s">
        <v>19</v>
      </c>
      <c r="H28" s="32" t="str">
        <f>H$3</f>
        <v>Actual</v>
      </c>
      <c r="I28" s="285">
        <f>I$3</f>
        <v>2018</v>
      </c>
      <c r="J28" s="285">
        <f>J$3</f>
        <v>2019</v>
      </c>
      <c r="K28" s="277">
        <f>K$3</f>
        <v>2020</v>
      </c>
      <c r="L28" s="295">
        <f>L$3</f>
        <v>2017</v>
      </c>
      <c r="M28" s="296"/>
      <c r="N28" s="296"/>
      <c r="O28" s="296"/>
      <c r="P28" s="295">
        <f>P$3</f>
        <v>2018</v>
      </c>
      <c r="Q28" s="296"/>
      <c r="R28" s="296"/>
      <c r="S28" s="296"/>
      <c r="T28" s="295">
        <f>T$3</f>
        <v>2019</v>
      </c>
      <c r="U28" s="296"/>
      <c r="V28" s="296"/>
      <c r="W28" s="296"/>
      <c r="X28" s="295">
        <f>X$3</f>
        <v>2020</v>
      </c>
      <c r="Y28" s="296"/>
      <c r="Z28" s="296"/>
      <c r="AA28" s="298"/>
    </row>
    <row r="29" spans="2:27" ht="15">
      <c r="B29" s="282"/>
      <c r="C29" s="283"/>
      <c r="D29" s="283"/>
      <c r="E29" s="283"/>
      <c r="F29" s="284"/>
      <c r="G29" s="292"/>
      <c r="H29" s="34">
        <f>$H$4</f>
        <v>2017</v>
      </c>
      <c r="I29" s="276"/>
      <c r="J29" s="276"/>
      <c r="K29" s="278"/>
      <c r="L29" s="37" t="s">
        <v>0</v>
      </c>
      <c r="M29" s="37" t="s">
        <v>1</v>
      </c>
      <c r="N29" s="37" t="s">
        <v>2</v>
      </c>
      <c r="O29" s="147" t="s">
        <v>3</v>
      </c>
      <c r="P29" s="39" t="s">
        <v>0</v>
      </c>
      <c r="Q29" s="37" t="s">
        <v>1</v>
      </c>
      <c r="R29" s="37" t="s">
        <v>2</v>
      </c>
      <c r="S29" s="147" t="s">
        <v>3</v>
      </c>
      <c r="T29" s="39" t="s">
        <v>0</v>
      </c>
      <c r="U29" s="37" t="s">
        <v>1</v>
      </c>
      <c r="V29" s="37" t="s">
        <v>2</v>
      </c>
      <c r="W29" s="222" t="s">
        <v>3</v>
      </c>
      <c r="X29" s="37" t="s">
        <v>0</v>
      </c>
      <c r="Y29" s="37" t="s">
        <v>1</v>
      </c>
      <c r="Z29" s="37" t="s">
        <v>2</v>
      </c>
      <c r="AA29" s="40" t="s">
        <v>3</v>
      </c>
    </row>
    <row r="30" spans="2:27" ht="3.75" customHeight="1">
      <c r="B30" s="41"/>
      <c r="C30" s="42"/>
      <c r="D30" s="42"/>
      <c r="E30" s="42"/>
      <c r="F30" s="43"/>
      <c r="G30" s="198"/>
      <c r="H30" s="98"/>
      <c r="I30" s="86"/>
      <c r="J30" s="86"/>
      <c r="K30" s="88"/>
      <c r="L30" s="46"/>
      <c r="M30" s="46"/>
      <c r="N30" s="46"/>
      <c r="O30" s="45"/>
      <c r="P30" s="46"/>
      <c r="Q30" s="46"/>
      <c r="R30" s="46"/>
      <c r="S30" s="45"/>
      <c r="T30" s="46"/>
      <c r="U30" s="46"/>
      <c r="V30" s="46"/>
      <c r="W30" s="45"/>
      <c r="X30" s="46"/>
      <c r="Y30" s="46"/>
      <c r="Z30" s="46"/>
      <c r="AA30" s="63"/>
    </row>
    <row r="31" spans="2:27" ht="15">
      <c r="B31" s="41" t="s">
        <v>155</v>
      </c>
      <c r="C31" s="42"/>
      <c r="D31" s="42"/>
      <c r="E31" s="42"/>
      <c r="F31" s="91"/>
      <c r="G31" s="44"/>
      <c r="H31" s="98"/>
      <c r="I31" s="86"/>
      <c r="J31" s="86"/>
      <c r="K31" s="88"/>
      <c r="L31" s="46"/>
      <c r="M31" s="46"/>
      <c r="N31" s="46"/>
      <c r="O31" s="45"/>
      <c r="P31" s="46"/>
      <c r="Q31" s="46"/>
      <c r="R31" s="46"/>
      <c r="S31" s="45"/>
      <c r="T31" s="46"/>
      <c r="U31" s="46"/>
      <c r="V31" s="46"/>
      <c r="W31" s="45"/>
      <c r="X31" s="46"/>
      <c r="Y31" s="46"/>
      <c r="Z31" s="46"/>
      <c r="AA31" s="63"/>
    </row>
    <row r="32" spans="2:27" ht="15">
      <c r="B32" s="41"/>
      <c r="C32" s="90" t="s">
        <v>93</v>
      </c>
      <c r="D32" s="42"/>
      <c r="E32" s="42"/>
      <c r="F32" s="91"/>
      <c r="G32" s="53" t="s">
        <v>145</v>
      </c>
      <c r="H32" s="103">
        <v>4.255258496533571</v>
      </c>
      <c r="I32" s="104">
        <v>6.287429865834213</v>
      </c>
      <c r="J32" s="104">
        <v>9.085586449474434</v>
      </c>
      <c r="K32" s="105">
        <v>6.665130014060438</v>
      </c>
      <c r="L32" s="67">
        <v>0.9552004498584807</v>
      </c>
      <c r="M32" s="67">
        <v>-2.2824804050693928</v>
      </c>
      <c r="N32" s="67">
        <v>2.3804790812769028</v>
      </c>
      <c r="O32" s="66">
        <v>4.55101316925068</v>
      </c>
      <c r="P32" s="67">
        <v>-1.0249350251921783</v>
      </c>
      <c r="Q32" s="67">
        <v>2.1402619274926877</v>
      </c>
      <c r="R32" s="67">
        <v>2.0400978260348523</v>
      </c>
      <c r="S32" s="66">
        <v>2.4058407012918366</v>
      </c>
      <c r="T32" s="67">
        <v>2.3351212861998647</v>
      </c>
      <c r="U32" s="67">
        <v>1.7186268757097167</v>
      </c>
      <c r="V32" s="67">
        <v>2.219381929050442</v>
      </c>
      <c r="W32" s="66">
        <v>2.791136123209938</v>
      </c>
      <c r="X32" s="67">
        <v>1.1104308572954125</v>
      </c>
      <c r="Y32" s="67">
        <v>1.1706552009143678</v>
      </c>
      <c r="Z32" s="67">
        <v>1.20390087679489</v>
      </c>
      <c r="AA32" s="69">
        <v>1.2504766500480713</v>
      </c>
    </row>
    <row r="33" spans="2:27" ht="15">
      <c r="B33" s="52"/>
      <c r="C33" s="48"/>
      <c r="D33" s="64" t="s">
        <v>157</v>
      </c>
      <c r="E33" s="48"/>
      <c r="F33" s="49"/>
      <c r="G33" s="53" t="s">
        <v>145</v>
      </c>
      <c r="H33" s="103">
        <v>4.86101695508539</v>
      </c>
      <c r="I33" s="104">
        <v>-1.7509603753754277</v>
      </c>
      <c r="J33" s="104">
        <v>8.752959349192295</v>
      </c>
      <c r="K33" s="105">
        <v>6.464182017685772</v>
      </c>
      <c r="L33" s="109">
        <v>8.337981882205185</v>
      </c>
      <c r="M33" s="109">
        <v>-3.3194308512300665</v>
      </c>
      <c r="N33" s="109">
        <v>0.07859043932461418</v>
      </c>
      <c r="O33" s="110">
        <v>0.07619598703050201</v>
      </c>
      <c r="P33" s="109">
        <v>-4.000108178446979</v>
      </c>
      <c r="Q33" s="109">
        <v>2.0206272154621843</v>
      </c>
      <c r="R33" s="109">
        <v>1.9772916216724639</v>
      </c>
      <c r="S33" s="110">
        <v>2.2963896090986964</v>
      </c>
      <c r="T33" s="109">
        <v>2.205314167487842</v>
      </c>
      <c r="U33" s="109">
        <v>1.700728046739755</v>
      </c>
      <c r="V33" s="109">
        <v>2.1920993245442446</v>
      </c>
      <c r="W33" s="110">
        <v>2.737043602924814</v>
      </c>
      <c r="X33" s="109">
        <v>1.055223171680339</v>
      </c>
      <c r="Y33" s="109">
        <v>1.1246244035765045</v>
      </c>
      <c r="Z33" s="109">
        <v>1.1570497454482336</v>
      </c>
      <c r="AA33" s="148">
        <v>1.171423354989102</v>
      </c>
    </row>
    <row r="34" spans="2:27" ht="15" customHeight="1">
      <c r="B34" s="52"/>
      <c r="C34" s="48"/>
      <c r="D34" s="64" t="s">
        <v>158</v>
      </c>
      <c r="E34" s="48"/>
      <c r="F34" s="49"/>
      <c r="G34" s="53" t="s">
        <v>145</v>
      </c>
      <c r="H34" s="103">
        <v>3.720167608971778</v>
      </c>
      <c r="I34" s="104">
        <v>13.36349890509318</v>
      </c>
      <c r="J34" s="104">
        <v>9.336302197855844</v>
      </c>
      <c r="K34" s="105">
        <v>6.815785297478371</v>
      </c>
      <c r="L34" s="109">
        <v>-7.982081654492873</v>
      </c>
      <c r="M34" s="109">
        <v>-0.9230525463296431</v>
      </c>
      <c r="N34" s="109">
        <v>0.10517650768177589</v>
      </c>
      <c r="O34" s="110">
        <v>16.557373194092946</v>
      </c>
      <c r="P34" s="109">
        <v>-1.8650853733858526</v>
      </c>
      <c r="Q34" s="109">
        <v>2.2306701354278857</v>
      </c>
      <c r="R34" s="109">
        <v>2.087463092161144</v>
      </c>
      <c r="S34" s="110">
        <v>2.4882941063646626</v>
      </c>
      <c r="T34" s="109">
        <v>2.432726506858643</v>
      </c>
      <c r="U34" s="109">
        <v>1.732055573508461</v>
      </c>
      <c r="V34" s="109">
        <v>2.239844554353624</v>
      </c>
      <c r="W34" s="110">
        <v>2.8316878994104826</v>
      </c>
      <c r="X34" s="109">
        <v>1.1517805518462865</v>
      </c>
      <c r="Y34" s="109">
        <v>1.2050986390239444</v>
      </c>
      <c r="Z34" s="109">
        <v>1.238930269624646</v>
      </c>
      <c r="AA34" s="148">
        <v>1.3095349730644017</v>
      </c>
    </row>
    <row r="35" spans="2:27" ht="3.75" customHeight="1">
      <c r="B35" s="52"/>
      <c r="C35" s="48"/>
      <c r="D35" s="48"/>
      <c r="E35" s="48"/>
      <c r="F35" s="49"/>
      <c r="G35" s="53"/>
      <c r="H35" s="84"/>
      <c r="I35" s="48"/>
      <c r="J35" s="48"/>
      <c r="K35" s="49"/>
      <c r="L35" s="48"/>
      <c r="M35" s="48"/>
      <c r="N35" s="48"/>
      <c r="O35" s="49"/>
      <c r="P35" s="48"/>
      <c r="Q35" s="48"/>
      <c r="R35" s="48"/>
      <c r="S35" s="49"/>
      <c r="T35" s="48"/>
      <c r="U35" s="48"/>
      <c r="V35" s="48"/>
      <c r="W35" s="49"/>
      <c r="X35" s="48"/>
      <c r="Y35" s="48"/>
      <c r="Z35" s="48"/>
      <c r="AA35" s="51"/>
    </row>
    <row r="36" spans="2:27" ht="15" customHeight="1">
      <c r="B36" s="52"/>
      <c r="C36" s="48" t="s">
        <v>94</v>
      </c>
      <c r="D36" s="48"/>
      <c r="E36" s="48"/>
      <c r="F36" s="49"/>
      <c r="G36" s="53" t="s">
        <v>145</v>
      </c>
      <c r="H36" s="103">
        <v>3.8833477472329747</v>
      </c>
      <c r="I36" s="67">
        <v>6.396405326369575</v>
      </c>
      <c r="J36" s="67">
        <v>8.586217550961422</v>
      </c>
      <c r="K36" s="66">
        <v>6.80045101862963</v>
      </c>
      <c r="L36" s="67">
        <v>1.2339067909819903</v>
      </c>
      <c r="M36" s="67">
        <v>-2.684896619250992</v>
      </c>
      <c r="N36" s="67">
        <v>3.4211975487039865</v>
      </c>
      <c r="O36" s="66">
        <v>1.2489104653858618</v>
      </c>
      <c r="P36" s="67">
        <v>1.4439959210856586</v>
      </c>
      <c r="Q36" s="67">
        <v>1.7652152355939421</v>
      </c>
      <c r="R36" s="67">
        <v>1.9281999087242383</v>
      </c>
      <c r="S36" s="66">
        <v>2.2523951172050545</v>
      </c>
      <c r="T36" s="67">
        <v>2.1452030424839563</v>
      </c>
      <c r="U36" s="67">
        <v>1.7676812836589448</v>
      </c>
      <c r="V36" s="67">
        <v>2.190526817598567</v>
      </c>
      <c r="W36" s="66">
        <v>2.6286561545927185</v>
      </c>
      <c r="X36" s="67">
        <v>1.2003780621223825</v>
      </c>
      <c r="Y36" s="67">
        <v>1.2800894783594288</v>
      </c>
      <c r="Z36" s="67">
        <v>1.3030177952274329</v>
      </c>
      <c r="AA36" s="69">
        <v>1.354185609272406</v>
      </c>
    </row>
    <row r="37" spans="2:27" ht="15" customHeight="1">
      <c r="B37" s="52"/>
      <c r="C37" s="48"/>
      <c r="D37" s="64" t="s">
        <v>159</v>
      </c>
      <c r="E37" s="48"/>
      <c r="F37" s="49"/>
      <c r="G37" s="53" t="s">
        <v>145</v>
      </c>
      <c r="H37" s="103">
        <v>5.289006046726925</v>
      </c>
      <c r="I37" s="104">
        <v>5.117952697944261</v>
      </c>
      <c r="J37" s="104">
        <v>8.586217550961422</v>
      </c>
      <c r="K37" s="105">
        <v>6.80045101862963</v>
      </c>
      <c r="L37" s="109">
        <v>1.9690647277529791</v>
      </c>
      <c r="M37" s="109">
        <v>-2.2602599101189185</v>
      </c>
      <c r="N37" s="109">
        <v>4.565148791699357</v>
      </c>
      <c r="O37" s="110">
        <v>0.09978478954297998</v>
      </c>
      <c r="P37" s="109">
        <v>0.4261865271607945</v>
      </c>
      <c r="Q37" s="109">
        <v>1.7652152355939421</v>
      </c>
      <c r="R37" s="109">
        <v>1.9281999087242383</v>
      </c>
      <c r="S37" s="110">
        <v>2.2523951172050545</v>
      </c>
      <c r="T37" s="104">
        <v>2.1452030424839563</v>
      </c>
      <c r="U37" s="109">
        <v>1.7676812836589448</v>
      </c>
      <c r="V37" s="109">
        <v>2.190526817598567</v>
      </c>
      <c r="W37" s="110">
        <v>2.6286561545927185</v>
      </c>
      <c r="X37" s="109">
        <v>1.2003780621223825</v>
      </c>
      <c r="Y37" s="109">
        <v>1.2800894783594288</v>
      </c>
      <c r="Z37" s="109">
        <v>1.3030177952274329</v>
      </c>
      <c r="AA37" s="148">
        <v>1.354185609272406</v>
      </c>
    </row>
    <row r="38" spans="2:27" ht="15" customHeight="1">
      <c r="B38" s="52"/>
      <c r="C38" s="48"/>
      <c r="D38" s="64" t="s">
        <v>160</v>
      </c>
      <c r="E38" s="48"/>
      <c r="F38" s="49"/>
      <c r="G38" s="53" t="s">
        <v>145</v>
      </c>
      <c r="H38" s="103">
        <v>3.278376470129899</v>
      </c>
      <c r="I38" s="104">
        <v>6.974041208096523</v>
      </c>
      <c r="J38" s="104">
        <v>8.586217550961422</v>
      </c>
      <c r="K38" s="105">
        <v>6.800451018629673</v>
      </c>
      <c r="L38" s="109">
        <v>-1.5090706617594236</v>
      </c>
      <c r="M38" s="109">
        <v>-2.030394075850282</v>
      </c>
      <c r="N38" s="109">
        <v>3.233143759622095</v>
      </c>
      <c r="O38" s="110">
        <v>3.250530532516734</v>
      </c>
      <c r="P38" s="109">
        <v>0.4438602721504026</v>
      </c>
      <c r="Q38" s="109">
        <v>1.7652152355939421</v>
      </c>
      <c r="R38" s="109">
        <v>1.9281999087242383</v>
      </c>
      <c r="S38" s="110">
        <v>2.2523951172050545</v>
      </c>
      <c r="T38" s="104">
        <v>2.1452030424839563</v>
      </c>
      <c r="U38" s="109">
        <v>1.7676812836589448</v>
      </c>
      <c r="V38" s="109">
        <v>2.190526817598567</v>
      </c>
      <c r="W38" s="110">
        <v>2.6286561545927185</v>
      </c>
      <c r="X38" s="109">
        <v>1.2003780621223825</v>
      </c>
      <c r="Y38" s="109">
        <v>1.2800894783594288</v>
      </c>
      <c r="Z38" s="109">
        <v>1.3030177952274329</v>
      </c>
      <c r="AA38" s="148">
        <v>1.354185609272406</v>
      </c>
    </row>
    <row r="39" spans="2:27" ht="3.75" customHeight="1">
      <c r="B39" s="41"/>
      <c r="C39" s="48"/>
      <c r="D39" s="48"/>
      <c r="E39" s="48"/>
      <c r="F39" s="49"/>
      <c r="G39" s="53"/>
      <c r="H39" s="60"/>
      <c r="I39" s="48"/>
      <c r="J39" s="48"/>
      <c r="K39" s="49"/>
      <c r="L39" s="48"/>
      <c r="M39" s="48"/>
      <c r="N39" s="48"/>
      <c r="O39" s="49"/>
      <c r="P39" s="48"/>
      <c r="Q39" s="48"/>
      <c r="R39" s="48"/>
      <c r="S39" s="49"/>
      <c r="T39" s="48"/>
      <c r="U39" s="48"/>
      <c r="V39" s="48"/>
      <c r="W39" s="49"/>
      <c r="X39" s="48"/>
      <c r="Y39" s="48"/>
      <c r="Z39" s="48"/>
      <c r="AA39" s="51"/>
    </row>
    <row r="40" spans="2:27" ht="15" customHeight="1">
      <c r="B40" s="41" t="s">
        <v>162</v>
      </c>
      <c r="C40" s="42"/>
      <c r="D40" s="42"/>
      <c r="E40" s="42"/>
      <c r="F40" s="91"/>
      <c r="G40" s="53"/>
      <c r="H40" s="60"/>
      <c r="I40" s="48"/>
      <c r="J40" s="48"/>
      <c r="K40" s="49"/>
      <c r="L40" s="48"/>
      <c r="M40" s="48"/>
      <c r="N40" s="48"/>
      <c r="O40" s="49"/>
      <c r="P40" s="48"/>
      <c r="Q40" s="48"/>
      <c r="R40" s="48"/>
      <c r="S40" s="49"/>
      <c r="T40" s="48"/>
      <c r="U40" s="48"/>
      <c r="V40" s="48"/>
      <c r="W40" s="49"/>
      <c r="X40" s="48"/>
      <c r="Y40" s="48"/>
      <c r="Z40" s="48"/>
      <c r="AA40" s="51"/>
    </row>
    <row r="41" spans="2:27" ht="15" customHeight="1">
      <c r="B41" s="41"/>
      <c r="C41" s="90" t="s">
        <v>93</v>
      </c>
      <c r="D41" s="42"/>
      <c r="E41" s="42"/>
      <c r="F41" s="91"/>
      <c r="G41" s="53" t="s">
        <v>145</v>
      </c>
      <c r="H41" s="84">
        <v>6.949941743380261</v>
      </c>
      <c r="I41" s="67">
        <v>7.955513218920163</v>
      </c>
      <c r="J41" s="67">
        <v>11.608889193727578</v>
      </c>
      <c r="K41" s="66">
        <v>9.174383174640276</v>
      </c>
      <c r="L41" s="99"/>
      <c r="M41" s="99"/>
      <c r="N41" s="99"/>
      <c r="O41" s="100"/>
      <c r="P41" s="99"/>
      <c r="Q41" s="99"/>
      <c r="R41" s="99"/>
      <c r="S41" s="100"/>
      <c r="T41" s="99"/>
      <c r="U41" s="99"/>
      <c r="V41" s="99"/>
      <c r="W41" s="100"/>
      <c r="X41" s="99"/>
      <c r="Y41" s="99"/>
      <c r="Z41" s="99"/>
      <c r="AA41" s="102"/>
    </row>
    <row r="42" spans="2:27" ht="15" customHeight="1" thickBot="1">
      <c r="B42" s="54"/>
      <c r="C42" s="55" t="s">
        <v>94</v>
      </c>
      <c r="D42" s="55"/>
      <c r="E42" s="55"/>
      <c r="F42" s="56"/>
      <c r="G42" s="57" t="s">
        <v>145</v>
      </c>
      <c r="H42" s="85">
        <v>7.987774032854444</v>
      </c>
      <c r="I42" s="70">
        <v>7.551532444187803</v>
      </c>
      <c r="J42" s="70">
        <v>10.650223747539457</v>
      </c>
      <c r="K42" s="71">
        <v>8.863178722159804</v>
      </c>
      <c r="L42" s="122"/>
      <c r="M42" s="122"/>
      <c r="N42" s="122"/>
      <c r="O42" s="123"/>
      <c r="P42" s="122"/>
      <c r="Q42" s="122"/>
      <c r="R42" s="122"/>
      <c r="S42" s="123"/>
      <c r="T42" s="122"/>
      <c r="U42" s="122"/>
      <c r="V42" s="122"/>
      <c r="W42" s="123"/>
      <c r="X42" s="122"/>
      <c r="Y42" s="122"/>
      <c r="Z42" s="122"/>
      <c r="AA42" s="124"/>
    </row>
    <row r="43" ht="15">
      <c r="B43" s="36" t="s">
        <v>98</v>
      </c>
    </row>
    <row r="44" spans="8:27" ht="15"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</row>
    <row r="45" spans="8:27" ht="15"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</row>
  </sheetData>
  <sheetProtection/>
  <mergeCells count="18">
    <mergeCell ref="B28:F29"/>
    <mergeCell ref="B3:F4"/>
    <mergeCell ref="G3:G4"/>
    <mergeCell ref="I3:I4"/>
    <mergeCell ref="K3:K4"/>
    <mergeCell ref="L28:O28"/>
    <mergeCell ref="J28:J29"/>
    <mergeCell ref="G28:G29"/>
    <mergeCell ref="I28:I29"/>
    <mergeCell ref="K28:K29"/>
    <mergeCell ref="J3:J4"/>
    <mergeCell ref="X3:AA3"/>
    <mergeCell ref="X28:AA28"/>
    <mergeCell ref="L3:O3"/>
    <mergeCell ref="P3:S3"/>
    <mergeCell ref="T3:W3"/>
    <mergeCell ref="T28:W28"/>
    <mergeCell ref="P28:S28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S44"/>
  <sheetViews>
    <sheetView showGridLines="0" zoomScale="80" zoomScaleNormal="80" zoomScalePageLayoutView="0" workbookViewId="0" topLeftCell="A1">
      <selection activeCell="P24" sqref="P24"/>
    </sheetView>
  </sheetViews>
  <sheetFormatPr defaultColWidth="9.140625" defaultRowHeight="15"/>
  <cols>
    <col min="1" max="5" width="3.140625" style="36" customWidth="1"/>
    <col min="6" max="6" width="31.57421875" style="36" customWidth="1"/>
    <col min="7" max="7" width="26.7109375" style="36" customWidth="1"/>
    <col min="8" max="8" width="10.8515625" style="36" customWidth="1"/>
    <col min="9" max="10" width="9.140625" style="36" customWidth="1"/>
    <col min="11" max="16384" width="9.140625" style="158" customWidth="1"/>
  </cols>
  <sheetData>
    <row r="1" ht="22.5" customHeight="1" thickBot="1">
      <c r="B1" s="35" t="s">
        <v>169</v>
      </c>
    </row>
    <row r="2" spans="2:11" ht="30" customHeight="1">
      <c r="B2" s="210" t="str">
        <f>"Medium-Term Forecast "&amp;Summary!H3&amp;" -  general government [level]"</f>
        <v>Medium-Term Forecast MTF-2018Q2 -  general government [level]</v>
      </c>
      <c r="C2" s="211"/>
      <c r="D2" s="211"/>
      <c r="E2" s="211"/>
      <c r="F2" s="211"/>
      <c r="G2" s="211"/>
      <c r="H2" s="211"/>
      <c r="I2" s="211"/>
      <c r="J2" s="211"/>
      <c r="K2" s="212"/>
    </row>
    <row r="3" spans="2:11" ht="30" customHeight="1">
      <c r="B3" s="213" t="s">
        <v>20</v>
      </c>
      <c r="C3" s="214"/>
      <c r="D3" s="214"/>
      <c r="E3" s="214"/>
      <c r="F3" s="215"/>
      <c r="G3" s="216" t="s">
        <v>19</v>
      </c>
      <c r="H3" s="229">
        <v>2017</v>
      </c>
      <c r="I3" s="217">
        <v>2018</v>
      </c>
      <c r="J3" s="217">
        <v>2019</v>
      </c>
      <c r="K3" s="218">
        <v>2020</v>
      </c>
    </row>
    <row r="4" spans="2:11" ht="3.75" customHeight="1">
      <c r="B4" s="41"/>
      <c r="C4" s="42"/>
      <c r="D4" s="42"/>
      <c r="E4" s="42"/>
      <c r="F4" s="91"/>
      <c r="G4" s="44"/>
      <c r="H4" s="98"/>
      <c r="I4" s="86"/>
      <c r="J4" s="239"/>
      <c r="K4" s="190"/>
    </row>
    <row r="5" spans="2:11" ht="15" customHeight="1">
      <c r="B5" s="41" t="s">
        <v>170</v>
      </c>
      <c r="C5" s="42"/>
      <c r="D5" s="42"/>
      <c r="E5" s="42"/>
      <c r="F5" s="91"/>
      <c r="G5" s="44"/>
      <c r="H5" s="125"/>
      <c r="I5" s="126"/>
      <c r="J5" s="126"/>
      <c r="K5" s="191"/>
    </row>
    <row r="6" spans="2:11" ht="15" customHeight="1">
      <c r="B6" s="52"/>
      <c r="C6" s="90" t="s">
        <v>171</v>
      </c>
      <c r="D6" s="192"/>
      <c r="E6" s="192"/>
      <c r="F6" s="193"/>
      <c r="G6" s="53" t="s">
        <v>15</v>
      </c>
      <c r="H6" s="131">
        <v>-884.4637244999394</v>
      </c>
      <c r="I6" s="75">
        <v>-831.6922725431941</v>
      </c>
      <c r="J6" s="75">
        <v>-434.72404920784174</v>
      </c>
      <c r="K6" s="146">
        <v>-88.72938127177622</v>
      </c>
    </row>
    <row r="7" spans="2:11" ht="15" customHeight="1">
      <c r="B7" s="52"/>
      <c r="C7" s="90" t="s">
        <v>172</v>
      </c>
      <c r="D7" s="192"/>
      <c r="E7" s="192"/>
      <c r="F7" s="193"/>
      <c r="G7" s="53" t="s">
        <v>15</v>
      </c>
      <c r="H7" s="131">
        <v>301.66200000000435</v>
      </c>
      <c r="I7" s="75">
        <v>318.9730563639573</v>
      </c>
      <c r="J7" s="75">
        <v>688.0191945985907</v>
      </c>
      <c r="K7" s="146">
        <v>1003.4290359912748</v>
      </c>
    </row>
    <row r="8" spans="2:11" ht="15" customHeight="1">
      <c r="B8" s="52"/>
      <c r="C8" s="48" t="s">
        <v>59</v>
      </c>
      <c r="D8" s="64"/>
      <c r="E8" s="48"/>
      <c r="F8" s="49"/>
      <c r="G8" s="53" t="s">
        <v>15</v>
      </c>
      <c r="H8" s="131">
        <v>33466.121</v>
      </c>
      <c r="I8" s="75">
        <v>35512.31354060113</v>
      </c>
      <c r="J8" s="75">
        <v>37860.70332256432</v>
      </c>
      <c r="K8" s="146">
        <v>40115.418989367</v>
      </c>
    </row>
    <row r="9" spans="2:11" ht="15" customHeight="1">
      <c r="B9" s="52"/>
      <c r="C9" s="48"/>
      <c r="D9" s="48" t="s">
        <v>173</v>
      </c>
      <c r="E9" s="48"/>
      <c r="F9" s="49"/>
      <c r="G9" s="53" t="s">
        <v>15</v>
      </c>
      <c r="H9" s="131">
        <v>33166.801999999996</v>
      </c>
      <c r="I9" s="75">
        <v>34793.31354060113</v>
      </c>
      <c r="J9" s="75">
        <v>36898.70332256432</v>
      </c>
      <c r="K9" s="146">
        <v>38946.61977307952</v>
      </c>
    </row>
    <row r="10" spans="2:11" ht="15" customHeight="1">
      <c r="B10" s="52"/>
      <c r="C10" s="48"/>
      <c r="D10" s="48" t="s">
        <v>174</v>
      </c>
      <c r="E10" s="48"/>
      <c r="F10" s="49"/>
      <c r="G10" s="53" t="s">
        <v>15</v>
      </c>
      <c r="H10" s="131">
        <v>299.319</v>
      </c>
      <c r="I10" s="75">
        <v>719</v>
      </c>
      <c r="J10" s="75">
        <v>962</v>
      </c>
      <c r="K10" s="146">
        <v>1168.7992162874827</v>
      </c>
    </row>
    <row r="11" spans="2:11" ht="6" customHeight="1">
      <c r="B11" s="52"/>
      <c r="C11" s="48"/>
      <c r="D11" s="64"/>
      <c r="E11" s="48"/>
      <c r="F11" s="49"/>
      <c r="G11" s="53"/>
      <c r="H11" s="131"/>
      <c r="I11" s="75"/>
      <c r="J11" s="75"/>
      <c r="K11" s="146"/>
    </row>
    <row r="12" spans="2:11" ht="15" customHeight="1">
      <c r="B12" s="52"/>
      <c r="C12" s="48" t="s">
        <v>61</v>
      </c>
      <c r="D12" s="64"/>
      <c r="E12" s="48"/>
      <c r="F12" s="49"/>
      <c r="G12" s="53" t="s">
        <v>15</v>
      </c>
      <c r="H12" s="131">
        <v>34350.58472449994</v>
      </c>
      <c r="I12" s="75">
        <v>36344.00581314432</v>
      </c>
      <c r="J12" s="75">
        <v>38295.42737177216</v>
      </c>
      <c r="K12" s="146">
        <v>40204.14837063877</v>
      </c>
    </row>
    <row r="13" spans="2:11" ht="15" customHeight="1">
      <c r="B13" s="52"/>
      <c r="C13" s="48" t="s">
        <v>175</v>
      </c>
      <c r="D13" s="64"/>
      <c r="E13" s="48"/>
      <c r="F13" s="49"/>
      <c r="G13" s="53" t="s">
        <v>15</v>
      </c>
      <c r="H13" s="131">
        <v>33164.458999999995</v>
      </c>
      <c r="I13" s="75">
        <v>35193.34048423717</v>
      </c>
      <c r="J13" s="75">
        <v>37172.684127965724</v>
      </c>
      <c r="K13" s="146">
        <v>39111.98995337572</v>
      </c>
    </row>
    <row r="14" spans="2:11" ht="15" customHeight="1">
      <c r="B14" s="52"/>
      <c r="C14" s="48"/>
      <c r="D14" s="48" t="s">
        <v>176</v>
      </c>
      <c r="E14" s="48"/>
      <c r="F14" s="49"/>
      <c r="G14" s="53" t="s">
        <v>15</v>
      </c>
      <c r="H14" s="131">
        <v>31406.52872449994</v>
      </c>
      <c r="I14" s="75">
        <v>32842.36302610027</v>
      </c>
      <c r="J14" s="75">
        <v>34505.85432204249</v>
      </c>
      <c r="K14" s="146">
        <v>35963.240390131155</v>
      </c>
    </row>
    <row r="15" spans="2:11" ht="15" customHeight="1">
      <c r="B15" s="52"/>
      <c r="C15" s="48"/>
      <c r="D15" s="48" t="s">
        <v>177</v>
      </c>
      <c r="E15" s="48"/>
      <c r="F15" s="49"/>
      <c r="G15" s="53" t="s">
        <v>15</v>
      </c>
      <c r="H15" s="131">
        <v>2944.056</v>
      </c>
      <c r="I15" s="75">
        <v>3501.6427870440543</v>
      </c>
      <c r="J15" s="75">
        <v>3789.573049729668</v>
      </c>
      <c r="K15" s="146">
        <v>4240.907980507617</v>
      </c>
    </row>
    <row r="16" spans="2:11" ht="6" customHeight="1">
      <c r="B16" s="52"/>
      <c r="C16" s="48"/>
      <c r="D16" s="48"/>
      <c r="E16" s="48"/>
      <c r="F16" s="49"/>
      <c r="G16" s="53"/>
      <c r="H16" s="131"/>
      <c r="I16" s="75"/>
      <c r="J16" s="75"/>
      <c r="K16" s="146"/>
    </row>
    <row r="17" spans="2:11" ht="15" customHeight="1" thickBot="1">
      <c r="B17" s="196" t="s">
        <v>69</v>
      </c>
      <c r="C17" s="55"/>
      <c r="D17" s="55"/>
      <c r="E17" s="55"/>
      <c r="F17" s="56"/>
      <c r="G17" s="57" t="s">
        <v>15</v>
      </c>
      <c r="H17" s="135">
        <v>43226.09074183013</v>
      </c>
      <c r="I17" s="81">
        <v>44578.28489434416</v>
      </c>
      <c r="J17" s="81">
        <v>45933.40701766218</v>
      </c>
      <c r="K17" s="83">
        <v>46729.894382528946</v>
      </c>
    </row>
    <row r="18" spans="1:11" s="156" customFormat="1" ht="12.75" customHeight="1" thickBot="1">
      <c r="A18" s="48"/>
      <c r="B18" s="48"/>
      <c r="C18" s="48"/>
      <c r="D18" s="64"/>
      <c r="E18" s="48"/>
      <c r="F18" s="48"/>
      <c r="G18" s="59"/>
      <c r="H18" s="75"/>
      <c r="I18" s="75"/>
      <c r="J18" s="75"/>
      <c r="K18" s="75"/>
    </row>
    <row r="19" spans="1:11" s="156" customFormat="1" ht="30" customHeight="1">
      <c r="A19" s="48"/>
      <c r="B19" s="210" t="str">
        <f>"Medium-Term Forecast "&amp;Summary!H3&amp;" - general government [% of GDP]"</f>
        <v>Medium-Term Forecast MTF-2018Q2 - general government [% of GDP]</v>
      </c>
      <c r="C19" s="211"/>
      <c r="D19" s="211"/>
      <c r="E19" s="211"/>
      <c r="F19" s="211"/>
      <c r="G19" s="211"/>
      <c r="H19" s="211"/>
      <c r="I19" s="211"/>
      <c r="J19" s="211"/>
      <c r="K19" s="212"/>
    </row>
    <row r="20" spans="1:11" s="156" customFormat="1" ht="30" customHeight="1">
      <c r="A20" s="48"/>
      <c r="B20" s="213" t="s">
        <v>20</v>
      </c>
      <c r="C20" s="214"/>
      <c r="D20" s="214"/>
      <c r="E20" s="214"/>
      <c r="F20" s="215"/>
      <c r="G20" s="219" t="s">
        <v>19</v>
      </c>
      <c r="H20" s="229">
        <f>H$3</f>
        <v>2017</v>
      </c>
      <c r="I20" s="217">
        <f>I$3</f>
        <v>2018</v>
      </c>
      <c r="J20" s="217">
        <f>J$3</f>
        <v>2019</v>
      </c>
      <c r="K20" s="218">
        <v>2020</v>
      </c>
    </row>
    <row r="21" spans="2:11" ht="3.75" customHeight="1">
      <c r="B21" s="207"/>
      <c r="C21" s="208"/>
      <c r="D21" s="208"/>
      <c r="E21" s="208"/>
      <c r="F21" s="209"/>
      <c r="G21" s="44"/>
      <c r="H21" s="98"/>
      <c r="I21" s="86"/>
      <c r="J21" s="239"/>
      <c r="K21" s="190"/>
    </row>
    <row r="22" spans="2:11" ht="15" customHeight="1">
      <c r="B22" s="41" t="s">
        <v>170</v>
      </c>
      <c r="C22" s="42"/>
      <c r="D22" s="42"/>
      <c r="E22" s="42"/>
      <c r="F22" s="91"/>
      <c r="G22" s="53"/>
      <c r="H22" s="131"/>
      <c r="I22" s="75"/>
      <c r="J22" s="75"/>
      <c r="K22" s="146"/>
    </row>
    <row r="23" spans="2:11" ht="15" customHeight="1">
      <c r="B23" s="52"/>
      <c r="C23" s="90" t="s">
        <v>178</v>
      </c>
      <c r="D23" s="192"/>
      <c r="E23" s="192"/>
      <c r="F23" s="193"/>
      <c r="G23" s="53" t="s">
        <v>60</v>
      </c>
      <c r="H23" s="108">
        <v>-1.0407268650989687</v>
      </c>
      <c r="I23" s="109">
        <v>-0.9184845621252687</v>
      </c>
      <c r="J23" s="109">
        <v>-0.4454855917371114</v>
      </c>
      <c r="K23" s="148">
        <v>-0.08503338185838735</v>
      </c>
    </row>
    <row r="24" spans="2:11" ht="15" customHeight="1">
      <c r="B24" s="52"/>
      <c r="C24" s="90" t="s">
        <v>172</v>
      </c>
      <c r="D24" s="192"/>
      <c r="E24" s="192"/>
      <c r="F24" s="193"/>
      <c r="G24" s="53" t="s">
        <v>60</v>
      </c>
      <c r="H24" s="108">
        <v>0.3549583085015615</v>
      </c>
      <c r="I24" s="109">
        <v>0.35225988947611925</v>
      </c>
      <c r="J24" s="109">
        <v>0.7050510285565199</v>
      </c>
      <c r="K24" s="148">
        <v>0.9616314591881466</v>
      </c>
    </row>
    <row r="25" spans="2:11" ht="15" customHeight="1">
      <c r="B25" s="52"/>
      <c r="C25" s="48" t="s">
        <v>59</v>
      </c>
      <c r="D25" s="64"/>
      <c r="E25" s="48"/>
      <c r="F25" s="49"/>
      <c r="G25" s="53" t="s">
        <v>60</v>
      </c>
      <c r="H25" s="108">
        <v>39.37876730336739</v>
      </c>
      <c r="I25" s="109">
        <v>39.2182455328756</v>
      </c>
      <c r="J25" s="109">
        <v>38.79794056475572</v>
      </c>
      <c r="K25" s="148">
        <v>38.44442159338142</v>
      </c>
    </row>
    <row r="26" spans="2:11" ht="15" customHeight="1">
      <c r="B26" s="52"/>
      <c r="C26" s="48"/>
      <c r="D26" s="48" t="s">
        <v>173</v>
      </c>
      <c r="E26" s="48"/>
      <c r="F26" s="49"/>
      <c r="G26" s="53" t="s">
        <v>60</v>
      </c>
      <c r="H26" s="108">
        <v>39.02656594574734</v>
      </c>
      <c r="I26" s="109">
        <v>38.42421338664838</v>
      </c>
      <c r="J26" s="109">
        <v>37.81212636829702</v>
      </c>
      <c r="K26" s="148">
        <v>37.3243084059589</v>
      </c>
    </row>
    <row r="27" spans="2:11" ht="15" customHeight="1">
      <c r="B27" s="52"/>
      <c r="C27" s="48"/>
      <c r="D27" s="48" t="s">
        <v>174</v>
      </c>
      <c r="E27" s="48"/>
      <c r="F27" s="49"/>
      <c r="G27" s="53" t="s">
        <v>60</v>
      </c>
      <c r="H27" s="108">
        <v>0.3522013576200428</v>
      </c>
      <c r="I27" s="109">
        <v>0.7940321462272223</v>
      </c>
      <c r="J27" s="109">
        <v>0.9858141964587006</v>
      </c>
      <c r="K27" s="148">
        <v>1.120113187422521</v>
      </c>
    </row>
    <row r="28" spans="2:11" ht="3.75" customHeight="1">
      <c r="B28" s="52"/>
      <c r="C28" s="48"/>
      <c r="D28" s="64"/>
      <c r="E28" s="48"/>
      <c r="F28" s="49"/>
      <c r="G28" s="53"/>
      <c r="H28" s="108"/>
      <c r="I28" s="109"/>
      <c r="J28" s="109"/>
      <c r="K28" s="148"/>
    </row>
    <row r="29" spans="2:11" ht="15" customHeight="1">
      <c r="B29" s="52"/>
      <c r="C29" s="48" t="s">
        <v>61</v>
      </c>
      <c r="D29" s="64"/>
      <c r="E29" s="48"/>
      <c r="F29" s="49"/>
      <c r="G29" s="53" t="s">
        <v>60</v>
      </c>
      <c r="H29" s="108">
        <v>40.419494168466365</v>
      </c>
      <c r="I29" s="109">
        <v>40.13673009500087</v>
      </c>
      <c r="J29" s="109">
        <v>39.24342615649283</v>
      </c>
      <c r="K29" s="148">
        <v>38.529454975239815</v>
      </c>
    </row>
    <row r="30" spans="2:11" ht="15" customHeight="1">
      <c r="B30" s="52"/>
      <c r="C30" s="48" t="s">
        <v>175</v>
      </c>
      <c r="D30" s="64"/>
      <c r="E30" s="48"/>
      <c r="F30" s="49"/>
      <c r="G30" s="53" t="s">
        <v>60</v>
      </c>
      <c r="H30" s="108">
        <v>39.02380899486583</v>
      </c>
      <c r="I30" s="109">
        <v>38.86598564339948</v>
      </c>
      <c r="J30" s="109">
        <v>38.092889536199195</v>
      </c>
      <c r="K30" s="148">
        <v>37.48279013419328</v>
      </c>
    </row>
    <row r="31" spans="2:11" ht="15" customHeight="1">
      <c r="B31" s="52"/>
      <c r="C31" s="48"/>
      <c r="D31" s="48" t="s">
        <v>176</v>
      </c>
      <c r="E31" s="48"/>
      <c r="F31" s="49"/>
      <c r="G31" s="53" t="s">
        <v>60</v>
      </c>
      <c r="H31" s="108">
        <v>36.95529537016277</v>
      </c>
      <c r="I31" s="109">
        <v>36.26966898579689</v>
      </c>
      <c r="J31" s="109">
        <v>35.360042673186385</v>
      </c>
      <c r="K31" s="148">
        <v>34.46520091909781</v>
      </c>
    </row>
    <row r="32" spans="2:11" ht="15" customHeight="1">
      <c r="B32" s="52"/>
      <c r="C32" s="48"/>
      <c r="D32" s="48" t="s">
        <v>177</v>
      </c>
      <c r="E32" s="48"/>
      <c r="F32" s="49"/>
      <c r="G32" s="53" t="s">
        <v>60</v>
      </c>
      <c r="H32" s="108">
        <v>3.464198798303592</v>
      </c>
      <c r="I32" s="109">
        <v>3.8670611092039815</v>
      </c>
      <c r="J32" s="109">
        <v>3.8833834833064453</v>
      </c>
      <c r="K32" s="148">
        <v>4.064254056142</v>
      </c>
    </row>
    <row r="33" spans="1:11" ht="3.75" customHeight="1">
      <c r="A33" s="51"/>
      <c r="B33" s="52"/>
      <c r="C33" s="48"/>
      <c r="D33" s="48"/>
      <c r="E33" s="48"/>
      <c r="F33" s="49"/>
      <c r="G33" s="53"/>
      <c r="H33" s="108"/>
      <c r="I33" s="109"/>
      <c r="J33" s="109"/>
      <c r="K33" s="148"/>
    </row>
    <row r="34" spans="1:11" ht="15" customHeight="1">
      <c r="A34" s="51"/>
      <c r="B34" s="41" t="s">
        <v>179</v>
      </c>
      <c r="C34" s="42"/>
      <c r="D34" s="42"/>
      <c r="E34" s="42"/>
      <c r="F34" s="91"/>
      <c r="G34" s="53"/>
      <c r="H34" s="108"/>
      <c r="I34" s="109"/>
      <c r="J34" s="109"/>
      <c r="K34" s="148"/>
    </row>
    <row r="35" spans="1:19" ht="15" customHeight="1">
      <c r="A35" s="51"/>
      <c r="B35" s="52"/>
      <c r="C35" s="48" t="s">
        <v>63</v>
      </c>
      <c r="D35" s="192"/>
      <c r="E35" s="192"/>
      <c r="F35" s="193"/>
      <c r="G35" s="23" t="s">
        <v>64</v>
      </c>
      <c r="H35" s="204">
        <v>0</v>
      </c>
      <c r="I35" s="197">
        <v>0.1</v>
      </c>
      <c r="J35" s="197">
        <v>0.3</v>
      </c>
      <c r="K35" s="203">
        <v>0.3</v>
      </c>
      <c r="L35" s="235"/>
      <c r="M35" s="235"/>
      <c r="N35" s="235"/>
      <c r="P35" s="235"/>
      <c r="Q35" s="235"/>
      <c r="R35" s="235"/>
      <c r="S35" s="235"/>
    </row>
    <row r="36" spans="1:19" ht="15" customHeight="1">
      <c r="A36" s="51"/>
      <c r="B36" s="52"/>
      <c r="C36" s="48" t="s">
        <v>65</v>
      </c>
      <c r="D36" s="192"/>
      <c r="E36" s="192"/>
      <c r="F36" s="193"/>
      <c r="G36" s="23" t="s">
        <v>64</v>
      </c>
      <c r="H36" s="204">
        <v>-1</v>
      </c>
      <c r="I36" s="197">
        <v>-0.9</v>
      </c>
      <c r="J36" s="197">
        <v>-0.6</v>
      </c>
      <c r="K36" s="203">
        <v>-0.4</v>
      </c>
      <c r="L36" s="235"/>
      <c r="M36" s="235"/>
      <c r="N36" s="235"/>
      <c r="P36" s="235"/>
      <c r="Q36" s="235"/>
      <c r="R36" s="235"/>
      <c r="S36" s="235"/>
    </row>
    <row r="37" spans="1:19" ht="15" customHeight="1">
      <c r="A37" s="51"/>
      <c r="B37" s="52"/>
      <c r="C37" s="48" t="s">
        <v>66</v>
      </c>
      <c r="D37" s="192"/>
      <c r="E37" s="192"/>
      <c r="F37" s="193"/>
      <c r="G37" s="23" t="s">
        <v>64</v>
      </c>
      <c r="H37" s="204">
        <v>0.4</v>
      </c>
      <c r="I37" s="197">
        <v>0.3</v>
      </c>
      <c r="J37" s="197">
        <v>0.4</v>
      </c>
      <c r="K37" s="203">
        <v>0.6</v>
      </c>
      <c r="L37" s="235"/>
      <c r="M37" s="235"/>
      <c r="N37" s="235"/>
      <c r="P37" s="235"/>
      <c r="Q37" s="235"/>
      <c r="R37" s="235"/>
      <c r="S37" s="235"/>
    </row>
    <row r="38" spans="1:19" ht="15" customHeight="1">
      <c r="A38" s="51"/>
      <c r="B38" s="52"/>
      <c r="C38" s="48" t="s">
        <v>180</v>
      </c>
      <c r="D38" s="192"/>
      <c r="E38" s="192"/>
      <c r="F38" s="193"/>
      <c r="G38" s="23" t="s">
        <v>68</v>
      </c>
      <c r="H38" s="204">
        <v>0.7</v>
      </c>
      <c r="I38" s="197">
        <v>-0.1</v>
      </c>
      <c r="J38" s="197">
        <v>0.1</v>
      </c>
      <c r="K38" s="203">
        <v>0.2</v>
      </c>
      <c r="L38" s="235"/>
      <c r="M38" s="235"/>
      <c r="N38" s="235"/>
      <c r="P38" s="235"/>
      <c r="Q38" s="235"/>
      <c r="R38" s="235"/>
      <c r="S38" s="235"/>
    </row>
    <row r="39" spans="1:11" ht="3.75" customHeight="1">
      <c r="A39" s="51"/>
      <c r="B39" s="52"/>
      <c r="C39" s="48"/>
      <c r="D39" s="48"/>
      <c r="E39" s="48"/>
      <c r="F39" s="49"/>
      <c r="G39" s="53"/>
      <c r="H39" s="108"/>
      <c r="I39" s="109"/>
      <c r="J39" s="109"/>
      <c r="K39" s="148"/>
    </row>
    <row r="40" spans="1:11" ht="15" customHeight="1">
      <c r="A40" s="51"/>
      <c r="B40" s="194" t="s">
        <v>69</v>
      </c>
      <c r="C40" s="48"/>
      <c r="D40" s="48"/>
      <c r="E40" s="48"/>
      <c r="F40" s="49"/>
      <c r="G40" s="53" t="s">
        <v>60</v>
      </c>
      <c r="H40" s="115">
        <v>50.86308535001031</v>
      </c>
      <c r="I40" s="111">
        <v>49.23030769093832</v>
      </c>
      <c r="J40" s="111">
        <v>47.0704830870344</v>
      </c>
      <c r="K40" s="114">
        <v>44.78337272589153</v>
      </c>
    </row>
    <row r="41" spans="2:11" ht="15" customHeight="1" thickBot="1">
      <c r="B41" s="54"/>
      <c r="C41" s="121" t="s">
        <v>167</v>
      </c>
      <c r="D41" s="55"/>
      <c r="E41" s="55"/>
      <c r="F41" s="56"/>
      <c r="G41" s="57" t="s">
        <v>168</v>
      </c>
      <c r="H41" s="135">
        <v>84985.192</v>
      </c>
      <c r="I41" s="81">
        <v>90550.490105</v>
      </c>
      <c r="J41" s="81">
        <v>97584.311877</v>
      </c>
      <c r="K41" s="83">
        <v>104346.527602</v>
      </c>
    </row>
    <row r="42" ht="15" customHeight="1">
      <c r="B42" s="36" t="s">
        <v>98</v>
      </c>
    </row>
    <row r="43" ht="15" customHeight="1">
      <c r="B43" s="36" t="s">
        <v>181</v>
      </c>
    </row>
    <row r="44" spans="2:10" ht="15" customHeight="1">
      <c r="B44" s="36" t="s">
        <v>182</v>
      </c>
      <c r="H44" s="195"/>
      <c r="I44" s="195"/>
      <c r="J44" s="195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printOptions/>
  <pageMargins left="0.7" right="0.7" top="0.75" bottom="0.75" header="0.3" footer="0.3"/>
  <pageSetup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30"/>
  <sheetViews>
    <sheetView zoomScale="85" zoomScaleNormal="85" zoomScalePageLayoutView="0" workbookViewId="0" topLeftCell="A1">
      <selection activeCell="B25" sqref="B25"/>
    </sheetView>
  </sheetViews>
  <sheetFormatPr defaultColWidth="9.140625" defaultRowHeight="15"/>
  <cols>
    <col min="1" max="2" width="3.140625" style="36" customWidth="1"/>
    <col min="3" max="3" width="36.421875" style="36" customWidth="1"/>
    <col min="4" max="23" width="7.7109375" style="36" customWidth="1"/>
    <col min="24" max="16384" width="9.140625" style="36" customWidth="1"/>
  </cols>
  <sheetData>
    <row r="1" ht="22.5" customHeight="1" thickBot="1">
      <c r="B1" s="35" t="s">
        <v>183</v>
      </c>
    </row>
    <row r="2" spans="2:23" ht="18" customHeight="1">
      <c r="B2" s="304" t="s">
        <v>184</v>
      </c>
      <c r="C2" s="305"/>
      <c r="D2" s="301">
        <v>2017</v>
      </c>
      <c r="E2" s="302"/>
      <c r="F2" s="302"/>
      <c r="G2" s="302"/>
      <c r="H2" s="303"/>
      <c r="I2" s="301">
        <v>2018</v>
      </c>
      <c r="J2" s="302"/>
      <c r="K2" s="302"/>
      <c r="L2" s="302"/>
      <c r="M2" s="303"/>
      <c r="N2" s="302">
        <v>2019</v>
      </c>
      <c r="O2" s="302"/>
      <c r="P2" s="302"/>
      <c r="Q2" s="302"/>
      <c r="R2" s="303"/>
      <c r="S2" s="302">
        <v>2020</v>
      </c>
      <c r="T2" s="302"/>
      <c r="U2" s="302"/>
      <c r="V2" s="302"/>
      <c r="W2" s="303"/>
    </row>
    <row r="3" spans="2:23" ht="81.75" customHeight="1" thickBot="1">
      <c r="B3" s="306"/>
      <c r="C3" s="307"/>
      <c r="D3" s="139" t="s">
        <v>17</v>
      </c>
      <c r="E3" s="140" t="s">
        <v>9</v>
      </c>
      <c r="F3" s="140" t="s">
        <v>185</v>
      </c>
      <c r="G3" s="141" t="s">
        <v>186</v>
      </c>
      <c r="H3" s="142" t="s">
        <v>10</v>
      </c>
      <c r="I3" s="139" t="s">
        <v>8</v>
      </c>
      <c r="J3" s="140" t="s">
        <v>9</v>
      </c>
      <c r="K3" s="140" t="s">
        <v>185</v>
      </c>
      <c r="L3" s="141" t="s">
        <v>186</v>
      </c>
      <c r="M3" s="142" t="s">
        <v>10</v>
      </c>
      <c r="N3" s="139" t="s">
        <v>8</v>
      </c>
      <c r="O3" s="140" t="s">
        <v>9</v>
      </c>
      <c r="P3" s="140" t="s">
        <v>185</v>
      </c>
      <c r="Q3" s="141" t="s">
        <v>186</v>
      </c>
      <c r="R3" s="142" t="s">
        <v>10</v>
      </c>
      <c r="S3" s="139" t="s">
        <v>8</v>
      </c>
      <c r="T3" s="140" t="s">
        <v>9</v>
      </c>
      <c r="U3" s="140" t="s">
        <v>185</v>
      </c>
      <c r="V3" s="141" t="s">
        <v>186</v>
      </c>
      <c r="W3" s="142" t="s">
        <v>10</v>
      </c>
    </row>
    <row r="4" spans="2:23" ht="15" customHeight="1">
      <c r="B4" s="52" t="s">
        <v>187</v>
      </c>
      <c r="C4" s="51"/>
      <c r="D4" s="149">
        <v>3.4001663111228737</v>
      </c>
      <c r="E4" s="200">
        <v>3.400166311079844</v>
      </c>
      <c r="F4" s="200">
        <v>3.4</v>
      </c>
      <c r="G4" s="150">
        <v>3.4</v>
      </c>
      <c r="H4" s="151">
        <v>3.400166323732101</v>
      </c>
      <c r="I4" s="149">
        <v>3.977689190036827</v>
      </c>
      <c r="J4" s="200">
        <v>4.059227186650394</v>
      </c>
      <c r="K4" s="200">
        <v>4</v>
      </c>
      <c r="L4" s="150">
        <v>4</v>
      </c>
      <c r="M4" s="151">
        <v>4.045119831254085</v>
      </c>
      <c r="N4" s="149">
        <v>4.762471665030077</v>
      </c>
      <c r="O4" s="200">
        <v>4.522110608476093</v>
      </c>
      <c r="P4" s="200">
        <v>4.2</v>
      </c>
      <c r="Q4" s="150">
        <v>4.2</v>
      </c>
      <c r="R4" s="151">
        <v>4.525360068756101</v>
      </c>
      <c r="S4" s="149">
        <v>3.979969768886477</v>
      </c>
      <c r="T4" s="200">
        <v>3.8691179017393162</v>
      </c>
      <c r="U4" s="200" t="s">
        <v>16</v>
      </c>
      <c r="V4" s="150">
        <v>3.8</v>
      </c>
      <c r="W4" s="151" t="s">
        <v>16</v>
      </c>
    </row>
    <row r="5" spans="2:23" ht="15" customHeight="1">
      <c r="B5" s="52"/>
      <c r="C5" s="51" t="s">
        <v>188</v>
      </c>
      <c r="D5" s="149">
        <v>3.5799113840441237</v>
      </c>
      <c r="E5" s="200">
        <v>3.664675878172363</v>
      </c>
      <c r="F5" s="200">
        <v>3.6</v>
      </c>
      <c r="G5" s="150" t="s">
        <v>16</v>
      </c>
      <c r="H5" s="151">
        <v>3.5799114338561644</v>
      </c>
      <c r="I5" s="149">
        <v>3.747967334291431</v>
      </c>
      <c r="J5" s="200">
        <v>3.416806937974415</v>
      </c>
      <c r="K5" s="200">
        <v>3.6</v>
      </c>
      <c r="L5" s="150" t="s">
        <v>16</v>
      </c>
      <c r="M5" s="151">
        <v>3.558153571495337</v>
      </c>
      <c r="N5" s="149">
        <v>4.322800454612974</v>
      </c>
      <c r="O5" s="200">
        <v>3.2008829878013234</v>
      </c>
      <c r="P5" s="200">
        <v>3.6</v>
      </c>
      <c r="Q5" s="150" t="s">
        <v>16</v>
      </c>
      <c r="R5" s="151">
        <v>3.9541984780655293</v>
      </c>
      <c r="S5" s="149">
        <v>4.191360076030492</v>
      </c>
      <c r="T5" s="200">
        <v>2.8079964985531003</v>
      </c>
      <c r="U5" s="200" t="s">
        <v>16</v>
      </c>
      <c r="V5" s="150" t="s">
        <v>16</v>
      </c>
      <c r="W5" s="151" t="s">
        <v>16</v>
      </c>
    </row>
    <row r="6" spans="2:23" ht="15">
      <c r="B6" s="52"/>
      <c r="C6" s="51" t="s">
        <v>189</v>
      </c>
      <c r="D6" s="149">
        <v>0.23594800130180715</v>
      </c>
      <c r="E6" s="200">
        <v>0.2359479944557208</v>
      </c>
      <c r="F6" s="200">
        <v>0.2</v>
      </c>
      <c r="G6" s="150" t="s">
        <v>16</v>
      </c>
      <c r="H6" s="151">
        <v>0.23594800130177784</v>
      </c>
      <c r="I6" s="149">
        <v>1.7190323147297022</v>
      </c>
      <c r="J6" s="200">
        <v>1.53196132582738</v>
      </c>
      <c r="K6" s="200">
        <v>1.6</v>
      </c>
      <c r="L6" s="150" t="s">
        <v>16</v>
      </c>
      <c r="M6" s="151">
        <v>1.8254397852598192</v>
      </c>
      <c r="N6" s="149">
        <v>1.7686811842789751</v>
      </c>
      <c r="O6" s="200">
        <v>1.274238870354405</v>
      </c>
      <c r="P6" s="200">
        <v>2</v>
      </c>
      <c r="Q6" s="150" t="s">
        <v>16</v>
      </c>
      <c r="R6" s="151">
        <v>1.9000000000000572</v>
      </c>
      <c r="S6" s="149">
        <v>2.101653819399189</v>
      </c>
      <c r="T6" s="200">
        <v>1.228948409685171</v>
      </c>
      <c r="U6" s="200" t="s">
        <v>16</v>
      </c>
      <c r="V6" s="150" t="s">
        <v>16</v>
      </c>
      <c r="W6" s="151" t="s">
        <v>16</v>
      </c>
    </row>
    <row r="7" spans="2:23" ht="15">
      <c r="B7" s="52"/>
      <c r="C7" s="51" t="s">
        <v>190</v>
      </c>
      <c r="D7" s="149">
        <v>3.1842761958973114</v>
      </c>
      <c r="E7" s="200">
        <v>3.1842761958973176</v>
      </c>
      <c r="F7" s="200">
        <v>3.2</v>
      </c>
      <c r="G7" s="150" t="s">
        <v>16</v>
      </c>
      <c r="H7" s="151">
        <v>3.1842761958973176</v>
      </c>
      <c r="I7" s="149">
        <v>9.199146803389311</v>
      </c>
      <c r="J7" s="200">
        <v>6.536655822157256</v>
      </c>
      <c r="K7" s="200">
        <v>6.5</v>
      </c>
      <c r="L7" s="150" t="s">
        <v>16</v>
      </c>
      <c r="M7" s="151">
        <v>5.9805851200169124</v>
      </c>
      <c r="N7" s="149">
        <v>5.464627176018368</v>
      </c>
      <c r="O7" s="200">
        <v>3.98827078567352</v>
      </c>
      <c r="P7" s="200">
        <v>5.2</v>
      </c>
      <c r="Q7" s="150" t="s">
        <v>16</v>
      </c>
      <c r="R7" s="151">
        <v>6.49503547079644</v>
      </c>
      <c r="S7" s="149">
        <v>4.560611114913257</v>
      </c>
      <c r="T7" s="200">
        <v>3.3292489911392886</v>
      </c>
      <c r="U7" s="200" t="s">
        <v>16</v>
      </c>
      <c r="V7" s="150" t="s">
        <v>16</v>
      </c>
      <c r="W7" s="151" t="s">
        <v>16</v>
      </c>
    </row>
    <row r="8" spans="2:23" ht="15">
      <c r="B8" s="52"/>
      <c r="C8" s="51" t="s">
        <v>191</v>
      </c>
      <c r="D8" s="149">
        <v>4.255258496533571</v>
      </c>
      <c r="E8" s="200">
        <v>4.255258496533565</v>
      </c>
      <c r="F8" s="200">
        <v>4.3</v>
      </c>
      <c r="G8" s="150">
        <v>3.836</v>
      </c>
      <c r="H8" s="151">
        <v>4.255258483892033</v>
      </c>
      <c r="I8" s="149">
        <v>6.287429865834213</v>
      </c>
      <c r="J8" s="200">
        <v>7.293420382049742</v>
      </c>
      <c r="K8" s="200">
        <v>7.1</v>
      </c>
      <c r="L8" s="150">
        <v>7.037</v>
      </c>
      <c r="M8" s="151">
        <v>8.512944500360087</v>
      </c>
      <c r="N8" s="149">
        <v>9.085586449474434</v>
      </c>
      <c r="O8" s="200">
        <v>8.487384066067328</v>
      </c>
      <c r="P8" s="200">
        <v>7.9</v>
      </c>
      <c r="Q8" s="150">
        <v>7.115</v>
      </c>
      <c r="R8" s="151">
        <v>8.759646359486318</v>
      </c>
      <c r="S8" s="149">
        <v>6.665130014060438</v>
      </c>
      <c r="T8" s="200">
        <v>7.143951768517542</v>
      </c>
      <c r="U8" s="200" t="s">
        <v>16</v>
      </c>
      <c r="V8" s="150">
        <v>6.336</v>
      </c>
      <c r="W8" s="151" t="s">
        <v>16</v>
      </c>
    </row>
    <row r="9" spans="2:23" ht="15">
      <c r="B9" s="52"/>
      <c r="C9" s="51" t="s">
        <v>192</v>
      </c>
      <c r="D9" s="149">
        <v>3.8833477472329747</v>
      </c>
      <c r="E9" s="200">
        <v>3.8833477486462042</v>
      </c>
      <c r="F9" s="200">
        <v>3.9</v>
      </c>
      <c r="G9" s="150">
        <v>4.011</v>
      </c>
      <c r="H9" s="151">
        <v>3.883347762250011</v>
      </c>
      <c r="I9" s="149">
        <v>6.396405326369575</v>
      </c>
      <c r="J9" s="200">
        <v>7.123238095083417</v>
      </c>
      <c r="K9" s="200">
        <v>6.8</v>
      </c>
      <c r="L9" s="150">
        <v>6.8</v>
      </c>
      <c r="M9" s="151">
        <v>7.153681264246958</v>
      </c>
      <c r="N9" s="149">
        <v>8.586217550961422</v>
      </c>
      <c r="O9" s="200">
        <v>7.410855675694883</v>
      </c>
      <c r="P9" s="200">
        <v>7.6</v>
      </c>
      <c r="Q9" s="150">
        <v>6.72</v>
      </c>
      <c r="R9" s="151">
        <v>8.526344473501691</v>
      </c>
      <c r="S9" s="149">
        <v>6.80045101862963</v>
      </c>
      <c r="T9" s="200">
        <v>6.194030662754435</v>
      </c>
      <c r="U9" s="200" t="s">
        <v>16</v>
      </c>
      <c r="V9" s="150">
        <v>6.08</v>
      </c>
      <c r="W9" s="151" t="s">
        <v>16</v>
      </c>
    </row>
    <row r="10" spans="2:23" ht="3.75" customHeight="1">
      <c r="B10" s="52"/>
      <c r="C10" s="51"/>
      <c r="D10" s="149"/>
      <c r="E10" s="200"/>
      <c r="F10" s="200"/>
      <c r="G10" s="150"/>
      <c r="H10" s="151"/>
      <c r="I10" s="149"/>
      <c r="J10" s="200"/>
      <c r="K10" s="200"/>
      <c r="L10" s="150"/>
      <c r="M10" s="151"/>
      <c r="N10" s="149"/>
      <c r="O10" s="200"/>
      <c r="P10" s="200"/>
      <c r="Q10" s="150"/>
      <c r="R10" s="151"/>
      <c r="S10" s="149">
        <v>0</v>
      </c>
      <c r="T10" s="200">
        <v>0</v>
      </c>
      <c r="U10" s="200" t="s">
        <v>16</v>
      </c>
      <c r="V10" s="150"/>
      <c r="W10" s="151" t="s">
        <v>16</v>
      </c>
    </row>
    <row r="11" spans="2:23" ht="18">
      <c r="B11" s="52" t="s">
        <v>193</v>
      </c>
      <c r="C11" s="51"/>
      <c r="D11" s="149">
        <v>1.3908655835761294</v>
      </c>
      <c r="E11" s="200">
        <v>1.3908660045887533</v>
      </c>
      <c r="F11" s="200">
        <v>1.4</v>
      </c>
      <c r="G11" s="150">
        <v>1.306</v>
      </c>
      <c r="H11" s="151">
        <v>1.3908660044595234</v>
      </c>
      <c r="I11" s="149">
        <v>2.6381043647037927</v>
      </c>
      <c r="J11" s="200">
        <v>2.5456473869894136</v>
      </c>
      <c r="K11" s="200">
        <v>2.4</v>
      </c>
      <c r="L11" s="150">
        <v>1.914</v>
      </c>
      <c r="M11" s="151">
        <v>2.5358836628894155</v>
      </c>
      <c r="N11" s="149">
        <v>2.2658724479035044</v>
      </c>
      <c r="O11" s="200">
        <v>2.301784106086324</v>
      </c>
      <c r="P11" s="200">
        <v>2.1</v>
      </c>
      <c r="Q11" s="150">
        <v>1.853</v>
      </c>
      <c r="R11" s="151">
        <v>2.361742034727188</v>
      </c>
      <c r="S11" s="149">
        <v>2.3674042870531338</v>
      </c>
      <c r="T11" s="200">
        <v>2.3874372916220743</v>
      </c>
      <c r="U11" s="200" t="s">
        <v>16</v>
      </c>
      <c r="V11" s="150">
        <v>1.951</v>
      </c>
      <c r="W11" s="151" t="s">
        <v>16</v>
      </c>
    </row>
    <row r="12" spans="2:23" ht="3.75" customHeight="1">
      <c r="B12" s="52"/>
      <c r="C12" s="51"/>
      <c r="D12" s="149"/>
      <c r="E12" s="200"/>
      <c r="F12" s="200"/>
      <c r="G12" s="150"/>
      <c r="H12" s="151"/>
      <c r="I12" s="149"/>
      <c r="J12" s="200"/>
      <c r="K12" s="200"/>
      <c r="L12" s="150"/>
      <c r="M12" s="151"/>
      <c r="N12" s="149"/>
      <c r="O12" s="200"/>
      <c r="P12" s="200"/>
      <c r="Q12" s="150"/>
      <c r="R12" s="151"/>
      <c r="S12" s="149">
        <v>0</v>
      </c>
      <c r="T12" s="200">
        <v>0</v>
      </c>
      <c r="U12" s="200" t="s">
        <v>16</v>
      </c>
      <c r="V12" s="150"/>
      <c r="W12" s="151" t="s">
        <v>16</v>
      </c>
    </row>
    <row r="13" spans="2:23" ht="15">
      <c r="B13" s="52" t="s">
        <v>194</v>
      </c>
      <c r="C13" s="51"/>
      <c r="D13" s="149">
        <v>2.206189722169853</v>
      </c>
      <c r="E13" s="200">
        <v>2.2062007307902753</v>
      </c>
      <c r="F13" s="200">
        <v>2.2</v>
      </c>
      <c r="G13" s="150" t="s">
        <v>16</v>
      </c>
      <c r="H13" s="151" t="s">
        <v>16</v>
      </c>
      <c r="I13" s="149">
        <v>1.7538579310158724</v>
      </c>
      <c r="J13" s="200">
        <v>1.693952605685678</v>
      </c>
      <c r="K13" s="200">
        <v>1.4</v>
      </c>
      <c r="L13" s="150" t="s">
        <v>16</v>
      </c>
      <c r="M13" s="151" t="s">
        <v>16</v>
      </c>
      <c r="N13" s="149">
        <v>1.1590451318261046</v>
      </c>
      <c r="O13" s="200">
        <v>1.0089231543942478</v>
      </c>
      <c r="P13" s="200">
        <v>1.2</v>
      </c>
      <c r="Q13" s="150" t="s">
        <v>16</v>
      </c>
      <c r="R13" s="151" t="s">
        <v>16</v>
      </c>
      <c r="S13" s="149">
        <v>0.999778957648644</v>
      </c>
      <c r="T13" s="200">
        <v>0.9733164688344509</v>
      </c>
      <c r="U13" s="200" t="s">
        <v>16</v>
      </c>
      <c r="V13" s="150" t="s">
        <v>16</v>
      </c>
      <c r="W13" s="151" t="s">
        <v>16</v>
      </c>
    </row>
    <row r="14" spans="2:23" ht="15">
      <c r="B14" s="52" t="s">
        <v>195</v>
      </c>
      <c r="C14" s="51"/>
      <c r="D14" s="149">
        <v>8.13065</v>
      </c>
      <c r="E14" s="200">
        <v>8.13105157231974</v>
      </c>
      <c r="F14" s="200">
        <v>8.1</v>
      </c>
      <c r="G14" s="150">
        <v>8.271</v>
      </c>
      <c r="H14" s="151">
        <v>8.130797015163472</v>
      </c>
      <c r="I14" s="149">
        <v>7.0062999999999995</v>
      </c>
      <c r="J14" s="200">
        <v>6.93139373334426</v>
      </c>
      <c r="K14" s="200">
        <v>7.1</v>
      </c>
      <c r="L14" s="150">
        <v>7.522</v>
      </c>
      <c r="M14" s="151">
        <v>7.14304882239773</v>
      </c>
      <c r="N14" s="149">
        <v>6.4773000000000005</v>
      </c>
      <c r="O14" s="200">
        <v>6.388594909813676</v>
      </c>
      <c r="P14" s="200">
        <v>6.3</v>
      </c>
      <c r="Q14" s="150">
        <v>7.444</v>
      </c>
      <c r="R14" s="151">
        <v>6.25632990558242</v>
      </c>
      <c r="S14" s="149">
        <v>5.9411499999999995</v>
      </c>
      <c r="T14" s="200">
        <v>5.830809184690974</v>
      </c>
      <c r="U14" s="200" t="s">
        <v>16</v>
      </c>
      <c r="V14" s="150">
        <v>6.678</v>
      </c>
      <c r="W14" s="151" t="s">
        <v>16</v>
      </c>
    </row>
    <row r="15" spans="2:23" ht="15">
      <c r="B15" s="52" t="s">
        <v>196</v>
      </c>
      <c r="C15" s="51"/>
      <c r="D15" s="149">
        <v>4.605263159157147</v>
      </c>
      <c r="E15" s="200">
        <v>4.6052631578947345</v>
      </c>
      <c r="F15" s="200" t="s">
        <v>16</v>
      </c>
      <c r="G15" s="150" t="s">
        <v>16</v>
      </c>
      <c r="H15" s="151" t="s">
        <v>16</v>
      </c>
      <c r="I15" s="149">
        <v>5.774403670276314</v>
      </c>
      <c r="J15" s="200">
        <v>5.7651991614255715</v>
      </c>
      <c r="K15" s="200" t="s">
        <v>16</v>
      </c>
      <c r="L15" s="150" t="s">
        <v>16</v>
      </c>
      <c r="M15" s="151" t="s">
        <v>16</v>
      </c>
      <c r="N15" s="149">
        <v>5.756281379202051</v>
      </c>
      <c r="O15" s="200">
        <v>5.74826560951438</v>
      </c>
      <c r="P15" s="200" t="s">
        <v>16</v>
      </c>
      <c r="Q15" s="150" t="s">
        <v>16</v>
      </c>
      <c r="R15" s="151" t="s">
        <v>16</v>
      </c>
      <c r="S15" s="149">
        <v>5.566597946788249</v>
      </c>
      <c r="T15" s="200">
        <v>5.435801312089983</v>
      </c>
      <c r="U15" s="200" t="s">
        <v>16</v>
      </c>
      <c r="V15" s="150" t="s">
        <v>16</v>
      </c>
      <c r="W15" s="151" t="s">
        <v>16</v>
      </c>
    </row>
    <row r="16" spans="2:23" ht="15">
      <c r="B16" s="52" t="s">
        <v>131</v>
      </c>
      <c r="C16" s="51"/>
      <c r="D16" s="149">
        <v>4.050667538133894</v>
      </c>
      <c r="E16" s="200" t="s">
        <v>16</v>
      </c>
      <c r="F16" s="200">
        <v>4.1</v>
      </c>
      <c r="G16" s="150" t="s">
        <v>16</v>
      </c>
      <c r="H16" s="151">
        <v>4.050667540164432</v>
      </c>
      <c r="I16" s="149">
        <v>5.517853981050251</v>
      </c>
      <c r="J16" s="200" t="s">
        <v>16</v>
      </c>
      <c r="K16" s="200">
        <v>5.4</v>
      </c>
      <c r="L16" s="150" t="s">
        <v>16</v>
      </c>
      <c r="M16" s="151">
        <v>4.769297501145053</v>
      </c>
      <c r="N16" s="149">
        <v>5.90239519053803</v>
      </c>
      <c r="O16" s="200" t="s">
        <v>16</v>
      </c>
      <c r="P16" s="200">
        <v>5.7</v>
      </c>
      <c r="Q16" s="150" t="s">
        <v>16</v>
      </c>
      <c r="R16" s="151">
        <v>5.882694518179399</v>
      </c>
      <c r="S16" s="149">
        <v>5.562651766388839</v>
      </c>
      <c r="T16" s="200" t="s">
        <v>16</v>
      </c>
      <c r="U16" s="200" t="s">
        <v>16</v>
      </c>
      <c r="V16" s="150" t="s">
        <v>16</v>
      </c>
      <c r="W16" s="151" t="s">
        <v>16</v>
      </c>
    </row>
    <row r="17" spans="2:23" ht="3.75" customHeight="1">
      <c r="B17" s="52"/>
      <c r="C17" s="51"/>
      <c r="D17" s="149"/>
      <c r="E17" s="200"/>
      <c r="F17" s="200"/>
      <c r="G17" s="150"/>
      <c r="H17" s="151"/>
      <c r="I17" s="149"/>
      <c r="J17" s="200"/>
      <c r="K17" s="200"/>
      <c r="L17" s="150"/>
      <c r="M17" s="151"/>
      <c r="N17" s="149"/>
      <c r="O17" s="200"/>
      <c r="P17" s="200"/>
      <c r="Q17" s="150"/>
      <c r="R17" s="151"/>
      <c r="S17" s="149"/>
      <c r="T17" s="200"/>
      <c r="U17" s="200" t="s">
        <v>16</v>
      </c>
      <c r="V17" s="150"/>
      <c r="W17" s="151" t="s">
        <v>16</v>
      </c>
    </row>
    <row r="18" spans="2:23" ht="15">
      <c r="B18" s="52" t="s">
        <v>197</v>
      </c>
      <c r="C18" s="51"/>
      <c r="D18" s="149">
        <v>-1.0407268650989687</v>
      </c>
      <c r="E18" s="200">
        <v>-1.0407268650989687</v>
      </c>
      <c r="F18" s="200">
        <v>-1.0407268650989687</v>
      </c>
      <c r="G18" s="150">
        <v>-1.0407268650989687</v>
      </c>
      <c r="H18" s="151">
        <v>-1.0407268650989687</v>
      </c>
      <c r="I18" s="149">
        <v>-0.9184845621252687</v>
      </c>
      <c r="J18" s="200">
        <v>-0.8</v>
      </c>
      <c r="K18" s="200">
        <v>-0.9</v>
      </c>
      <c r="L18" s="150">
        <v>-0.9209999999999994</v>
      </c>
      <c r="M18" s="151">
        <v>-0.787108506449891</v>
      </c>
      <c r="N18" s="149">
        <v>-0.4454855917371114</v>
      </c>
      <c r="O18" s="200">
        <v>-0.32</v>
      </c>
      <c r="P18" s="200">
        <v>-0.3</v>
      </c>
      <c r="Q18" s="150">
        <v>-0.375</v>
      </c>
      <c r="R18" s="151">
        <v>-0.339107777836864</v>
      </c>
      <c r="S18" s="149">
        <v>-0.08503338185838735</v>
      </c>
      <c r="T18" s="200">
        <v>0</v>
      </c>
      <c r="U18" s="200" t="s">
        <v>16</v>
      </c>
      <c r="V18" s="150">
        <v>-0.18199999999999505</v>
      </c>
      <c r="W18" s="151" t="s">
        <v>16</v>
      </c>
    </row>
    <row r="19" spans="2:23" ht="15">
      <c r="B19" s="52" t="s">
        <v>198</v>
      </c>
      <c r="C19" s="51"/>
      <c r="D19" s="149">
        <v>50.86308535001031</v>
      </c>
      <c r="E19" s="200">
        <v>50.86308535001031</v>
      </c>
      <c r="F19" s="200">
        <v>50.86308535001031</v>
      </c>
      <c r="G19" s="150">
        <v>50.86308535001031</v>
      </c>
      <c r="H19" s="151">
        <v>50.86308535001031</v>
      </c>
      <c r="I19" s="149">
        <v>49.23030769093832</v>
      </c>
      <c r="J19" s="200">
        <v>49.3</v>
      </c>
      <c r="K19" s="200">
        <v>49</v>
      </c>
      <c r="L19" s="150">
        <v>48.997</v>
      </c>
      <c r="M19" s="151">
        <v>49.9384217315229</v>
      </c>
      <c r="N19" s="149">
        <v>47.0704830870344</v>
      </c>
      <c r="O19" s="200">
        <v>46.5</v>
      </c>
      <c r="P19" s="200">
        <v>46.6</v>
      </c>
      <c r="Q19" s="150">
        <v>46.556</v>
      </c>
      <c r="R19" s="151">
        <v>48.0514959321492</v>
      </c>
      <c r="S19" s="149">
        <v>44.78337272589153</v>
      </c>
      <c r="T19" s="200">
        <v>44.9</v>
      </c>
      <c r="U19" s="200" t="s">
        <v>16</v>
      </c>
      <c r="V19" s="150">
        <v>43.889</v>
      </c>
      <c r="W19" s="151" t="s">
        <v>16</v>
      </c>
    </row>
    <row r="20" spans="2:23" ht="3.75" customHeight="1">
      <c r="B20" s="52"/>
      <c r="C20" s="51"/>
      <c r="D20" s="149"/>
      <c r="E20" s="150"/>
      <c r="F20" s="150"/>
      <c r="G20" s="150"/>
      <c r="H20" s="151"/>
      <c r="I20" s="149"/>
      <c r="J20" s="150"/>
      <c r="K20" s="150"/>
      <c r="L20" s="150"/>
      <c r="M20" s="151"/>
      <c r="N20" s="149"/>
      <c r="O20" s="200"/>
      <c r="P20" s="200"/>
      <c r="Q20" s="150"/>
      <c r="R20" s="151"/>
      <c r="S20" s="149"/>
      <c r="T20" s="200"/>
      <c r="U20" s="200" t="s">
        <v>16</v>
      </c>
      <c r="V20" s="150"/>
      <c r="W20" s="151" t="s">
        <v>16</v>
      </c>
    </row>
    <row r="21" spans="2:23" ht="15.75" thickBot="1">
      <c r="B21" s="54" t="s">
        <v>199</v>
      </c>
      <c r="C21" s="58"/>
      <c r="D21" s="230">
        <v>-2.090227649737261</v>
      </c>
      <c r="E21" s="153">
        <v>-2.0904629848776652</v>
      </c>
      <c r="F21" s="153">
        <v>0.5</v>
      </c>
      <c r="G21" s="153">
        <v>-1.504</v>
      </c>
      <c r="H21" s="154">
        <v>-2.090227647238917</v>
      </c>
      <c r="I21" s="230">
        <v>-1.554147285126316</v>
      </c>
      <c r="J21" s="153">
        <v>-2.3105857334042588</v>
      </c>
      <c r="K21" s="153">
        <v>0.8</v>
      </c>
      <c r="L21" s="153">
        <v>-0.294</v>
      </c>
      <c r="M21" s="154">
        <v>0.4868262852656996</v>
      </c>
      <c r="N21" s="230">
        <v>-0.5019831993487709</v>
      </c>
      <c r="O21" s="152">
        <v>-1.549181245118668</v>
      </c>
      <c r="P21" s="152">
        <v>1.4</v>
      </c>
      <c r="Q21" s="153">
        <v>0.486</v>
      </c>
      <c r="R21" s="154">
        <v>1.083338129623253</v>
      </c>
      <c r="S21" s="230">
        <v>-0.06711220753817462</v>
      </c>
      <c r="T21" s="152">
        <v>-0.8374023099529443</v>
      </c>
      <c r="U21" s="152" t="s">
        <v>16</v>
      </c>
      <c r="V21" s="153">
        <v>0.596</v>
      </c>
      <c r="W21" s="154" t="s">
        <v>16</v>
      </c>
    </row>
    <row r="22" ht="15">
      <c r="B22" s="36" t="s">
        <v>212</v>
      </c>
    </row>
    <row r="23" ht="15">
      <c r="B23" s="36" t="s">
        <v>216</v>
      </c>
    </row>
    <row r="24" spans="1:10" ht="15">
      <c r="A24" s="158"/>
      <c r="B24" s="21" t="s">
        <v>221</v>
      </c>
      <c r="C24" s="158"/>
      <c r="D24" s="181"/>
      <c r="E24" s="181"/>
      <c r="F24" s="181"/>
      <c r="G24" s="181"/>
      <c r="H24" s="181"/>
      <c r="I24" s="181"/>
      <c r="J24" s="182"/>
    </row>
    <row r="25" ht="15">
      <c r="B25" s="36" t="s">
        <v>217</v>
      </c>
    </row>
    <row r="26" ht="15">
      <c r="B26" s="36" t="s">
        <v>218</v>
      </c>
    </row>
    <row r="27" ht="15">
      <c r="B27" s="36" t="s">
        <v>219</v>
      </c>
    </row>
    <row r="29" ht="15">
      <c r="B29" s="36" t="s">
        <v>210</v>
      </c>
    </row>
    <row r="30" ht="15">
      <c r="B30" s="36" t="s">
        <v>211</v>
      </c>
    </row>
  </sheetData>
  <sheetProtection/>
  <mergeCells count="5">
    <mergeCell ref="I2:M2"/>
    <mergeCell ref="D2:H2"/>
    <mergeCell ref="B2:C3"/>
    <mergeCell ref="N2:R2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caganova</cp:lastModifiedBy>
  <cp:lastPrinted>2018-01-25T07:44:13Z</cp:lastPrinted>
  <dcterms:created xsi:type="dcterms:W3CDTF">2013-10-16T07:18:04Z</dcterms:created>
  <dcterms:modified xsi:type="dcterms:W3CDTF">2018-06-19T07:30:42Z</dcterms:modified>
  <cp:category/>
  <cp:version/>
  <cp:contentType/>
  <cp:contentStatus/>
</cp:coreProperties>
</file>