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definedNames>
    <definedName name="_xlnm.Print_Area" localSheetId="1">'GDP'!$A$1:$AB$52</definedName>
    <definedName name="_xlnm.Print_Area" localSheetId="2">'Inflation'!$A$1:$AB$40</definedName>
    <definedName name="_xlnm.Print_Area" localSheetId="3">'Labour Market'!$A$1:$AB$69</definedName>
    <definedName name="_xlnm.Print_Area" localSheetId="6">'Other Institutions'!$A$1:$W$30</definedName>
    <definedName name="_xlnm.Print_Area" localSheetId="0">'Summary'!$B$2:$N$80</definedName>
  </definedNames>
  <calcPr fullCalcOnLoad="1"/>
</workbook>
</file>

<file path=xl/sharedStrings.xml><?xml version="1.0" encoding="utf-8"?>
<sst xmlns="http://schemas.openxmlformats.org/spreadsheetml/2006/main" count="691" uniqueCount="221">
  <si>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</si>
  <si>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</si>
  <si>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</si>
  <si>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</si>
  <si>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</si>
  <si>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</si>
  <si>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</si>
  <si>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</si>
  <si>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</si>
  <si>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</si>
  <si>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</si>
  <si>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</si>
  <si>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</si>
  <si>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</si>
  <si>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</si>
  <si>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</si>
  <si>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</si>
  <si>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</si>
  <si>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</si>
  <si>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</si>
  <si>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</si>
  <si>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</si>
  <si>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</si>
  <si>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</si>
  <si>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</si>
  <si>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</si>
  <si>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</si>
  <si>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</si>
  <si>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</si>
  <si>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</si>
  <si>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</si>
  <si>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</si>
  <si>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</si>
  <si>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</si>
  <si>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</si>
  <si>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</si>
  <si>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</si>
  <si>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</si>
  <si>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</si>
  <si>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</si>
  <si>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</si>
  <si>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</si>
  <si>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</si>
  <si>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</si>
  <si>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</si>
  <si>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</si>
  <si>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</si>
  <si>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</si>
  <si>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</si>
  <si>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</si>
  <si>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</si>
  <si>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</si>
  <si>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</si>
  <si>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</si>
  <si>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</si>
  <si>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</si>
  <si>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</si>
  <si>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</si>
  <si>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</si>
  <si>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</si>
  <si>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</si>
  <si>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</si>
  <si>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</si>
  <si>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</si>
  <si>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</si>
  <si>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</si>
  <si>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</si>
  <si>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</si>
  <si>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</si>
  <si>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</si>
  <si>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</si>
  <si>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</si>
  <si>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External demand growth for Slovakia</t>
  </si>
  <si>
    <t>[level]</t>
  </si>
  <si>
    <t>Oil price in USD</t>
  </si>
  <si>
    <t>Oil price in EUR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</si>
  <si>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</si>
  <si>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</si>
  <si>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</si>
  <si>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</si>
  <si>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</si>
  <si>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</si>
  <si>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</si>
  <si>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</si>
  <si>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</si>
  <si>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7) Saving ratio = gross savings / (households and NPISH gross disposable income + adjustment for the change in pension entitlements)*100</t>
  </si>
  <si>
    <t>Gross savings = households and NPISH gross disposable income + adjustment for the change in pension entitlemensts - private consumption</t>
  </si>
  <si>
    <t xml:space="preserve">8) S.13; fiscal outlook. </t>
  </si>
  <si>
    <t>9) B.9N - Net lending (+) / net borrowing (-).</t>
  </si>
  <si>
    <t>10) Year-on-year change of cyclically adjusted primary balance. Positive value means restriction.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</si>
  <si>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</si>
  <si>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</si>
  <si>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</si>
  <si>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</si>
  <si>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</si>
  <si>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</si>
  <si>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</si>
  <si>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</si>
  <si>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</si>
  <si>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</si>
  <si>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</si>
  <si>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</si>
  <si>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</si>
  <si>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</si>
  <si>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</si>
  <si>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</si>
  <si>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</si>
  <si>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</si>
  <si>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</si>
  <si>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</si>
  <si>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</si>
  <si>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</si>
  <si>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</si>
  <si>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</si>
  <si>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</si>
  <si>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</si>
  <si>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</si>
  <si>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</si>
  <si>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</si>
  <si>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</si>
  <si>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</si>
  <si>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</si>
  <si>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</si>
  <si>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</si>
  <si>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</si>
  <si>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</si>
  <si>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</si>
  <si>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</si>
  <si>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</si>
  <si>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</si>
  <si>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</si>
  <si>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</si>
  <si>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</si>
  <si>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</si>
  <si>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</si>
  <si>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</si>
  <si>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</si>
  <si>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</si>
  <si>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</si>
  <si>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</si>
  <si>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</si>
  <si>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</si>
  <si>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</si>
  <si>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</si>
  <si>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</si>
  <si>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</si>
  <si>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</si>
  <si>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</si>
  <si>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</si>
  <si>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</si>
  <si>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</si>
  <si>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</si>
  <si>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</si>
  <si>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</si>
  <si>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</si>
  <si>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</si>
  <si>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</si>
  <si>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</si>
  <si>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</si>
  <si>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</si>
  <si>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</si>
  <si>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</si>
  <si>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</si>
  <si>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</si>
  <si>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</si>
  <si>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</si>
  <si>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</si>
  <si>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</si>
  <si>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</si>
  <si>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</si>
  <si>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</si>
  <si>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</si>
  <si>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</si>
  <si>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</si>
  <si>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</si>
  <si>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</si>
  <si>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</si>
  <si>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</si>
  <si>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</si>
  <si>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</si>
  <si>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General government balance 1)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</si>
  <si>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</si>
  <si>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</si>
  <si>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</si>
  <si>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</si>
  <si>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</si>
  <si>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</si>
  <si>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</si>
  <si>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</si>
  <si>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</si>
  <si>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</si>
  <si>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</si>
  <si>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</si>
  <si>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</si>
  <si>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</si>
  <si>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</si>
  <si>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</si>
  <si>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</si>
  <si>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</si>
  <si>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</si>
  <si>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</si>
  <si>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</si>
  <si>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Sources:</t>
  </si>
  <si>
    <t>1) Actual</t>
  </si>
  <si>
    <t>2) MMF: index CPI</t>
  </si>
  <si>
    <t>European Commision -  European Economic Forecast (Autumn forecast, November 2017)</t>
  </si>
  <si>
    <t>Internation Monetary Fund - World Economic Outlook (October 2017)</t>
  </si>
  <si>
    <t>OECD - Economic Outlook 102 (November 2017)</t>
  </si>
  <si>
    <t>Demand inflation</t>
  </si>
  <si>
    <t>11) Year-on-year change in % and changes against the previous forecast calculated from non-rounded numbers.</t>
  </si>
  <si>
    <t>12) Changes against the previous forecast in %.</t>
  </si>
  <si>
    <r>
      <t>External environment and technical assumptions</t>
    </r>
    <r>
      <rPr>
        <b/>
        <i/>
        <vertAlign val="superscript"/>
        <sz val="11"/>
        <color indexed="8"/>
        <rFont val="Times New Roman"/>
        <family val="1"/>
      </rPr>
      <t>11)</t>
    </r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</si>
  <si>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</si>
  <si>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 xml:space="preserve">12) </t>
    </r>
  </si>
  <si>
    <t>MTF-2017Q4U</t>
  </si>
  <si>
    <t>Difference versus MTF-2017Q4</t>
  </si>
  <si>
    <t>Institute for Financial Policy - Macroeconomic Forecast (September 2017), GG deficit and GG debt from the Draft Public Administration Budget of Slovakia for the years 2018 to 2020</t>
  </si>
  <si>
    <t>2) Non-accelerating inflation rate of unemployment.</t>
  </si>
  <si>
    <t>National Bank of Slovakia - Medium-Term Forecast 2017Q4 update</t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</si>
  <si>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2)</t>
    </r>
  </si>
  <si>
    <t>Employment (dynamics)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</si>
</sst>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/>
    </xf>
    <xf numFmtId="0" fontId="81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9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6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58" borderId="59" xfId="0" applyFont="1" applyFill="1" applyBorder="1" applyAlignment="1">
      <alignment/>
    </xf>
    <xf numFmtId="0" fontId="81" fillId="0" borderId="59" xfId="0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1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3" xfId="0" applyFont="1" applyFill="1" applyBorder="1" applyAlignment="1">
      <alignment vertical="center"/>
    </xf>
    <xf numFmtId="0" fontId="86" fillId="57" borderId="64" xfId="0" applyFont="1" applyFill="1" applyBorder="1" applyAlignment="1">
      <alignment vertical="center"/>
    </xf>
    <xf numFmtId="3" fontId="81" fillId="0" borderId="6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9" xfId="0" applyFont="1" applyFill="1" applyBorder="1" applyAlignment="1">
      <alignment horizontal="center" vertical="center"/>
    </xf>
    <xf numFmtId="0" fontId="82" fillId="58" borderId="65" xfId="0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6" xfId="0" applyFont="1" applyFill="1" applyBorder="1" applyAlignment="1">
      <alignment horizontal="left" vertical="center"/>
    </xf>
    <xf numFmtId="0" fontId="86" fillId="57" borderId="63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1" fontId="81" fillId="0" borderId="70" xfId="0" applyNumberFormat="1" applyFont="1" applyFill="1" applyBorder="1" applyAlignment="1">
      <alignment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73" fontId="81" fillId="0" borderId="70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/>
    </xf>
    <xf numFmtId="173" fontId="81" fillId="0" borderId="73" xfId="0" applyNumberFormat="1" applyFont="1" applyBorder="1" applyAlignment="1">
      <alignment horizontal="right"/>
    </xf>
    <xf numFmtId="173" fontId="81" fillId="0" borderId="63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4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173" fontId="81" fillId="0" borderId="42" xfId="0" applyNumberFormat="1" applyFont="1" applyFill="1" applyBorder="1" applyAlignment="1">
      <alignment horizontal="right"/>
    </xf>
    <xf numFmtId="173" fontId="81" fillId="0" borderId="64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69" xfId="0" applyFont="1" applyBorder="1" applyAlignment="1">
      <alignment horizontal="center"/>
    </xf>
    <xf numFmtId="173" fontId="81" fillId="0" borderId="63" xfId="0" applyNumberFormat="1" applyFont="1" applyBorder="1" applyAlignment="1">
      <alignment horizontal="right" vertical="center"/>
    </xf>
    <xf numFmtId="173" fontId="81" fillId="0" borderId="0" xfId="0" applyNumberFormat="1" applyFont="1" applyBorder="1" applyAlignment="1">
      <alignment horizontal="right" vertical="center"/>
    </xf>
    <xf numFmtId="173" fontId="81" fillId="0" borderId="0" xfId="0" applyNumberFormat="1" applyFont="1" applyFill="1" applyBorder="1" applyAlignment="1">
      <alignment horizontal="right" vertical="center"/>
    </xf>
    <xf numFmtId="173" fontId="81" fillId="0" borderId="30" xfId="0" applyNumberFormat="1" applyFont="1" applyFill="1" applyBorder="1" applyAlignment="1">
      <alignment horizontal="right" vertical="center"/>
    </xf>
    <xf numFmtId="0" fontId="86" fillId="57" borderId="74" xfId="0" applyFont="1" applyFill="1" applyBorder="1" applyAlignment="1">
      <alignment horizontal="left" vertical="center" wrapText="1"/>
    </xf>
    <xf numFmtId="0" fontId="86" fillId="57" borderId="75" xfId="0" applyFont="1" applyFill="1" applyBorder="1" applyAlignment="1">
      <alignment horizontal="left" vertical="center" wrapText="1"/>
    </xf>
    <xf numFmtId="0" fontId="86" fillId="57" borderId="76" xfId="0" applyFont="1" applyFill="1" applyBorder="1" applyAlignment="1">
      <alignment horizontal="left" vertical="center" wrapText="1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7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81" fillId="0" borderId="0" xfId="0" applyFont="1" applyAlignment="1">
      <alignment/>
    </xf>
    <xf numFmtId="0" fontId="79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81" fillId="58" borderId="64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80" fillId="58" borderId="66" xfId="0" applyFont="1" applyFill="1" applyBorder="1" applyAlignment="1">
      <alignment horizontal="left" vertical="center"/>
    </xf>
    <xf numFmtId="0" fontId="80" fillId="58" borderId="63" xfId="0" applyFont="1" applyFill="1" applyBorder="1" applyAlignment="1">
      <alignment horizontal="left" vertical="center"/>
    </xf>
    <xf numFmtId="0" fontId="80" fillId="58" borderId="78" xfId="0" applyFont="1" applyFill="1" applyBorder="1" applyAlignment="1">
      <alignment horizontal="left" vertical="center"/>
    </xf>
    <xf numFmtId="0" fontId="80" fillId="58" borderId="77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2" fillId="58" borderId="65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0" fillId="58" borderId="79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9" xfId="0" applyFont="1" applyFill="1" applyBorder="1" applyAlignment="1">
      <alignment horizontal="left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2" fillId="58" borderId="32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80" xfId="0" applyFont="1" applyFill="1" applyBorder="1" applyAlignment="1">
      <alignment horizontal="center"/>
    </xf>
    <xf numFmtId="0" fontId="81" fillId="58" borderId="68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2" fillId="58" borderId="39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1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2" fillId="58" borderId="66" xfId="0" applyFont="1" applyFill="1" applyBorder="1" applyAlignment="1">
      <alignment horizontal="left" vertical="center" wrapText="1"/>
    </xf>
    <xf numFmtId="0" fontId="82" fillId="58" borderId="64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Z38" sqref="Z38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10" width="11.00390625" style="145" customWidth="1"/>
    <col min="11" max="11" width="11.00390625" style="0" customWidth="1"/>
    <col min="12" max="12" width="10.421875" style="0" customWidth="1"/>
    <col min="13" max="14" width="10.421875" style="145" customWidth="1"/>
    <col min="15" max="15" width="10.28125" style="0" customWidth="1"/>
    <col min="16" max="16" width="11.421875" style="0" bestFit="1" customWidth="1"/>
  </cols>
  <sheetData>
    <row r="1" ht="22.5" customHeight="1" thickBot="1">
      <c r="B1" s="1"/>
    </row>
    <row r="2" spans="2:15" s="145" customFormat="1" ht="30" customHeight="1" thickBot="1">
      <c r="B2" s="261" t="str">
        <f>"Medium-Term Forecast "&amp;H3&amp;" for key macroeconomic indicators"</f>
        <v>Medium-Term Forecast MTF-2017Q4U for key macroeconomic indicators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</row>
    <row r="3" spans="2:15" ht="15">
      <c r="B3" s="264" t="s">
        <v>21</v>
      </c>
      <c r="C3" s="265"/>
      <c r="D3" s="265"/>
      <c r="E3" s="266"/>
      <c r="F3" s="270" t="s">
        <v>19</v>
      </c>
      <c r="G3" s="220" t="s">
        <v>18</v>
      </c>
      <c r="H3" s="272" t="s">
        <v>214</v>
      </c>
      <c r="I3" s="272"/>
      <c r="J3" s="272"/>
      <c r="K3" s="273"/>
      <c r="L3" s="275" t="s">
        <v>215</v>
      </c>
      <c r="M3" s="272"/>
      <c r="N3" s="272"/>
      <c r="O3" s="276"/>
    </row>
    <row r="4" spans="2:15" ht="15">
      <c r="B4" s="267"/>
      <c r="C4" s="268"/>
      <c r="D4" s="268"/>
      <c r="E4" s="269"/>
      <c r="F4" s="271"/>
      <c r="G4" s="2">
        <v>2016</v>
      </c>
      <c r="H4" s="2">
        <v>2017</v>
      </c>
      <c r="I4" s="220">
        <v>2018</v>
      </c>
      <c r="J4" s="220">
        <v>2019</v>
      </c>
      <c r="K4" s="220">
        <v>2020</v>
      </c>
      <c r="L4" s="2">
        <v>2017</v>
      </c>
      <c r="M4" s="2">
        <v>2018</v>
      </c>
      <c r="N4" s="2">
        <v>2019</v>
      </c>
      <c r="O4" s="256">
        <v>2020</v>
      </c>
    </row>
    <row r="5" spans="2:15" ht="15.75" thickBot="1">
      <c r="B5" s="3" t="s">
        <v>22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8"/>
      <c r="O5" s="9"/>
    </row>
    <row r="6" spans="2:24" ht="15">
      <c r="B6" s="10"/>
      <c r="C6" s="11" t="s">
        <v>28</v>
      </c>
      <c r="D6" s="11"/>
      <c r="E6" s="12"/>
      <c r="F6" s="13" t="s">
        <v>29</v>
      </c>
      <c r="G6" s="105">
        <v>-0.4816666666666549</v>
      </c>
      <c r="H6" s="104">
        <v>1.3908660045887586</v>
      </c>
      <c r="I6" s="104">
        <v>2.3530749413267102</v>
      </c>
      <c r="J6" s="104">
        <v>2.0955045331816393</v>
      </c>
      <c r="K6" s="105">
        <v>2.273950067820138</v>
      </c>
      <c r="L6" s="104">
        <v>0</v>
      </c>
      <c r="M6" s="104">
        <v>0</v>
      </c>
      <c r="N6" s="104">
        <v>0.10000000000000009</v>
      </c>
      <c r="O6" s="107">
        <v>0</v>
      </c>
      <c r="T6" s="238"/>
      <c r="U6" s="238"/>
      <c r="V6" s="238"/>
      <c r="W6" s="238"/>
      <c r="X6" s="238"/>
    </row>
    <row r="7" spans="2:24" ht="15">
      <c r="B7" s="10"/>
      <c r="C7" s="11" t="s">
        <v>30</v>
      </c>
      <c r="D7" s="11"/>
      <c r="E7" s="12"/>
      <c r="F7" s="13" t="s">
        <v>29</v>
      </c>
      <c r="G7" s="105">
        <v>-0.5135606318615658</v>
      </c>
      <c r="H7" s="104">
        <v>1.31304227006423</v>
      </c>
      <c r="I7" s="104">
        <v>2.317670675107749</v>
      </c>
      <c r="J7" s="104">
        <v>2.200518820804092</v>
      </c>
      <c r="K7" s="105">
        <v>2.367041668410579</v>
      </c>
      <c r="L7" s="104">
        <v>0</v>
      </c>
      <c r="M7" s="104">
        <v>0</v>
      </c>
      <c r="N7" s="104">
        <v>0.1</v>
      </c>
      <c r="O7" s="107">
        <v>0</v>
      </c>
      <c r="T7" s="238"/>
      <c r="U7" s="238"/>
      <c r="V7" s="238"/>
      <c r="W7" s="238"/>
      <c r="X7" s="238"/>
    </row>
    <row r="8" spans="2:24" ht="15">
      <c r="B8" s="10"/>
      <c r="C8" s="156" t="s">
        <v>31</v>
      </c>
      <c r="D8" s="156"/>
      <c r="E8" s="157"/>
      <c r="F8" s="13" t="s">
        <v>29</v>
      </c>
      <c r="G8" s="14">
        <v>-0.4484120821044115</v>
      </c>
      <c r="H8" s="201">
        <v>1.1626531803053126</v>
      </c>
      <c r="I8" s="201">
        <v>2.246102195015027</v>
      </c>
      <c r="J8" s="201">
        <v>2.6070956343551046</v>
      </c>
      <c r="K8" s="14">
        <v>2.801096796282536</v>
      </c>
      <c r="L8" s="201">
        <v>0</v>
      </c>
      <c r="M8" s="201">
        <v>0</v>
      </c>
      <c r="N8" s="201">
        <v>0</v>
      </c>
      <c r="O8" s="205">
        <v>0</v>
      </c>
      <c r="T8" s="238"/>
      <c r="U8" s="238"/>
      <c r="V8" s="238"/>
      <c r="W8" s="238"/>
      <c r="X8" s="238"/>
    </row>
    <row r="9" spans="2:24" ht="3.75" customHeight="1">
      <c r="B9" s="10"/>
      <c r="C9" s="11"/>
      <c r="D9" s="11"/>
      <c r="E9" s="12"/>
      <c r="F9" s="13"/>
      <c r="G9" s="14"/>
      <c r="H9" s="201"/>
      <c r="I9" s="201"/>
      <c r="J9" s="201"/>
      <c r="K9" s="14"/>
      <c r="L9" s="201"/>
      <c r="M9" s="201"/>
      <c r="N9" s="201"/>
      <c r="O9" s="205"/>
      <c r="T9" s="238"/>
      <c r="U9" s="238"/>
      <c r="V9" s="238"/>
      <c r="W9" s="238"/>
      <c r="X9" s="238"/>
    </row>
    <row r="10" spans="2:24" ht="15.75" thickBot="1">
      <c r="B10" s="3" t="s">
        <v>23</v>
      </c>
      <c r="C10" s="4"/>
      <c r="D10" s="4"/>
      <c r="E10" s="5"/>
      <c r="F10" s="6"/>
      <c r="G10" s="143"/>
      <c r="H10" s="144"/>
      <c r="I10" s="144"/>
      <c r="J10" s="144"/>
      <c r="K10" s="143"/>
      <c r="L10" s="144"/>
      <c r="M10" s="144"/>
      <c r="N10" s="144"/>
      <c r="O10" s="206"/>
      <c r="T10" s="238"/>
      <c r="U10" s="238"/>
      <c r="V10" s="238"/>
      <c r="W10" s="238"/>
      <c r="X10" s="238"/>
    </row>
    <row r="11" spans="2:24" ht="15">
      <c r="B11" s="10"/>
      <c r="C11" s="11" t="s">
        <v>32</v>
      </c>
      <c r="D11" s="11"/>
      <c r="E11" s="12"/>
      <c r="F11" s="13" t="s">
        <v>33</v>
      </c>
      <c r="G11" s="14">
        <v>3.3246952959640197</v>
      </c>
      <c r="H11" s="201">
        <v>3.3896617865652274</v>
      </c>
      <c r="I11" s="201">
        <v>4.308925492557208</v>
      </c>
      <c r="J11" s="201">
        <v>4.728853663845186</v>
      </c>
      <c r="K11" s="14">
        <v>3.789699732344488</v>
      </c>
      <c r="L11" s="201">
        <v>0</v>
      </c>
      <c r="M11" s="201">
        <v>0</v>
      </c>
      <c r="N11" s="201">
        <v>0</v>
      </c>
      <c r="O11" s="205">
        <v>0</v>
      </c>
      <c r="T11" s="238"/>
      <c r="U11" s="238"/>
      <c r="V11" s="238"/>
      <c r="W11" s="238"/>
      <c r="X11" s="238"/>
    </row>
    <row r="12" spans="2:24" ht="15">
      <c r="B12" s="10"/>
      <c r="C12" s="11"/>
      <c r="D12" s="11" t="s">
        <v>34</v>
      </c>
      <c r="E12" s="12"/>
      <c r="F12" s="13" t="s">
        <v>33</v>
      </c>
      <c r="G12" s="14">
        <v>2.6824310565318257</v>
      </c>
      <c r="H12" s="201">
        <v>3.5623517764098835</v>
      </c>
      <c r="I12" s="201">
        <v>3.7836083218912364</v>
      </c>
      <c r="J12" s="201">
        <v>4.093780196690645</v>
      </c>
      <c r="K12" s="14">
        <v>4.085404745303563</v>
      </c>
      <c r="L12" s="201">
        <v>0.20000000000000018</v>
      </c>
      <c r="M12" s="201">
        <v>0</v>
      </c>
      <c r="N12" s="201">
        <v>0</v>
      </c>
      <c r="O12" s="205">
        <v>0</v>
      </c>
      <c r="T12" s="238"/>
      <c r="U12" s="238"/>
      <c r="V12" s="238"/>
      <c r="W12" s="238"/>
      <c r="X12" s="238"/>
    </row>
    <row r="13" spans="2:24" ht="15">
      <c r="B13" s="10"/>
      <c r="C13" s="11"/>
      <c r="D13" s="11" t="s">
        <v>35</v>
      </c>
      <c r="E13" s="12"/>
      <c r="F13" s="13" t="s">
        <v>33</v>
      </c>
      <c r="G13" s="14">
        <v>1.5760584675696236</v>
      </c>
      <c r="H13" s="201">
        <v>-0.5587678250151811</v>
      </c>
      <c r="I13" s="201">
        <v>1.4278519999777046</v>
      </c>
      <c r="J13" s="201">
        <v>1.6511165802859438</v>
      </c>
      <c r="K13" s="14">
        <v>2.026400341230982</v>
      </c>
      <c r="L13" s="201">
        <v>-0.5</v>
      </c>
      <c r="M13" s="201">
        <v>0.19999999999999996</v>
      </c>
      <c r="N13" s="201">
        <v>0</v>
      </c>
      <c r="O13" s="205">
        <v>0</v>
      </c>
      <c r="T13" s="238"/>
      <c r="U13" s="238"/>
      <c r="V13" s="238"/>
      <c r="W13" s="238"/>
      <c r="X13" s="238"/>
    </row>
    <row r="14" spans="2:24" ht="15">
      <c r="B14" s="10"/>
      <c r="C14" s="11"/>
      <c r="D14" s="11" t="s">
        <v>36</v>
      </c>
      <c r="E14" s="12"/>
      <c r="F14" s="13" t="s">
        <v>33</v>
      </c>
      <c r="G14" s="14">
        <v>-8.252259545727227</v>
      </c>
      <c r="H14" s="201">
        <v>4.026253122454079</v>
      </c>
      <c r="I14" s="201">
        <v>8.528454144073976</v>
      </c>
      <c r="J14" s="201">
        <v>4.874123796516699</v>
      </c>
      <c r="K14" s="14">
        <v>4.346362712058877</v>
      </c>
      <c r="L14" s="201">
        <v>1.7999999999999998</v>
      </c>
      <c r="M14" s="201">
        <v>0.09999999999999964</v>
      </c>
      <c r="N14" s="201">
        <v>0</v>
      </c>
      <c r="O14" s="205">
        <v>0</v>
      </c>
      <c r="T14" s="238"/>
      <c r="U14" s="238"/>
      <c r="V14" s="238"/>
      <c r="W14" s="238"/>
      <c r="X14" s="238"/>
    </row>
    <row r="15" spans="2:24" ht="15">
      <c r="B15" s="10"/>
      <c r="C15" s="11"/>
      <c r="D15" s="11" t="s">
        <v>37</v>
      </c>
      <c r="E15" s="12"/>
      <c r="F15" s="13" t="s">
        <v>33</v>
      </c>
      <c r="G15" s="14">
        <v>6.237550770762894</v>
      </c>
      <c r="H15" s="201">
        <v>3.2933546597473224</v>
      </c>
      <c r="I15" s="201">
        <v>7.551414017048373</v>
      </c>
      <c r="J15" s="201">
        <v>9.051714140957088</v>
      </c>
      <c r="K15" s="14">
        <v>5.925832195777716</v>
      </c>
      <c r="L15" s="201">
        <v>-0.20000000000000018</v>
      </c>
      <c r="M15" s="201">
        <v>-0.20000000000000018</v>
      </c>
      <c r="N15" s="201">
        <v>0.09999999999999964</v>
      </c>
      <c r="O15" s="205">
        <v>0</v>
      </c>
      <c r="T15" s="238"/>
      <c r="U15" s="238"/>
      <c r="V15" s="238"/>
      <c r="W15" s="238"/>
      <c r="X15" s="238"/>
    </row>
    <row r="16" spans="2:24" ht="15">
      <c r="B16" s="10"/>
      <c r="C16" s="11"/>
      <c r="D16" s="11" t="s">
        <v>38</v>
      </c>
      <c r="E16" s="12"/>
      <c r="F16" s="13" t="s">
        <v>33</v>
      </c>
      <c r="G16" s="14">
        <v>3.726684839892471</v>
      </c>
      <c r="H16" s="201">
        <v>3.9429610781655384</v>
      </c>
      <c r="I16" s="201">
        <v>7.734616188940734</v>
      </c>
      <c r="J16" s="201">
        <v>8.386894412840633</v>
      </c>
      <c r="K16" s="14">
        <v>5.997656230823196</v>
      </c>
      <c r="L16" s="201">
        <v>0.10000000000000009</v>
      </c>
      <c r="M16" s="201">
        <v>-0.20000000000000018</v>
      </c>
      <c r="N16" s="201">
        <v>0</v>
      </c>
      <c r="O16" s="205">
        <v>0</v>
      </c>
      <c r="T16" s="238"/>
      <c r="U16" s="238"/>
      <c r="V16" s="238"/>
      <c r="W16" s="238"/>
      <c r="X16" s="238"/>
    </row>
    <row r="17" spans="2:24" s="145" customFormat="1" ht="15">
      <c r="B17" s="10"/>
      <c r="C17" s="11"/>
      <c r="D17" s="11" t="s">
        <v>39</v>
      </c>
      <c r="E17" s="12"/>
      <c r="F17" s="13" t="s">
        <v>40</v>
      </c>
      <c r="G17" s="17">
        <v>5595.77</v>
      </c>
      <c r="H17" s="18">
        <v>5302.541727</v>
      </c>
      <c r="I17" s="18">
        <v>5562.979227</v>
      </c>
      <c r="J17" s="18">
        <v>6613.782836</v>
      </c>
      <c r="K17" s="17">
        <v>6941.622622</v>
      </c>
      <c r="L17" s="201">
        <v>-265.39999999999964</v>
      </c>
      <c r="M17" s="201">
        <v>-424</v>
      </c>
      <c r="N17" s="201">
        <v>-426.5</v>
      </c>
      <c r="O17" s="205">
        <v>-450.6999999999998</v>
      </c>
      <c r="P17"/>
      <c r="Q17"/>
      <c r="R17"/>
      <c r="S17"/>
      <c r="U17" s="238"/>
      <c r="V17" s="238"/>
      <c r="W17" s="238"/>
      <c r="X17" s="238"/>
    </row>
    <row r="18" spans="2:24" ht="15">
      <c r="B18" s="10"/>
      <c r="C18" s="11" t="s">
        <v>41</v>
      </c>
      <c r="D18" s="11"/>
      <c r="E18" s="12"/>
      <c r="F18" s="13" t="s">
        <v>42</v>
      </c>
      <c r="G18" s="14">
        <v>-0.7440819843858347</v>
      </c>
      <c r="H18" s="201">
        <v>-0.3715391782993866</v>
      </c>
      <c r="I18" s="201">
        <v>0.2220403668268226</v>
      </c>
      <c r="J18" s="201">
        <v>1.0658744067124866</v>
      </c>
      <c r="K18" s="14">
        <v>1.7305795887164646</v>
      </c>
      <c r="L18" s="201">
        <v>0</v>
      </c>
      <c r="M18" s="201">
        <v>-0.09999999999999998</v>
      </c>
      <c r="N18" s="201">
        <v>-0.09999999999999987</v>
      </c>
      <c r="O18" s="205">
        <v>-0.19999999999999996</v>
      </c>
      <c r="T18" s="238"/>
      <c r="U18" s="238"/>
      <c r="V18" s="238"/>
      <c r="W18" s="238"/>
      <c r="X18" s="238"/>
    </row>
    <row r="19" spans="2:24" ht="15">
      <c r="B19" s="10"/>
      <c r="C19" s="11" t="s">
        <v>32</v>
      </c>
      <c r="D19" s="11"/>
      <c r="E19" s="12"/>
      <c r="F19" s="13" t="s">
        <v>43</v>
      </c>
      <c r="G19" s="17">
        <v>81153.966</v>
      </c>
      <c r="H19" s="18">
        <v>84880.33292700001</v>
      </c>
      <c r="I19" s="18">
        <v>90526.41187399998</v>
      </c>
      <c r="J19" s="18">
        <v>97278.98970499999</v>
      </c>
      <c r="K19" s="17">
        <v>103793.71470099999</v>
      </c>
      <c r="L19" s="201">
        <v>30.90000000000873</v>
      </c>
      <c r="M19" s="201">
        <v>29.59999999999127</v>
      </c>
      <c r="N19" s="201">
        <v>-13.5</v>
      </c>
      <c r="O19" s="205">
        <v>-38</v>
      </c>
      <c r="T19" s="238"/>
      <c r="U19" s="238"/>
      <c r="V19" s="238"/>
      <c r="W19" s="238"/>
      <c r="X19" s="238"/>
    </row>
    <row r="20" spans="2:24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3"/>
      <c r="L20" s="201"/>
      <c r="M20" s="201"/>
      <c r="N20" s="201"/>
      <c r="O20" s="205"/>
      <c r="T20" s="238"/>
      <c r="U20" s="238"/>
      <c r="V20" s="238"/>
      <c r="W20" s="238"/>
      <c r="X20" s="238"/>
    </row>
    <row r="21" spans="2:24" ht="15.75" thickBot="1">
      <c r="B21" s="3" t="s">
        <v>24</v>
      </c>
      <c r="C21" s="4"/>
      <c r="D21" s="4"/>
      <c r="E21" s="5"/>
      <c r="F21" s="6"/>
      <c r="G21" s="6"/>
      <c r="H21" s="16"/>
      <c r="I21" s="16"/>
      <c r="J21" s="16"/>
      <c r="K21" s="6"/>
      <c r="L21" s="144"/>
      <c r="M21" s="144"/>
      <c r="N21" s="144"/>
      <c r="O21" s="206"/>
      <c r="T21" s="238"/>
      <c r="U21" s="238"/>
      <c r="V21" s="238"/>
      <c r="W21" s="238"/>
      <c r="X21" s="238"/>
    </row>
    <row r="22" spans="2:24" ht="15">
      <c r="B22" s="10"/>
      <c r="C22" s="11" t="s">
        <v>44</v>
      </c>
      <c r="D22" s="11"/>
      <c r="E22" s="12"/>
      <c r="F22" s="13" t="s">
        <v>45</v>
      </c>
      <c r="G22" s="17">
        <v>2321.04875</v>
      </c>
      <c r="H22" s="18">
        <v>2373.179</v>
      </c>
      <c r="I22" s="18">
        <v>2415.08975</v>
      </c>
      <c r="J22" s="18">
        <v>2443.834</v>
      </c>
      <c r="K22" s="17">
        <v>2469.818</v>
      </c>
      <c r="L22" s="201">
        <v>0</v>
      </c>
      <c r="M22" s="201">
        <v>1.900000000000091</v>
      </c>
      <c r="N22" s="201">
        <v>2</v>
      </c>
      <c r="O22" s="205">
        <v>1.2000000000002728</v>
      </c>
      <c r="T22" s="238"/>
      <c r="U22" s="238"/>
      <c r="V22" s="238"/>
      <c r="W22" s="238"/>
      <c r="X22" s="238"/>
    </row>
    <row r="23" spans="2:24" ht="15">
      <c r="B23" s="10"/>
      <c r="C23" s="11" t="s">
        <v>220</v>
      </c>
      <c r="D23" s="11"/>
      <c r="E23" s="12"/>
      <c r="F23" s="13" t="s">
        <v>46</v>
      </c>
      <c r="G23" s="14">
        <v>2.37979503739696</v>
      </c>
      <c r="H23" s="201">
        <v>2.2459782458252846</v>
      </c>
      <c r="I23" s="201">
        <v>1.7660172283675166</v>
      </c>
      <c r="J23" s="201">
        <v>1.1901938633957627</v>
      </c>
      <c r="K23" s="14">
        <v>1.0632473400402915</v>
      </c>
      <c r="L23" s="201">
        <v>0</v>
      </c>
      <c r="M23" s="201">
        <v>0.10000000000000009</v>
      </c>
      <c r="N23" s="201">
        <v>0</v>
      </c>
      <c r="O23" s="205">
        <v>0</v>
      </c>
      <c r="T23" s="238"/>
      <c r="U23" s="238"/>
      <c r="V23" s="238"/>
      <c r="W23" s="238"/>
      <c r="X23" s="238"/>
    </row>
    <row r="24" spans="2:24" ht="18">
      <c r="B24" s="10"/>
      <c r="C24" s="11" t="s">
        <v>47</v>
      </c>
      <c r="D24" s="11"/>
      <c r="E24" s="12"/>
      <c r="F24" s="13" t="s">
        <v>48</v>
      </c>
      <c r="G24" s="20">
        <v>265.99325</v>
      </c>
      <c r="H24" s="19">
        <v>225.69599999999997</v>
      </c>
      <c r="I24" s="19">
        <v>205.10875</v>
      </c>
      <c r="J24" s="19">
        <v>186.90475</v>
      </c>
      <c r="K24" s="20">
        <v>170.8655</v>
      </c>
      <c r="L24" s="201">
        <v>0</v>
      </c>
      <c r="M24" s="201">
        <v>-2.0999999999999943</v>
      </c>
      <c r="N24" s="201">
        <v>-2.1999999999999886</v>
      </c>
      <c r="O24" s="205">
        <v>-1.299999999999983</v>
      </c>
      <c r="T24" s="238"/>
      <c r="U24" s="238"/>
      <c r="V24" s="238"/>
      <c r="W24" s="238"/>
      <c r="X24" s="238"/>
    </row>
    <row r="25" spans="2:24" ht="15">
      <c r="B25" s="10"/>
      <c r="C25" s="11" t="s">
        <v>49</v>
      </c>
      <c r="D25" s="11"/>
      <c r="E25" s="12"/>
      <c r="F25" s="13" t="s">
        <v>4</v>
      </c>
      <c r="G25" s="14">
        <v>9.644488142623729</v>
      </c>
      <c r="H25" s="201">
        <v>8.18242102016761</v>
      </c>
      <c r="I25" s="201">
        <v>7.414451543007403</v>
      </c>
      <c r="J25" s="201">
        <v>6.740025000000001</v>
      </c>
      <c r="K25" s="14">
        <v>6.147925</v>
      </c>
      <c r="L25" s="201">
        <v>0</v>
      </c>
      <c r="M25" s="201">
        <v>-0.09999999999999964</v>
      </c>
      <c r="N25" s="201">
        <v>-0.09999999999999964</v>
      </c>
      <c r="O25" s="205">
        <v>-0.10000000000000053</v>
      </c>
      <c r="T25" s="238"/>
      <c r="U25" s="238"/>
      <c r="V25" s="238"/>
      <c r="W25" s="238"/>
      <c r="X25" s="238"/>
    </row>
    <row r="26" spans="2:24" ht="18">
      <c r="B26" s="10"/>
      <c r="C26" s="156" t="s">
        <v>219</v>
      </c>
      <c r="D26" s="156"/>
      <c r="E26" s="157"/>
      <c r="F26" s="13" t="s">
        <v>4</v>
      </c>
      <c r="G26" s="14">
        <v>9.0978</v>
      </c>
      <c r="H26" s="201">
        <v>8.280175</v>
      </c>
      <c r="I26" s="201">
        <v>7.990875</v>
      </c>
      <c r="J26" s="201">
        <v>7.824225000000001</v>
      </c>
      <c r="K26" s="14">
        <v>7.701999999999999</v>
      </c>
      <c r="L26" s="201">
        <v>-0.1</v>
      </c>
      <c r="M26" s="201">
        <v>-0.1</v>
      </c>
      <c r="N26" s="201">
        <v>-0.2</v>
      </c>
      <c r="O26" s="205">
        <v>-0.1</v>
      </c>
      <c r="T26" s="238"/>
      <c r="U26" s="238"/>
      <c r="V26" s="238"/>
      <c r="W26" s="238"/>
      <c r="X26" s="238"/>
    </row>
    <row r="27" spans="2:24" ht="18">
      <c r="B27" s="10"/>
      <c r="C27" s="11" t="s">
        <v>50</v>
      </c>
      <c r="D27" s="11"/>
      <c r="E27" s="12"/>
      <c r="F27" s="13" t="s">
        <v>29</v>
      </c>
      <c r="G27" s="14">
        <v>0.922936267084637</v>
      </c>
      <c r="H27" s="201">
        <v>1.118560906122127</v>
      </c>
      <c r="I27" s="201">
        <v>2.4987793896692665</v>
      </c>
      <c r="J27" s="201">
        <v>3.497038265611522</v>
      </c>
      <c r="K27" s="14">
        <v>2.6977684411135954</v>
      </c>
      <c r="L27" s="201">
        <v>0</v>
      </c>
      <c r="M27" s="201">
        <v>-0.10000000000000009</v>
      </c>
      <c r="N27" s="201">
        <v>0</v>
      </c>
      <c r="O27" s="205">
        <v>0</v>
      </c>
      <c r="T27" s="238"/>
      <c r="U27" s="238"/>
      <c r="V27" s="238"/>
      <c r="W27" s="238"/>
      <c r="X27" s="238"/>
    </row>
    <row r="28" spans="2:24" ht="18">
      <c r="B28" s="10"/>
      <c r="C28" s="156" t="s">
        <v>51</v>
      </c>
      <c r="D28" s="156"/>
      <c r="E28" s="157"/>
      <c r="F28" s="13" t="s">
        <v>29</v>
      </c>
      <c r="G28" s="14">
        <v>0.39403851073028306</v>
      </c>
      <c r="H28" s="201">
        <v>2.7535798934588627</v>
      </c>
      <c r="I28" s="201">
        <v>4.708935662331143</v>
      </c>
      <c r="J28" s="201">
        <v>6.195278323479386</v>
      </c>
      <c r="K28" s="14">
        <v>5.574467124591138</v>
      </c>
      <c r="L28" s="201">
        <v>-0.10000000000000009</v>
      </c>
      <c r="M28" s="201">
        <v>-0.20000000000000018</v>
      </c>
      <c r="N28" s="201">
        <v>0</v>
      </c>
      <c r="O28" s="205">
        <v>0</v>
      </c>
      <c r="T28" s="238"/>
      <c r="U28" s="238"/>
      <c r="V28" s="238"/>
      <c r="W28" s="238"/>
      <c r="X28" s="238"/>
    </row>
    <row r="29" spans="2:24" ht="15">
      <c r="B29" s="10"/>
      <c r="C29" s="21" t="s">
        <v>52</v>
      </c>
      <c r="D29" s="21"/>
      <c r="E29" s="22"/>
      <c r="F29" s="13" t="s">
        <v>46</v>
      </c>
      <c r="G29" s="14">
        <v>2.317065795639394</v>
      </c>
      <c r="H29" s="201">
        <v>4.181835957923624</v>
      </c>
      <c r="I29" s="201">
        <v>5.237113564714434</v>
      </c>
      <c r="J29" s="201">
        <v>5.347690545601182</v>
      </c>
      <c r="K29" s="14">
        <v>5.3716108221225625</v>
      </c>
      <c r="L29" s="201">
        <v>0.30000000000000027</v>
      </c>
      <c r="M29" s="201">
        <v>0.10000000000000053</v>
      </c>
      <c r="N29" s="201">
        <v>0</v>
      </c>
      <c r="O29" s="205">
        <v>0.10000000000000053</v>
      </c>
      <c r="T29" s="238"/>
      <c r="U29" s="238"/>
      <c r="V29" s="238"/>
      <c r="W29" s="238"/>
      <c r="X29" s="238"/>
    </row>
    <row r="30" spans="2:24" ht="18">
      <c r="B30" s="10"/>
      <c r="C30" s="11" t="s">
        <v>53</v>
      </c>
      <c r="D30" s="11"/>
      <c r="E30" s="12"/>
      <c r="F30" s="13" t="s">
        <v>29</v>
      </c>
      <c r="G30" s="155">
        <v>3.2842582398879614</v>
      </c>
      <c r="H30" s="202">
        <v>4.479493256578948</v>
      </c>
      <c r="I30" s="202">
        <v>5.148907187888895</v>
      </c>
      <c r="J30" s="202">
        <v>5.27249736043845</v>
      </c>
      <c r="K30" s="155">
        <v>5.375665306150296</v>
      </c>
      <c r="L30" s="201">
        <v>0.09999999999999964</v>
      </c>
      <c r="M30" s="201">
        <v>0</v>
      </c>
      <c r="N30" s="201">
        <v>0</v>
      </c>
      <c r="O30" s="205">
        <v>0.10000000000000053</v>
      </c>
      <c r="T30" s="238"/>
      <c r="U30" s="238"/>
      <c r="V30" s="238"/>
      <c r="W30" s="238"/>
      <c r="X30" s="238"/>
    </row>
    <row r="31" spans="2:24" ht="18">
      <c r="B31" s="10"/>
      <c r="C31" s="11" t="s">
        <v>54</v>
      </c>
      <c r="D31" s="11"/>
      <c r="E31" s="12"/>
      <c r="F31" s="13" t="s">
        <v>29</v>
      </c>
      <c r="G31" s="155">
        <v>3.8166428779869506</v>
      </c>
      <c r="H31" s="202">
        <v>3.1445894654447812</v>
      </c>
      <c r="I31" s="202">
        <v>2.7674295155912603</v>
      </c>
      <c r="J31" s="202">
        <v>3.0057512108694056</v>
      </c>
      <c r="K31" s="155">
        <v>2.9390096487033333</v>
      </c>
      <c r="L31" s="201">
        <v>0</v>
      </c>
      <c r="M31" s="201">
        <v>0</v>
      </c>
      <c r="N31" s="201">
        <v>-0.10000000000000009</v>
      </c>
      <c r="O31" s="205">
        <v>0</v>
      </c>
      <c r="T31" s="238"/>
      <c r="U31" s="238"/>
      <c r="V31" s="238"/>
      <c r="W31" s="238"/>
      <c r="X31" s="238"/>
    </row>
    <row r="32" spans="2:24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3"/>
      <c r="L32" s="201"/>
      <c r="M32" s="201"/>
      <c r="N32" s="201"/>
      <c r="O32" s="205"/>
      <c r="T32" s="238"/>
      <c r="U32" s="238"/>
      <c r="V32" s="238"/>
      <c r="W32" s="238"/>
      <c r="X32" s="238"/>
    </row>
    <row r="33" spans="2:24" ht="15.75" thickBot="1">
      <c r="B33" s="3" t="s">
        <v>25</v>
      </c>
      <c r="C33" s="4"/>
      <c r="D33" s="4"/>
      <c r="E33" s="5"/>
      <c r="F33" s="5"/>
      <c r="G33" s="6"/>
      <c r="H33" s="16"/>
      <c r="I33" s="16"/>
      <c r="J33" s="16"/>
      <c r="K33" s="6"/>
      <c r="L33" s="144"/>
      <c r="M33" s="144"/>
      <c r="N33" s="144"/>
      <c r="O33" s="206"/>
      <c r="T33" s="238"/>
      <c r="U33" s="238"/>
      <c r="V33" s="238"/>
      <c r="W33" s="238"/>
      <c r="X33" s="238"/>
    </row>
    <row r="34" spans="2:24" ht="15">
      <c r="B34" s="10"/>
      <c r="C34" s="11" t="s">
        <v>55</v>
      </c>
      <c r="D34" s="11"/>
      <c r="E34" s="12"/>
      <c r="F34" s="13" t="s">
        <v>56</v>
      </c>
      <c r="G34" s="155">
        <v>3.2044745309987093</v>
      </c>
      <c r="H34" s="202">
        <v>2.4486671234404724</v>
      </c>
      <c r="I34" s="202">
        <v>3.4169768389205046</v>
      </c>
      <c r="J34" s="202">
        <v>4.13161358228345</v>
      </c>
      <c r="K34" s="155">
        <v>4.095596996692535</v>
      </c>
      <c r="L34" s="201">
        <v>-0.6000000000000001</v>
      </c>
      <c r="M34" s="201">
        <v>-0.20000000000000018</v>
      </c>
      <c r="N34" s="201">
        <v>-0.10000000000000053</v>
      </c>
      <c r="O34" s="205">
        <v>0</v>
      </c>
      <c r="T34" s="238"/>
      <c r="U34" s="238"/>
      <c r="V34" s="238"/>
      <c r="W34" s="238"/>
      <c r="X34" s="238"/>
    </row>
    <row r="35" spans="2:24" ht="18">
      <c r="B35" s="10"/>
      <c r="C35" s="11" t="s">
        <v>57</v>
      </c>
      <c r="D35" s="11"/>
      <c r="E35" s="12"/>
      <c r="F35" s="13" t="s">
        <v>58</v>
      </c>
      <c r="G35" s="155">
        <v>9.455221728831596</v>
      </c>
      <c r="H35" s="202">
        <v>8.885070067977665</v>
      </c>
      <c r="I35" s="202">
        <v>8.731416089114957</v>
      </c>
      <c r="J35" s="202">
        <v>8.764576862151545</v>
      </c>
      <c r="K35" s="155">
        <v>8.77350513619935</v>
      </c>
      <c r="L35" s="201">
        <v>-0.40000000000000036</v>
      </c>
      <c r="M35" s="201">
        <v>-0.40000000000000036</v>
      </c>
      <c r="N35" s="201">
        <v>-0.3999999999999986</v>
      </c>
      <c r="O35" s="205">
        <v>-0.3999999999999986</v>
      </c>
      <c r="T35" s="238"/>
      <c r="U35" s="238"/>
      <c r="V35" s="238"/>
      <c r="W35" s="238"/>
      <c r="X35" s="238"/>
    </row>
    <row r="36" spans="2:24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3"/>
      <c r="L36" s="201"/>
      <c r="M36" s="201"/>
      <c r="N36" s="201"/>
      <c r="O36" s="205"/>
      <c r="T36" s="238"/>
      <c r="U36" s="238"/>
      <c r="V36" s="238"/>
      <c r="W36" s="238"/>
      <c r="X36" s="238"/>
    </row>
    <row r="37" spans="2:24" s="145" customFormat="1" ht="18" customHeight="1" thickBot="1">
      <c r="B37" s="3" t="s">
        <v>26</v>
      </c>
      <c r="C37" s="4"/>
      <c r="D37" s="4"/>
      <c r="E37" s="5"/>
      <c r="F37" s="5"/>
      <c r="G37" s="6"/>
      <c r="H37" s="16"/>
      <c r="I37" s="16"/>
      <c r="J37" s="16"/>
      <c r="K37" s="6"/>
      <c r="L37" s="144"/>
      <c r="M37" s="144"/>
      <c r="N37" s="144"/>
      <c r="O37" s="206"/>
      <c r="P37"/>
      <c r="Q37"/>
      <c r="R37"/>
      <c r="S37"/>
      <c r="T37" s="238"/>
      <c r="U37" s="238"/>
      <c r="V37" s="238"/>
      <c r="W37" s="238"/>
      <c r="X37" s="238"/>
    </row>
    <row r="38" spans="2:24" s="145" customFormat="1" ht="15">
      <c r="B38" s="187"/>
      <c r="C38" s="90" t="s">
        <v>59</v>
      </c>
      <c r="D38" s="48"/>
      <c r="E38" s="49"/>
      <c r="F38" s="13" t="s">
        <v>60</v>
      </c>
      <c r="G38" s="155">
        <v>39.320533022378726</v>
      </c>
      <c r="H38" s="202">
        <v>39.347133188283046</v>
      </c>
      <c r="I38" s="202">
        <v>39.16052792946197</v>
      </c>
      <c r="J38" s="202">
        <v>38.74007612272178</v>
      </c>
      <c r="K38" s="155">
        <v>38.410248097552255</v>
      </c>
      <c r="L38" s="202">
        <v>-0.10000000000000142</v>
      </c>
      <c r="M38" s="202">
        <v>0</v>
      </c>
      <c r="N38" s="202">
        <v>0</v>
      </c>
      <c r="O38" s="248">
        <v>0.10000000000000142</v>
      </c>
      <c r="P38" s="202"/>
      <c r="Q38" s="202"/>
      <c r="R38" s="202"/>
      <c r="S38" s="238"/>
      <c r="T38" s="238"/>
      <c r="U38" s="238"/>
      <c r="V38" s="238"/>
      <c r="W38" s="238"/>
      <c r="X38" s="238"/>
    </row>
    <row r="39" spans="2:24" s="145" customFormat="1" ht="15">
      <c r="B39" s="187"/>
      <c r="C39" s="90" t="s">
        <v>61</v>
      </c>
      <c r="D39" s="48"/>
      <c r="E39" s="49"/>
      <c r="F39" s="13" t="s">
        <v>60</v>
      </c>
      <c r="G39" s="155">
        <v>41.5063941545383</v>
      </c>
      <c r="H39" s="202">
        <v>40.597177862762024</v>
      </c>
      <c r="I39" s="202">
        <v>40.073616972694126</v>
      </c>
      <c r="J39" s="202">
        <v>39.10143503695942</v>
      </c>
      <c r="K39" s="155">
        <v>38.47121309498608</v>
      </c>
      <c r="L39" s="202">
        <v>-0.10000000000000142</v>
      </c>
      <c r="M39" s="202">
        <v>0</v>
      </c>
      <c r="N39" s="202">
        <v>0</v>
      </c>
      <c r="O39" s="248">
        <v>0.10000000000000142</v>
      </c>
      <c r="P39" s="202"/>
      <c r="Q39" s="202"/>
      <c r="R39" s="202"/>
      <c r="S39" s="238"/>
      <c r="T39" s="238"/>
      <c r="U39" s="238"/>
      <c r="V39" s="238"/>
      <c r="W39" s="238"/>
      <c r="X39" s="238"/>
    </row>
    <row r="40" spans="2:24" s="145" customFormat="1" ht="18">
      <c r="B40" s="187"/>
      <c r="C40" s="90" t="s">
        <v>62</v>
      </c>
      <c r="D40" s="48"/>
      <c r="E40" s="49"/>
      <c r="F40" s="13" t="s">
        <v>60</v>
      </c>
      <c r="G40" s="155">
        <v>-2.1858611321595753</v>
      </c>
      <c r="H40" s="202">
        <v>-1.2500446744789764</v>
      </c>
      <c r="I40" s="202">
        <v>-0.9130890432321573</v>
      </c>
      <c r="J40" s="202">
        <v>-0.3613589142376408</v>
      </c>
      <c r="K40" s="155">
        <v>-0.060964997433829424</v>
      </c>
      <c r="L40" s="202">
        <v>0.09999999999999987</v>
      </c>
      <c r="M40" s="202">
        <v>0</v>
      </c>
      <c r="N40" s="202">
        <v>0</v>
      </c>
      <c r="O40" s="248">
        <v>0</v>
      </c>
      <c r="P40" s="202"/>
      <c r="Q40" s="202"/>
      <c r="R40" s="202"/>
      <c r="S40" s="238"/>
      <c r="T40" s="238"/>
      <c r="U40" s="238"/>
      <c r="V40" s="238"/>
      <c r="W40" s="238"/>
      <c r="X40" s="238"/>
    </row>
    <row r="41" spans="2:24" s="145" customFormat="1" ht="15">
      <c r="B41" s="187"/>
      <c r="C41" s="253" t="s">
        <v>63</v>
      </c>
      <c r="D41" s="156"/>
      <c r="E41" s="157"/>
      <c r="F41" s="23" t="s">
        <v>64</v>
      </c>
      <c r="G41" s="155">
        <v>-0.22728867366434796</v>
      </c>
      <c r="H41" s="202">
        <v>0.013172498461042438</v>
      </c>
      <c r="I41" s="202">
        <v>0.18736447767114442</v>
      </c>
      <c r="J41" s="202">
        <v>0.3285086671962099</v>
      </c>
      <c r="K41" s="155">
        <v>0.41950602332678993</v>
      </c>
      <c r="L41" s="202">
        <v>0</v>
      </c>
      <c r="M41" s="202">
        <v>0</v>
      </c>
      <c r="N41" s="202">
        <v>0</v>
      </c>
      <c r="O41" s="248">
        <v>0</v>
      </c>
      <c r="P41" s="202"/>
      <c r="Q41" s="202"/>
      <c r="R41" s="202"/>
      <c r="S41" s="238"/>
      <c r="T41" s="238"/>
      <c r="U41" s="238"/>
      <c r="V41" s="238"/>
      <c r="W41" s="238"/>
      <c r="X41" s="238"/>
    </row>
    <row r="42" spans="2:24" s="145" customFormat="1" ht="15">
      <c r="B42" s="187"/>
      <c r="C42" s="253" t="s">
        <v>65</v>
      </c>
      <c r="D42" s="156"/>
      <c r="E42" s="157"/>
      <c r="F42" s="23" t="s">
        <v>64</v>
      </c>
      <c r="G42" s="155">
        <v>-1.5126166657987474</v>
      </c>
      <c r="H42" s="202">
        <v>-0.9682199507753958</v>
      </c>
      <c r="I42" s="202">
        <v>-0.9753541893279107</v>
      </c>
      <c r="J42" s="202">
        <v>-0.6327983757022584</v>
      </c>
      <c r="K42" s="155">
        <v>-0.4660352860033252</v>
      </c>
      <c r="L42" s="202">
        <v>0.10000000000000009</v>
      </c>
      <c r="M42" s="202">
        <v>-0.09999999999999998</v>
      </c>
      <c r="N42" s="202">
        <v>0.09999999999999998</v>
      </c>
      <c r="O42" s="248">
        <v>0</v>
      </c>
      <c r="P42" s="202"/>
      <c r="Q42" s="202"/>
      <c r="R42" s="202"/>
      <c r="S42" s="238"/>
      <c r="T42" s="238"/>
      <c r="U42" s="238"/>
      <c r="V42" s="238"/>
      <c r="W42" s="238"/>
      <c r="X42" s="238"/>
    </row>
    <row r="43" spans="2:24" s="145" customFormat="1" ht="15">
      <c r="B43" s="187"/>
      <c r="C43" s="156" t="s">
        <v>66</v>
      </c>
      <c r="D43" s="156"/>
      <c r="E43" s="157"/>
      <c r="F43" s="23" t="s">
        <v>64</v>
      </c>
      <c r="G43" s="155">
        <v>-0.30972691461030005</v>
      </c>
      <c r="H43" s="202">
        <v>0.227080300017478</v>
      </c>
      <c r="I43" s="202">
        <v>0.25984161470655226</v>
      </c>
      <c r="J43" s="202">
        <v>0.5549415201491851</v>
      </c>
      <c r="K43" s="155">
        <v>0.6602749171223739</v>
      </c>
      <c r="L43" s="202">
        <v>0.1</v>
      </c>
      <c r="M43" s="202">
        <v>0</v>
      </c>
      <c r="N43" s="202">
        <v>0</v>
      </c>
      <c r="O43" s="248">
        <v>0</v>
      </c>
      <c r="P43" s="202"/>
      <c r="Q43" s="202"/>
      <c r="R43" s="202"/>
      <c r="S43" s="238"/>
      <c r="T43" s="238"/>
      <c r="U43" s="238"/>
      <c r="V43" s="238"/>
      <c r="W43" s="238"/>
      <c r="X43" s="238"/>
    </row>
    <row r="44" spans="2:24" s="145" customFormat="1" ht="18">
      <c r="B44" s="187"/>
      <c r="C44" s="156" t="s">
        <v>67</v>
      </c>
      <c r="D44" s="156"/>
      <c r="E44" s="157"/>
      <c r="F44" s="23" t="s">
        <v>68</v>
      </c>
      <c r="G44" s="155">
        <v>0.25954534694469994</v>
      </c>
      <c r="H44" s="202">
        <v>0.536807214627778</v>
      </c>
      <c r="I44" s="202">
        <v>0.032761314689074256</v>
      </c>
      <c r="J44" s="202">
        <v>0.2950999054426328</v>
      </c>
      <c r="K44" s="155">
        <v>0.10533339697318878</v>
      </c>
      <c r="L44" s="202">
        <v>0</v>
      </c>
      <c r="M44" s="202">
        <v>-0.2</v>
      </c>
      <c r="N44" s="202">
        <v>0.09999999999999998</v>
      </c>
      <c r="O44" s="248">
        <v>0</v>
      </c>
      <c r="P44" s="202"/>
      <c r="Q44" s="202"/>
      <c r="R44" s="202"/>
      <c r="S44" s="238"/>
      <c r="T44" s="238"/>
      <c r="U44" s="238"/>
      <c r="V44" s="238"/>
      <c r="W44" s="238"/>
      <c r="X44" s="238"/>
    </row>
    <row r="45" spans="2:24" s="145" customFormat="1" ht="15">
      <c r="B45" s="187"/>
      <c r="C45" s="48" t="s">
        <v>69</v>
      </c>
      <c r="D45" s="48"/>
      <c r="E45" s="49"/>
      <c r="F45" s="13" t="s">
        <v>60</v>
      </c>
      <c r="G45" s="155">
        <v>51.81908546527474</v>
      </c>
      <c r="H45" s="202">
        <v>51.022770686432054</v>
      </c>
      <c r="I45" s="202">
        <v>49.37513718881532</v>
      </c>
      <c r="J45" s="202">
        <v>47.33589915291822</v>
      </c>
      <c r="K45" s="155">
        <v>45.18060366207946</v>
      </c>
      <c r="L45" s="202">
        <v>-0.10000000000000142</v>
      </c>
      <c r="M45" s="202">
        <v>0</v>
      </c>
      <c r="N45" s="202">
        <v>-0.10000000000000142</v>
      </c>
      <c r="O45" s="248">
        <v>0</v>
      </c>
      <c r="P45" s="202"/>
      <c r="Q45" s="202"/>
      <c r="R45" s="202"/>
      <c r="S45" s="238"/>
      <c r="T45" s="238"/>
      <c r="U45" s="238"/>
      <c r="V45" s="238"/>
      <c r="W45" s="238"/>
      <c r="X45" s="238"/>
    </row>
    <row r="46" spans="2:24" s="145" customFormat="1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3"/>
      <c r="L46" s="201"/>
      <c r="M46" s="201"/>
      <c r="N46" s="201"/>
      <c r="O46" s="205"/>
      <c r="P46" s="239"/>
      <c r="Q46" s="239"/>
      <c r="R46" s="239"/>
      <c r="S46" s="238"/>
      <c r="T46" s="238"/>
      <c r="U46" s="238"/>
      <c r="V46" s="238"/>
      <c r="W46" s="238"/>
      <c r="X46" s="238"/>
    </row>
    <row r="47" spans="2:24" ht="15.75" thickBot="1">
      <c r="B47" s="3" t="s">
        <v>27</v>
      </c>
      <c r="C47" s="4"/>
      <c r="D47" s="4"/>
      <c r="E47" s="5"/>
      <c r="F47" s="5"/>
      <c r="G47" s="6"/>
      <c r="H47" s="16"/>
      <c r="I47" s="16"/>
      <c r="J47" s="16"/>
      <c r="K47" s="6"/>
      <c r="L47" s="144"/>
      <c r="M47" s="144"/>
      <c r="N47" s="144"/>
      <c r="O47" s="206"/>
      <c r="P47" s="239"/>
      <c r="Q47" s="239"/>
      <c r="R47" s="239"/>
      <c r="S47" s="238"/>
      <c r="T47" s="238"/>
      <c r="U47" s="238"/>
      <c r="V47" s="238"/>
      <c r="W47" s="238"/>
      <c r="X47" s="238"/>
    </row>
    <row r="48" spans="2:24" ht="15">
      <c r="B48" s="10"/>
      <c r="C48" s="11" t="s">
        <v>70</v>
      </c>
      <c r="D48" s="11"/>
      <c r="E48" s="12"/>
      <c r="F48" s="13" t="s">
        <v>60</v>
      </c>
      <c r="G48" s="14">
        <v>2.017366001558093</v>
      </c>
      <c r="H48" s="201">
        <v>1.0982374852900323</v>
      </c>
      <c r="I48" s="201">
        <v>0.5177176664383258</v>
      </c>
      <c r="J48" s="201">
        <v>1.5678789713522847</v>
      </c>
      <c r="K48" s="14">
        <v>1.7322573801124093</v>
      </c>
      <c r="L48" s="201">
        <v>-0.2</v>
      </c>
      <c r="M48" s="201">
        <v>-0.5</v>
      </c>
      <c r="N48" s="201">
        <v>-0.4</v>
      </c>
      <c r="O48" s="205">
        <v>-0.4</v>
      </c>
      <c r="P48" s="202"/>
      <c r="Q48" s="202"/>
      <c r="R48" s="202"/>
      <c r="S48" s="238"/>
      <c r="T48" s="238"/>
      <c r="U48" s="238"/>
      <c r="V48" s="238"/>
      <c r="W48" s="238"/>
      <c r="X48" s="238"/>
    </row>
    <row r="49" spans="2:24" ht="15">
      <c r="B49" s="10"/>
      <c r="C49" s="11" t="s">
        <v>71</v>
      </c>
      <c r="D49" s="11"/>
      <c r="E49" s="12"/>
      <c r="F49" s="13" t="s">
        <v>60</v>
      </c>
      <c r="G49" s="14">
        <v>-1.4572756164098977</v>
      </c>
      <c r="H49" s="202">
        <v>-1.8728223014285201</v>
      </c>
      <c r="I49" s="202">
        <v>-2.410686524773106</v>
      </c>
      <c r="J49" s="202">
        <v>-1.2204100199491659</v>
      </c>
      <c r="K49" s="14">
        <v>-0.9841537628513872</v>
      </c>
      <c r="L49" s="201">
        <v>-0.2</v>
      </c>
      <c r="M49" s="201">
        <v>-0.5</v>
      </c>
      <c r="N49" s="201">
        <v>-0.4</v>
      </c>
      <c r="O49" s="205">
        <v>-0.4</v>
      </c>
      <c r="P49" s="202"/>
      <c r="Q49" s="202"/>
      <c r="R49" s="202"/>
      <c r="S49" s="238"/>
      <c r="T49" s="238"/>
      <c r="U49" s="238"/>
      <c r="V49" s="238"/>
      <c r="W49" s="238"/>
      <c r="X49" s="238"/>
    </row>
    <row r="50" spans="2:20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3"/>
      <c r="L50" s="201"/>
      <c r="M50" s="201"/>
      <c r="N50" s="201"/>
      <c r="O50" s="205"/>
      <c r="P50" s="186"/>
      <c r="Q50" s="186"/>
      <c r="R50" s="186"/>
      <c r="S50" s="186"/>
      <c r="T50" s="186"/>
    </row>
    <row r="51" spans="2:20" ht="15.75" hidden="1" outlineLevel="1" thickBot="1">
      <c r="B51" s="3" t="s">
        <v>5</v>
      </c>
      <c r="C51" s="4"/>
      <c r="D51" s="4"/>
      <c r="E51" s="5"/>
      <c r="F51" s="5"/>
      <c r="G51" s="6"/>
      <c r="H51" s="16"/>
      <c r="I51" s="16"/>
      <c r="J51" s="16"/>
      <c r="K51" s="6"/>
      <c r="L51" s="144"/>
      <c r="M51" s="144"/>
      <c r="N51" s="144"/>
      <c r="O51" s="206"/>
      <c r="P51" s="186"/>
      <c r="Q51" s="186"/>
      <c r="R51" s="186"/>
      <c r="S51" s="186"/>
      <c r="T51" s="186"/>
    </row>
    <row r="52" spans="2:20" ht="15" hidden="1" outlineLevel="1">
      <c r="B52" s="10"/>
      <c r="C52" s="11" t="s">
        <v>7</v>
      </c>
      <c r="D52" s="11"/>
      <c r="E52" s="12"/>
      <c r="F52" s="13" t="s">
        <v>11</v>
      </c>
      <c r="G52" s="13"/>
      <c r="H52" s="15"/>
      <c r="I52" s="15"/>
      <c r="J52" s="15"/>
      <c r="K52" s="13"/>
      <c r="L52" s="201"/>
      <c r="M52" s="201"/>
      <c r="N52" s="201"/>
      <c r="O52" s="205"/>
      <c r="P52" s="186"/>
      <c r="Q52" s="186"/>
      <c r="R52" s="186"/>
      <c r="S52" s="186"/>
      <c r="T52" s="186"/>
    </row>
    <row r="53" spans="2:20" ht="15" hidden="1" outlineLevel="1">
      <c r="B53" s="10"/>
      <c r="C53" s="11" t="s">
        <v>6</v>
      </c>
      <c r="D53" s="11"/>
      <c r="E53" s="12"/>
      <c r="F53" s="23" t="s">
        <v>11</v>
      </c>
      <c r="G53" s="13"/>
      <c r="H53" s="15"/>
      <c r="I53" s="15"/>
      <c r="J53" s="15"/>
      <c r="K53" s="13"/>
      <c r="L53" s="201"/>
      <c r="M53" s="201"/>
      <c r="N53" s="201"/>
      <c r="O53" s="205"/>
      <c r="P53" s="186"/>
      <c r="Q53" s="186"/>
      <c r="R53" s="186"/>
      <c r="S53" s="186"/>
      <c r="T53" s="186"/>
    </row>
    <row r="54" spans="2:20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3"/>
      <c r="L54" s="201"/>
      <c r="M54" s="201"/>
      <c r="N54" s="201"/>
      <c r="O54" s="205"/>
      <c r="P54" s="186"/>
      <c r="Q54" s="186"/>
      <c r="R54" s="186"/>
      <c r="S54" s="186"/>
      <c r="T54" s="186"/>
    </row>
    <row r="55" spans="2:20" ht="17.25" thickBot="1">
      <c r="B55" s="3" t="s">
        <v>211</v>
      </c>
      <c r="C55" s="4"/>
      <c r="D55" s="4"/>
      <c r="E55" s="24"/>
      <c r="F55" s="5"/>
      <c r="G55" s="6"/>
      <c r="H55" s="16"/>
      <c r="I55" s="16"/>
      <c r="J55" s="16"/>
      <c r="K55" s="6"/>
      <c r="L55" s="144"/>
      <c r="M55" s="144"/>
      <c r="N55" s="144"/>
      <c r="O55" s="206"/>
      <c r="P55" s="186"/>
      <c r="Q55" s="186"/>
      <c r="R55" s="186"/>
      <c r="S55" s="186"/>
      <c r="T55" s="186"/>
    </row>
    <row r="56" spans="2:20" ht="15">
      <c r="B56" s="10"/>
      <c r="C56" s="11" t="s">
        <v>72</v>
      </c>
      <c r="D56" s="11"/>
      <c r="E56" s="12"/>
      <c r="F56" s="13" t="s">
        <v>29</v>
      </c>
      <c r="G56" s="14">
        <v>3.9</v>
      </c>
      <c r="H56" s="201">
        <v>6</v>
      </c>
      <c r="I56" s="201">
        <v>5</v>
      </c>
      <c r="J56" s="201">
        <v>4.4</v>
      </c>
      <c r="K56" s="14">
        <v>4.1</v>
      </c>
      <c r="L56" s="242">
        <v>0</v>
      </c>
      <c r="M56" s="243">
        <v>0</v>
      </c>
      <c r="N56" s="257">
        <v>0.1</v>
      </c>
      <c r="O56" s="249">
        <v>0</v>
      </c>
      <c r="P56" s="186"/>
      <c r="Q56" s="186"/>
      <c r="R56" s="186"/>
      <c r="S56" s="186"/>
      <c r="T56" s="186"/>
    </row>
    <row r="57" spans="2:20" ht="15" customHeight="1">
      <c r="B57" s="10"/>
      <c r="C57" s="11" t="s">
        <v>212</v>
      </c>
      <c r="D57" s="11"/>
      <c r="E57" s="12"/>
      <c r="F57" s="13" t="s">
        <v>73</v>
      </c>
      <c r="G57" s="26">
        <v>1.11</v>
      </c>
      <c r="H57" s="27">
        <v>1.13</v>
      </c>
      <c r="I57" s="27">
        <v>1.2</v>
      </c>
      <c r="J57" s="27">
        <v>1.2</v>
      </c>
      <c r="K57" s="26">
        <v>1.2</v>
      </c>
      <c r="L57" s="244">
        <v>0.1</v>
      </c>
      <c r="M57" s="201">
        <v>2.1</v>
      </c>
      <c r="N57" s="258">
        <v>2.1</v>
      </c>
      <c r="O57" s="250">
        <v>2.1</v>
      </c>
      <c r="P57" s="186"/>
      <c r="Q57" s="186"/>
      <c r="R57" s="186"/>
      <c r="S57" s="186"/>
      <c r="T57" s="186"/>
    </row>
    <row r="58" spans="2:20" ht="18">
      <c r="B58" s="10"/>
      <c r="C58" s="11" t="s">
        <v>213</v>
      </c>
      <c r="D58" s="11"/>
      <c r="E58" s="12"/>
      <c r="F58" s="13" t="s">
        <v>73</v>
      </c>
      <c r="G58" s="155">
        <v>44</v>
      </c>
      <c r="H58" s="202">
        <v>54.4</v>
      </c>
      <c r="I58" s="202">
        <v>66</v>
      </c>
      <c r="J58" s="202">
        <v>62.2</v>
      </c>
      <c r="K58" s="155">
        <v>59.6</v>
      </c>
      <c r="L58" s="244">
        <v>0.1</v>
      </c>
      <c r="M58" s="201">
        <v>7.2</v>
      </c>
      <c r="N58" s="258">
        <v>5.5</v>
      </c>
      <c r="O58" s="250">
        <v>3.9</v>
      </c>
      <c r="P58" s="186"/>
      <c r="Q58" s="186"/>
      <c r="R58" s="186"/>
      <c r="S58" s="186"/>
      <c r="T58" s="186"/>
    </row>
    <row r="59" spans="2:20" ht="15">
      <c r="B59" s="10"/>
      <c r="C59" s="11" t="s">
        <v>74</v>
      </c>
      <c r="D59" s="11"/>
      <c r="E59" s="12"/>
      <c r="F59" s="13" t="s">
        <v>29</v>
      </c>
      <c r="G59" s="155">
        <v>-15.9</v>
      </c>
      <c r="H59" s="202">
        <v>23.5</v>
      </c>
      <c r="I59" s="202">
        <v>21.4</v>
      </c>
      <c r="J59" s="202">
        <v>-5.9</v>
      </c>
      <c r="K59" s="155">
        <v>-4.1</v>
      </c>
      <c r="L59" s="244">
        <v>0.2</v>
      </c>
      <c r="M59" s="201">
        <v>8</v>
      </c>
      <c r="N59" s="258">
        <v>-1.5</v>
      </c>
      <c r="O59" s="250">
        <v>-1.4</v>
      </c>
      <c r="P59" s="186"/>
      <c r="Q59" s="186"/>
      <c r="R59" s="186"/>
      <c r="S59" s="186"/>
      <c r="T59" s="186"/>
    </row>
    <row r="60" spans="2:20" ht="15">
      <c r="B60" s="10"/>
      <c r="C60" s="11" t="s">
        <v>75</v>
      </c>
      <c r="D60" s="11"/>
      <c r="E60" s="12"/>
      <c r="F60" s="13" t="s">
        <v>29</v>
      </c>
      <c r="G60" s="155">
        <v>-15.7</v>
      </c>
      <c r="H60" s="202">
        <v>21</v>
      </c>
      <c r="I60" s="202">
        <v>14.5</v>
      </c>
      <c r="J60" s="202">
        <v>-5.9</v>
      </c>
      <c r="K60" s="155">
        <v>-4.1</v>
      </c>
      <c r="L60" s="245">
        <v>0</v>
      </c>
      <c r="M60" s="230">
        <v>5.4</v>
      </c>
      <c r="N60" s="258">
        <v>-1.5</v>
      </c>
      <c r="O60" s="250">
        <v>-1.4</v>
      </c>
      <c r="P60" s="186"/>
      <c r="Q60" s="186"/>
      <c r="R60" s="186"/>
      <c r="S60" s="186"/>
      <c r="T60" s="186"/>
    </row>
    <row r="61" spans="2:20" s="233" customFormat="1" ht="18">
      <c r="B61" s="10"/>
      <c r="C61" s="11" t="s">
        <v>76</v>
      </c>
      <c r="D61" s="11"/>
      <c r="E61" s="12"/>
      <c r="F61" s="13" t="s">
        <v>29</v>
      </c>
      <c r="G61" s="155">
        <v>-3.9</v>
      </c>
      <c r="H61" s="202">
        <v>7.9</v>
      </c>
      <c r="I61" s="202">
        <v>3.3</v>
      </c>
      <c r="J61" s="202">
        <v>3.4</v>
      </c>
      <c r="K61" s="155">
        <v>4.3</v>
      </c>
      <c r="L61" s="246">
        <v>0</v>
      </c>
      <c r="M61" s="202">
        <v>0</v>
      </c>
      <c r="N61" s="259">
        <v>0</v>
      </c>
      <c r="O61" s="251">
        <v>0</v>
      </c>
      <c r="P61" s="232"/>
      <c r="Q61" s="232"/>
      <c r="R61" s="232"/>
      <c r="S61" s="232"/>
      <c r="T61" s="232"/>
    </row>
    <row r="62" spans="2:20" ht="18">
      <c r="B62" s="10"/>
      <c r="C62" s="11" t="s">
        <v>77</v>
      </c>
      <c r="D62" s="11"/>
      <c r="E62" s="12"/>
      <c r="F62" s="13" t="s">
        <v>14</v>
      </c>
      <c r="G62" s="155">
        <v>-0.3</v>
      </c>
      <c r="H62" s="202">
        <v>-0.3</v>
      </c>
      <c r="I62" s="202">
        <v>-0.3</v>
      </c>
      <c r="J62" s="202">
        <v>-0.1</v>
      </c>
      <c r="K62" s="155">
        <v>0.1</v>
      </c>
      <c r="L62" s="246">
        <v>0</v>
      </c>
      <c r="M62" s="202">
        <v>0</v>
      </c>
      <c r="N62" s="259">
        <v>0</v>
      </c>
      <c r="O62" s="251">
        <v>0</v>
      </c>
      <c r="P62" s="186"/>
      <c r="Q62" s="186"/>
      <c r="R62" s="186"/>
      <c r="S62" s="186"/>
      <c r="T62" s="186"/>
    </row>
    <row r="63" spans="2:20" ht="15.75" thickBot="1">
      <c r="B63" s="28"/>
      <c r="C63" s="29" t="s">
        <v>78</v>
      </c>
      <c r="D63" s="29"/>
      <c r="E63" s="30"/>
      <c r="F63" s="31" t="s">
        <v>4</v>
      </c>
      <c r="G63" s="234">
        <v>0.5</v>
      </c>
      <c r="H63" s="235">
        <v>0.9</v>
      </c>
      <c r="I63" s="235">
        <v>0.9</v>
      </c>
      <c r="J63" s="235">
        <v>1.1</v>
      </c>
      <c r="K63" s="234">
        <v>1.4</v>
      </c>
      <c r="L63" s="247">
        <v>0</v>
      </c>
      <c r="M63" s="235">
        <v>0</v>
      </c>
      <c r="N63" s="260">
        <v>0</v>
      </c>
      <c r="O63" s="252">
        <v>0</v>
      </c>
      <c r="P63" s="186"/>
      <c r="Q63" s="186"/>
      <c r="R63" s="186"/>
      <c r="S63" s="186"/>
      <c r="T63" s="186"/>
    </row>
    <row r="64" spans="2:14" ht="15.75" customHeight="1">
      <c r="B64" s="25" t="s">
        <v>79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2:14" ht="15.75" customHeight="1">
      <c r="B65" s="25" t="s">
        <v>80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2:14" ht="15.75" customHeight="1">
      <c r="B66" s="25" t="s">
        <v>217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ht="15.75" customHeight="1">
      <c r="B67" s="25" t="s">
        <v>81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2:14" ht="15">
      <c r="B68" s="25" t="s">
        <v>82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2:14" ht="15">
      <c r="B69" s="25" t="s">
        <v>83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2:14" ht="15">
      <c r="B70" s="25" t="s">
        <v>84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2:14" ht="15">
      <c r="B71" s="274" t="s">
        <v>85</v>
      </c>
      <c r="C71" s="274"/>
      <c r="D71" s="274"/>
      <c r="E71" s="274"/>
      <c r="F71" s="274"/>
      <c r="G71" s="274"/>
      <c r="H71" s="274"/>
      <c r="I71" s="274"/>
      <c r="J71" s="274"/>
      <c r="K71" s="25"/>
      <c r="L71" s="25"/>
      <c r="M71" s="25"/>
      <c r="N71" s="25"/>
    </row>
    <row r="72" spans="2:14" s="145" customFormat="1" ht="15">
      <c r="B72" s="25"/>
      <c r="C72" s="25" t="s">
        <v>86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2:14" s="145" customFormat="1" ht="15">
      <c r="B73" s="181" t="s">
        <v>87</v>
      </c>
      <c r="C73" s="180"/>
      <c r="D73" s="158"/>
      <c r="E73" s="158"/>
      <c r="F73" s="25"/>
      <c r="G73" s="25"/>
      <c r="H73" s="25"/>
      <c r="I73" s="25"/>
      <c r="J73" s="25"/>
      <c r="K73" s="25"/>
      <c r="L73" s="25"/>
      <c r="M73" s="25"/>
      <c r="N73" s="25"/>
    </row>
    <row r="74" spans="2:14" s="145" customFormat="1" ht="15">
      <c r="B74" s="158" t="s">
        <v>88</v>
      </c>
      <c r="C74" s="158"/>
      <c r="D74" s="158"/>
      <c r="E74" s="158"/>
      <c r="F74" s="180"/>
      <c r="G74" s="180"/>
      <c r="H74" s="180"/>
      <c r="I74" s="180"/>
      <c r="J74" s="180"/>
      <c r="K74" s="25"/>
      <c r="L74" s="25"/>
      <c r="M74" s="25"/>
      <c r="N74" s="25"/>
    </row>
    <row r="75" spans="2:14" s="145" customFormat="1" ht="15">
      <c r="B75" s="158" t="s">
        <v>89</v>
      </c>
      <c r="C75" s="158"/>
      <c r="D75" s="158"/>
      <c r="E75" s="158"/>
      <c r="F75" s="158"/>
      <c r="G75" s="25"/>
      <c r="H75" s="25"/>
      <c r="I75" s="25"/>
      <c r="J75" s="25"/>
      <c r="K75" s="25"/>
      <c r="L75" s="25"/>
      <c r="M75" s="25"/>
      <c r="N75" s="25"/>
    </row>
    <row r="76" spans="2:14" s="145" customFormat="1" ht="15">
      <c r="B76" s="254" t="s">
        <v>209</v>
      </c>
      <c r="C76" s="25"/>
      <c r="D76" s="25"/>
      <c r="E76" s="25"/>
      <c r="F76" s="25"/>
      <c r="G76" s="25"/>
      <c r="H76" s="255"/>
      <c r="I76" s="255"/>
      <c r="J76" s="255"/>
      <c r="K76" s="255"/>
      <c r="L76" s="255"/>
      <c r="M76" s="255"/>
      <c r="N76" s="255"/>
    </row>
    <row r="77" spans="2:14" s="145" customFormat="1" ht="15">
      <c r="B77" s="25" t="s">
        <v>210</v>
      </c>
      <c r="C77" s="25"/>
      <c r="D77" s="25"/>
      <c r="E77" s="25"/>
      <c r="F77" s="158"/>
      <c r="G77" s="158"/>
      <c r="H77" s="158"/>
      <c r="I77" s="158"/>
      <c r="J77" s="158"/>
      <c r="K77" s="25"/>
      <c r="L77" s="25"/>
      <c r="M77" s="25"/>
      <c r="N77" s="25"/>
    </row>
    <row r="78" spans="8:14" ht="15">
      <c r="H78" s="25"/>
      <c r="I78" s="25"/>
      <c r="J78" s="25"/>
      <c r="K78" s="25"/>
      <c r="L78" s="25"/>
      <c r="M78" s="25"/>
      <c r="N78" s="25"/>
    </row>
    <row r="79" spans="2:16" s="145" customFormat="1" ht="15">
      <c r="B79" s="25"/>
      <c r="F79" s="158"/>
      <c r="G79" s="158"/>
      <c r="H79" s="158"/>
      <c r="I79" s="158"/>
      <c r="J79" s="158"/>
      <c r="K79" s="158"/>
      <c r="L79" s="158"/>
      <c r="M79" s="158"/>
      <c r="N79" s="158"/>
      <c r="O79" s="180"/>
      <c r="P79" s="180"/>
    </row>
    <row r="80" spans="3:4" s="158" customFormat="1" ht="15.75">
      <c r="C80" s="188"/>
      <c r="D80" s="189"/>
    </row>
    <row r="81" s="158" customFormat="1" ht="15"/>
    <row r="82" spans="5:15" ht="15"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</row>
  </sheetData>
  <sheetProtection/>
  <mergeCells count="6">
    <mergeCell ref="B2:O2"/>
    <mergeCell ref="B3:E4"/>
    <mergeCell ref="F3:F4"/>
    <mergeCell ref="H3:K3"/>
    <mergeCell ref="B71:J71"/>
    <mergeCell ref="L3:O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AA49" sqref="AA49"/>
    </sheetView>
  </sheetViews>
  <sheetFormatPr defaultColWidth="9.140625" defaultRowHeight="15"/>
  <cols>
    <col min="1" max="5" width="3.140625" style="36" customWidth="1"/>
    <col min="6" max="6" width="29.8515625" style="36" customWidth="1"/>
    <col min="7" max="7" width="22.00390625" style="36" customWidth="1"/>
    <col min="8" max="8" width="10.0039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90</v>
      </c>
    </row>
    <row r="2" spans="2:28" ht="30" customHeight="1">
      <c r="B2" s="210" t="str">
        <f>"Medium-Term Forecast "&amp;Summary!H3&amp;" - GDP components [level]"</f>
        <v>Medium-Term Forecast MTF-2017Q4U - GDP components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2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9"/>
      <c r="Q3" s="297">
        <v>2018</v>
      </c>
      <c r="R3" s="298"/>
      <c r="S3" s="298"/>
      <c r="T3" s="299"/>
      <c r="U3" s="297">
        <v>2019</v>
      </c>
      <c r="V3" s="298"/>
      <c r="W3" s="298"/>
      <c r="X3" s="299"/>
      <c r="Y3" s="298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3">
        <v>2016</v>
      </c>
      <c r="I4" s="288"/>
      <c r="J4" s="288"/>
      <c r="K4" s="288"/>
      <c r="L4" s="296"/>
      <c r="M4" s="39" t="s">
        <v>0</v>
      </c>
      <c r="N4" s="37" t="s">
        <v>1</v>
      </c>
      <c r="O4" s="37" t="s">
        <v>2</v>
      </c>
      <c r="P4" s="38" t="s">
        <v>3</v>
      </c>
      <c r="Q4" s="39" t="s">
        <v>0</v>
      </c>
      <c r="R4" s="37" t="s">
        <v>1</v>
      </c>
      <c r="S4" s="37" t="s">
        <v>2</v>
      </c>
      <c r="T4" s="241" t="s">
        <v>3</v>
      </c>
      <c r="U4" s="39" t="s">
        <v>0</v>
      </c>
      <c r="V4" s="37" t="s">
        <v>1</v>
      </c>
      <c r="W4" s="37" t="s">
        <v>2</v>
      </c>
      <c r="X4" s="222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8"/>
      <c r="H5" s="45"/>
      <c r="I5" s="47"/>
      <c r="J5" s="46"/>
      <c r="K5" s="46"/>
      <c r="L5" s="45"/>
      <c r="M5" s="50"/>
      <c r="N5" s="48"/>
      <c r="O5" s="48"/>
      <c r="P5" s="49"/>
      <c r="Q5" s="48"/>
      <c r="R5" s="48"/>
      <c r="S5" s="48"/>
      <c r="T5" s="48"/>
      <c r="U5" s="50"/>
      <c r="V5" s="48"/>
      <c r="W5" s="48"/>
      <c r="X5" s="49"/>
      <c r="Y5" s="48"/>
      <c r="Z5" s="48"/>
      <c r="AA5" s="48"/>
      <c r="AB5" s="51"/>
    </row>
    <row r="6" spans="2:28" ht="15">
      <c r="B6" s="52"/>
      <c r="C6" s="48" t="s">
        <v>32</v>
      </c>
      <c r="D6" s="48"/>
      <c r="E6" s="48"/>
      <c r="F6" s="49"/>
      <c r="G6" s="53" t="s">
        <v>91</v>
      </c>
      <c r="H6" s="74">
        <v>81153.966</v>
      </c>
      <c r="I6" s="75">
        <v>84880.33292700001</v>
      </c>
      <c r="J6" s="75">
        <v>90526.41187399998</v>
      </c>
      <c r="K6" s="75">
        <v>97278.98970499999</v>
      </c>
      <c r="L6" s="74">
        <v>103793.71470099999</v>
      </c>
      <c r="M6" s="78">
        <v>20814.759461</v>
      </c>
      <c r="N6" s="76">
        <v>21070.497043</v>
      </c>
      <c r="O6" s="76">
        <v>21335.829853</v>
      </c>
      <c r="P6" s="77">
        <v>21659.24657</v>
      </c>
      <c r="Q6" s="76">
        <v>22077.990625</v>
      </c>
      <c r="R6" s="76">
        <v>22441.694558</v>
      </c>
      <c r="S6" s="76">
        <v>22822.445969</v>
      </c>
      <c r="T6" s="76">
        <v>23184.280722</v>
      </c>
      <c r="U6" s="78">
        <v>23649.904327</v>
      </c>
      <c r="V6" s="76">
        <v>24096.360832</v>
      </c>
      <c r="W6" s="76">
        <v>24568.323931</v>
      </c>
      <c r="X6" s="77">
        <v>24964.400615</v>
      </c>
      <c r="Y6" s="76">
        <v>25357.174277</v>
      </c>
      <c r="Z6" s="76">
        <v>25751.816173</v>
      </c>
      <c r="AA6" s="76">
        <v>26145.160565</v>
      </c>
      <c r="AB6" s="79">
        <v>26539.563686</v>
      </c>
    </row>
    <row r="7" spans="2:28" ht="15">
      <c r="B7" s="52"/>
      <c r="C7" s="48"/>
      <c r="D7" s="48"/>
      <c r="E7" s="48" t="s">
        <v>92</v>
      </c>
      <c r="F7" s="49"/>
      <c r="G7" s="53" t="s">
        <v>91</v>
      </c>
      <c r="H7" s="77">
        <v>44260.885</v>
      </c>
      <c r="I7" s="18">
        <v>46561.497966</v>
      </c>
      <c r="J7" s="18">
        <v>49458.909597</v>
      </c>
      <c r="K7" s="18">
        <v>52568.840652</v>
      </c>
      <c r="L7" s="77">
        <v>55990.018284</v>
      </c>
      <c r="M7" s="78">
        <v>11395.137141</v>
      </c>
      <c r="N7" s="76">
        <v>11540.653972</v>
      </c>
      <c r="O7" s="76">
        <v>11715.507318</v>
      </c>
      <c r="P7" s="77">
        <v>11910.199535</v>
      </c>
      <c r="Q7" s="76">
        <v>12109.599416</v>
      </c>
      <c r="R7" s="76">
        <v>12276.402948</v>
      </c>
      <c r="S7" s="76">
        <v>12451.233238</v>
      </c>
      <c r="T7" s="76">
        <v>12621.673995</v>
      </c>
      <c r="U7" s="78">
        <v>12828.890232</v>
      </c>
      <c r="V7" s="76">
        <v>13036.537737</v>
      </c>
      <c r="W7" s="76">
        <v>13244.618133</v>
      </c>
      <c r="X7" s="77">
        <v>13458.79455</v>
      </c>
      <c r="Y7" s="76">
        <v>13674.428011</v>
      </c>
      <c r="Z7" s="76">
        <v>13890.730814</v>
      </c>
      <c r="AA7" s="76">
        <v>14106.119581</v>
      </c>
      <c r="AB7" s="79">
        <v>14318.739878</v>
      </c>
    </row>
    <row r="8" spans="2:28" ht="15">
      <c r="B8" s="52"/>
      <c r="C8" s="48"/>
      <c r="D8" s="48"/>
      <c r="E8" s="48" t="s">
        <v>93</v>
      </c>
      <c r="F8" s="49"/>
      <c r="G8" s="53" t="s">
        <v>91</v>
      </c>
      <c r="H8" s="77">
        <v>15734.202001</v>
      </c>
      <c r="I8" s="76">
        <v>16135.670113</v>
      </c>
      <c r="J8" s="76">
        <v>16952.965025999998</v>
      </c>
      <c r="K8" s="76">
        <v>17845.059009000004</v>
      </c>
      <c r="L8" s="77">
        <v>18700.482401</v>
      </c>
      <c r="M8" s="78">
        <v>3982.012055</v>
      </c>
      <c r="N8" s="76">
        <v>4011.672579</v>
      </c>
      <c r="O8" s="76">
        <v>4035.076939</v>
      </c>
      <c r="P8" s="77">
        <v>4106.90854</v>
      </c>
      <c r="Q8" s="76">
        <v>4165.680429</v>
      </c>
      <c r="R8" s="76">
        <v>4216.510488</v>
      </c>
      <c r="S8" s="76">
        <v>4262.178398</v>
      </c>
      <c r="T8" s="76">
        <v>4308.595711</v>
      </c>
      <c r="U8" s="78">
        <v>4378.095725</v>
      </c>
      <c r="V8" s="76">
        <v>4435.679305</v>
      </c>
      <c r="W8" s="76">
        <v>4489.620512</v>
      </c>
      <c r="X8" s="77">
        <v>4541.663467</v>
      </c>
      <c r="Y8" s="76">
        <v>4594.108873</v>
      </c>
      <c r="Z8" s="76">
        <v>4647.485019</v>
      </c>
      <c r="AA8" s="76">
        <v>4701.963477</v>
      </c>
      <c r="AB8" s="79">
        <v>4756.925032</v>
      </c>
    </row>
    <row r="9" spans="2:28" ht="15">
      <c r="B9" s="52"/>
      <c r="C9" s="48"/>
      <c r="D9" s="48"/>
      <c r="E9" s="48" t="s">
        <v>36</v>
      </c>
      <c r="F9" s="49"/>
      <c r="G9" s="53" t="s">
        <v>91</v>
      </c>
      <c r="H9" s="77">
        <v>17196.362</v>
      </c>
      <c r="I9" s="76">
        <v>18115.213681</v>
      </c>
      <c r="J9" s="76">
        <v>20185.321361</v>
      </c>
      <c r="K9" s="76">
        <v>21720.76339</v>
      </c>
      <c r="L9" s="77">
        <v>23295.548520999997</v>
      </c>
      <c r="M9" s="78">
        <v>4396.852741</v>
      </c>
      <c r="N9" s="76">
        <v>4313.979395</v>
      </c>
      <c r="O9" s="76">
        <v>4629.860608</v>
      </c>
      <c r="P9" s="77">
        <v>4774.520937</v>
      </c>
      <c r="Q9" s="76">
        <v>4875.24991</v>
      </c>
      <c r="R9" s="76">
        <v>4999.528565</v>
      </c>
      <c r="S9" s="76">
        <v>5107.276426</v>
      </c>
      <c r="T9" s="76">
        <v>5203.26646</v>
      </c>
      <c r="U9" s="78">
        <v>5292.2233</v>
      </c>
      <c r="V9" s="76">
        <v>5384.639749</v>
      </c>
      <c r="W9" s="76">
        <v>5475.423131</v>
      </c>
      <c r="X9" s="77">
        <v>5568.47721</v>
      </c>
      <c r="Y9" s="76">
        <v>5671.463191</v>
      </c>
      <c r="Z9" s="76">
        <v>5774.958497</v>
      </c>
      <c r="AA9" s="76">
        <v>5875.904012</v>
      </c>
      <c r="AB9" s="79">
        <v>5973.222821</v>
      </c>
    </row>
    <row r="10" spans="2:28" ht="15">
      <c r="B10" s="52"/>
      <c r="C10" s="48"/>
      <c r="D10" s="48"/>
      <c r="E10" s="48" t="s">
        <v>94</v>
      </c>
      <c r="F10" s="49"/>
      <c r="G10" s="53" t="s">
        <v>91</v>
      </c>
      <c r="H10" s="77">
        <v>77191.449001</v>
      </c>
      <c r="I10" s="76">
        <v>80812.38176</v>
      </c>
      <c r="J10" s="76">
        <v>86597.19598399999</v>
      </c>
      <c r="K10" s="76">
        <v>92134.66305100001</v>
      </c>
      <c r="L10" s="77">
        <v>97986.049206</v>
      </c>
      <c r="M10" s="78">
        <v>19774.001936999997</v>
      </c>
      <c r="N10" s="76">
        <v>19866.305946</v>
      </c>
      <c r="O10" s="76">
        <v>20380.444864999998</v>
      </c>
      <c r="P10" s="77">
        <v>20791.629012</v>
      </c>
      <c r="Q10" s="76">
        <v>21150.529755</v>
      </c>
      <c r="R10" s="76">
        <v>21492.442001</v>
      </c>
      <c r="S10" s="76">
        <v>21820.688062</v>
      </c>
      <c r="T10" s="76">
        <v>22133.536165999998</v>
      </c>
      <c r="U10" s="78">
        <v>22499.209257</v>
      </c>
      <c r="V10" s="76">
        <v>22856.856791</v>
      </c>
      <c r="W10" s="76">
        <v>23209.661776</v>
      </c>
      <c r="X10" s="77">
        <v>23568.935227</v>
      </c>
      <c r="Y10" s="76">
        <v>23940.000075</v>
      </c>
      <c r="Z10" s="76">
        <v>24313.17433</v>
      </c>
      <c r="AA10" s="76">
        <v>24683.987070000003</v>
      </c>
      <c r="AB10" s="79">
        <v>25048.887731</v>
      </c>
    </row>
    <row r="11" spans="2:28" ht="15">
      <c r="B11" s="52"/>
      <c r="C11" s="48"/>
      <c r="D11" s="48" t="s">
        <v>95</v>
      </c>
      <c r="E11" s="48"/>
      <c r="F11" s="49"/>
      <c r="G11" s="53" t="s">
        <v>91</v>
      </c>
      <c r="H11" s="77">
        <v>76791.624</v>
      </c>
      <c r="I11" s="76">
        <v>81239.628787</v>
      </c>
      <c r="J11" s="76">
        <v>88625.927862</v>
      </c>
      <c r="K11" s="76">
        <v>98543.801955</v>
      </c>
      <c r="L11" s="77">
        <v>106721.70818300001</v>
      </c>
      <c r="M11" s="78">
        <v>20426.592699</v>
      </c>
      <c r="N11" s="76">
        <v>19844.240969</v>
      </c>
      <c r="O11" s="76">
        <v>20291.938906</v>
      </c>
      <c r="P11" s="77">
        <v>20676.856213</v>
      </c>
      <c r="Q11" s="76">
        <v>21369.484296</v>
      </c>
      <c r="R11" s="76">
        <v>21858.843847</v>
      </c>
      <c r="S11" s="76">
        <v>22440.722795</v>
      </c>
      <c r="T11" s="76">
        <v>22956.876924</v>
      </c>
      <c r="U11" s="78">
        <v>23645.979472</v>
      </c>
      <c r="V11" s="76">
        <v>24288.869733</v>
      </c>
      <c r="W11" s="76">
        <v>25071.045483</v>
      </c>
      <c r="X11" s="77">
        <v>25537.907267</v>
      </c>
      <c r="Y11" s="76">
        <v>25972.29117</v>
      </c>
      <c r="Z11" s="76">
        <v>26440.994841</v>
      </c>
      <c r="AA11" s="76">
        <v>26908.040343</v>
      </c>
      <c r="AB11" s="79">
        <v>27400.381829</v>
      </c>
    </row>
    <row r="12" spans="2:28" ht="15">
      <c r="B12" s="52"/>
      <c r="C12" s="48"/>
      <c r="D12" s="48" t="s">
        <v>96</v>
      </c>
      <c r="E12" s="48"/>
      <c r="F12" s="49"/>
      <c r="G12" s="53" t="s">
        <v>91</v>
      </c>
      <c r="H12" s="77">
        <v>73949.522</v>
      </c>
      <c r="I12" s="76">
        <v>79129.939191</v>
      </c>
      <c r="J12" s="76">
        <v>86843.515163</v>
      </c>
      <c r="K12" s="76">
        <v>95663.656711</v>
      </c>
      <c r="L12" s="77">
        <v>103524.49456499999</v>
      </c>
      <c r="M12" s="78">
        <v>19757.464088</v>
      </c>
      <c r="N12" s="76">
        <v>19224.596515</v>
      </c>
      <c r="O12" s="76">
        <v>19838.857748</v>
      </c>
      <c r="P12" s="77">
        <v>20309.02084</v>
      </c>
      <c r="Q12" s="76">
        <v>20997.789285</v>
      </c>
      <c r="R12" s="76">
        <v>21449.066543</v>
      </c>
      <c r="S12" s="76">
        <v>21968.493109</v>
      </c>
      <c r="T12" s="76">
        <v>22428.166226</v>
      </c>
      <c r="U12" s="78">
        <v>23019.189522</v>
      </c>
      <c r="V12" s="76">
        <v>23594.105631</v>
      </c>
      <c r="W12" s="76">
        <v>24294.465018</v>
      </c>
      <c r="X12" s="77">
        <v>24755.89654</v>
      </c>
      <c r="Y12" s="76">
        <v>25190.007404</v>
      </c>
      <c r="Z12" s="76">
        <v>25646.388507</v>
      </c>
      <c r="AA12" s="76">
        <v>26104.479535</v>
      </c>
      <c r="AB12" s="79">
        <v>26583.619119</v>
      </c>
    </row>
    <row r="13" spans="2:28" ht="15.75" thickBot="1">
      <c r="B13" s="54"/>
      <c r="C13" s="55"/>
      <c r="D13" s="55" t="s">
        <v>39</v>
      </c>
      <c r="E13" s="55"/>
      <c r="F13" s="56"/>
      <c r="G13" s="95" t="s">
        <v>91</v>
      </c>
      <c r="H13" s="80">
        <v>2842.1020000000003</v>
      </c>
      <c r="I13" s="81">
        <v>2109.6895969999996</v>
      </c>
      <c r="J13" s="81">
        <v>1782.412698</v>
      </c>
      <c r="K13" s="81">
        <v>2880.1452449999997</v>
      </c>
      <c r="L13" s="80">
        <v>3197.213618</v>
      </c>
      <c r="M13" s="82">
        <v>669.128611</v>
      </c>
      <c r="N13" s="81">
        <v>619.644454</v>
      </c>
      <c r="O13" s="81">
        <v>453.081158</v>
      </c>
      <c r="P13" s="80">
        <v>367.835374</v>
      </c>
      <c r="Q13" s="81">
        <v>371.69501</v>
      </c>
      <c r="R13" s="81">
        <v>409.777304</v>
      </c>
      <c r="S13" s="81">
        <v>472.229686</v>
      </c>
      <c r="T13" s="81">
        <v>528.710698</v>
      </c>
      <c r="U13" s="82">
        <v>626.789951</v>
      </c>
      <c r="V13" s="81">
        <v>694.764102</v>
      </c>
      <c r="W13" s="81">
        <v>776.580465</v>
      </c>
      <c r="X13" s="80">
        <v>782.010727</v>
      </c>
      <c r="Y13" s="81">
        <v>782.283767</v>
      </c>
      <c r="Z13" s="81">
        <v>794.606334</v>
      </c>
      <c r="AA13" s="81">
        <v>803.560808</v>
      </c>
      <c r="AB13" s="83">
        <v>816.762709</v>
      </c>
    </row>
    <row r="14" ht="15.75" thickBot="1">
      <c r="G14" s="59"/>
    </row>
    <row r="15" spans="2:28" ht="30" customHeight="1">
      <c r="B15" s="210" t="str">
        <f>"Medium-Term Forecast "&amp;Summary!H3&amp;" - GDP components [change over previous period]"</f>
        <v>Medium-Term Forecast MTF-2017Q4U - GDP components [change over previous period]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</row>
    <row r="16" spans="2:28" ht="15">
      <c r="B16" s="289" t="s">
        <v>20</v>
      </c>
      <c r="C16" s="290"/>
      <c r="D16" s="290"/>
      <c r="E16" s="290"/>
      <c r="F16" s="291"/>
      <c r="G16" s="294" t="s">
        <v>19</v>
      </c>
      <c r="H16" s="32" t="str">
        <f aca="true" t="shared" si="0" ref="H16:M16">H$3</f>
        <v>Actual</v>
      </c>
      <c r="I16" s="293">
        <f t="shared" si="0"/>
        <v>2017</v>
      </c>
      <c r="J16" s="293">
        <f t="shared" si="0"/>
        <v>2018</v>
      </c>
      <c r="K16" s="293">
        <f t="shared" si="0"/>
        <v>2019</v>
      </c>
      <c r="L16" s="295">
        <f t="shared" si="0"/>
        <v>2020</v>
      </c>
      <c r="M16" s="297">
        <f t="shared" si="0"/>
        <v>2017</v>
      </c>
      <c r="N16" s="298"/>
      <c r="O16" s="298"/>
      <c r="P16" s="299"/>
      <c r="Q16" s="297">
        <f>Q$3</f>
        <v>2018</v>
      </c>
      <c r="R16" s="298"/>
      <c r="S16" s="298"/>
      <c r="T16" s="299"/>
      <c r="U16" s="297">
        <f>U$3</f>
        <v>2019</v>
      </c>
      <c r="V16" s="298"/>
      <c r="W16" s="298"/>
      <c r="X16" s="299"/>
      <c r="Y16" s="298">
        <f>Y$3</f>
        <v>2020</v>
      </c>
      <c r="Z16" s="298"/>
      <c r="AA16" s="298"/>
      <c r="AB16" s="300"/>
    </row>
    <row r="17" spans="2:28" ht="15">
      <c r="B17" s="282"/>
      <c r="C17" s="283"/>
      <c r="D17" s="283"/>
      <c r="E17" s="283"/>
      <c r="F17" s="284"/>
      <c r="G17" s="286"/>
      <c r="H17" s="33">
        <f>$H$4</f>
        <v>2016</v>
      </c>
      <c r="I17" s="288"/>
      <c r="J17" s="288"/>
      <c r="K17" s="288"/>
      <c r="L17" s="296"/>
      <c r="M17" s="39" t="s">
        <v>0</v>
      </c>
      <c r="N17" s="37" t="s">
        <v>1</v>
      </c>
      <c r="O17" s="37" t="s">
        <v>2</v>
      </c>
      <c r="P17" s="147" t="s">
        <v>3</v>
      </c>
      <c r="Q17" s="39" t="s">
        <v>0</v>
      </c>
      <c r="R17" s="37" t="s">
        <v>1</v>
      </c>
      <c r="S17" s="37" t="s">
        <v>2</v>
      </c>
      <c r="T17" s="241" t="s">
        <v>3</v>
      </c>
      <c r="U17" s="39" t="s">
        <v>0</v>
      </c>
      <c r="V17" s="37" t="s">
        <v>1</v>
      </c>
      <c r="W17" s="37" t="s">
        <v>2</v>
      </c>
      <c r="X17" s="222" t="s">
        <v>3</v>
      </c>
      <c r="Y17" s="37" t="s">
        <v>0</v>
      </c>
      <c r="Z17" s="37" t="s">
        <v>1</v>
      </c>
      <c r="AA17" s="37" t="s">
        <v>2</v>
      </c>
      <c r="AB17" s="40" t="s">
        <v>3</v>
      </c>
    </row>
    <row r="18" spans="2:28" ht="3.75" customHeight="1">
      <c r="B18" s="41"/>
      <c r="C18" s="42"/>
      <c r="D18" s="42"/>
      <c r="E18" s="42"/>
      <c r="F18" s="43"/>
      <c r="G18" s="198"/>
      <c r="H18" s="45"/>
      <c r="I18" s="47"/>
      <c r="J18" s="46"/>
      <c r="K18" s="46"/>
      <c r="L18" s="45"/>
      <c r="M18" s="50"/>
      <c r="N18" s="48"/>
      <c r="O18" s="48"/>
      <c r="P18" s="49"/>
      <c r="Q18" s="48"/>
      <c r="R18" s="48"/>
      <c r="S18" s="48"/>
      <c r="T18" s="48"/>
      <c r="U18" s="50"/>
      <c r="V18" s="48"/>
      <c r="W18" s="48"/>
      <c r="X18" s="49"/>
      <c r="Y18" s="48"/>
      <c r="Z18" s="48"/>
      <c r="AA18" s="48"/>
      <c r="AB18" s="51"/>
    </row>
    <row r="19" spans="2:28" ht="15">
      <c r="B19" s="52"/>
      <c r="C19" s="48" t="s">
        <v>32</v>
      </c>
      <c r="D19" s="48"/>
      <c r="E19" s="48"/>
      <c r="F19" s="49"/>
      <c r="G19" s="53" t="s">
        <v>97</v>
      </c>
      <c r="H19" s="66">
        <v>3.3246952959640197</v>
      </c>
      <c r="I19" s="67">
        <v>3.3896617865652274</v>
      </c>
      <c r="J19" s="67">
        <v>4.308925492557208</v>
      </c>
      <c r="K19" s="67">
        <v>4.728853663845186</v>
      </c>
      <c r="L19" s="66">
        <v>3.789699732344488</v>
      </c>
      <c r="M19" s="68">
        <v>0.8260882310890736</v>
      </c>
      <c r="N19" s="67">
        <v>0.9459385328047318</v>
      </c>
      <c r="O19" s="67">
        <v>0.8078048928375665</v>
      </c>
      <c r="P19" s="66">
        <v>0.9310899973463052</v>
      </c>
      <c r="Q19" s="67">
        <v>1.349013328184327</v>
      </c>
      <c r="R19" s="67">
        <v>1.0373176894784137</v>
      </c>
      <c r="S19" s="67">
        <v>1.0799944185172876</v>
      </c>
      <c r="T19" s="67">
        <v>0.9372898674658643</v>
      </c>
      <c r="U19" s="68">
        <v>1.3496584943088976</v>
      </c>
      <c r="V19" s="67">
        <v>1.2258924956118449</v>
      </c>
      <c r="W19" s="67">
        <v>1.2841711497978565</v>
      </c>
      <c r="X19" s="66">
        <v>0.9296792285947646</v>
      </c>
      <c r="Y19" s="67">
        <v>0.8714342374783968</v>
      </c>
      <c r="Z19" s="67">
        <v>0.8486512941828295</v>
      </c>
      <c r="AA19" s="67">
        <v>0.792644722084205</v>
      </c>
      <c r="AB19" s="69">
        <v>0.7675211877601953</v>
      </c>
    </row>
    <row r="20" spans="2:28" ht="15">
      <c r="B20" s="52"/>
      <c r="C20" s="48"/>
      <c r="D20" s="48"/>
      <c r="E20" s="48" t="s">
        <v>92</v>
      </c>
      <c r="F20" s="49"/>
      <c r="G20" s="53" t="s">
        <v>97</v>
      </c>
      <c r="H20" s="66">
        <v>2.6824310565318257</v>
      </c>
      <c r="I20" s="67">
        <v>3.5623517764098835</v>
      </c>
      <c r="J20" s="67">
        <v>3.7836083218912364</v>
      </c>
      <c r="K20" s="67">
        <v>4.093780196690645</v>
      </c>
      <c r="L20" s="66">
        <v>4.085404745303563</v>
      </c>
      <c r="M20" s="68">
        <v>0.9268462915905218</v>
      </c>
      <c r="N20" s="67">
        <v>0.9254713986410934</v>
      </c>
      <c r="O20" s="67">
        <v>0.9555251192153946</v>
      </c>
      <c r="P20" s="66">
        <v>0.9140590276200982</v>
      </c>
      <c r="Q20" s="67">
        <v>1.006737543534257</v>
      </c>
      <c r="R20" s="67">
        <v>0.9072055461078179</v>
      </c>
      <c r="S20" s="67">
        <v>0.8915987880833427</v>
      </c>
      <c r="T20" s="67">
        <v>0.8167710936468637</v>
      </c>
      <c r="U20" s="68">
        <v>1.1227653030971396</v>
      </c>
      <c r="V20" s="67">
        <v>1.1027947132634495</v>
      </c>
      <c r="W20" s="67">
        <v>1.0587046460017575</v>
      </c>
      <c r="X20" s="66">
        <v>1.063504413243436</v>
      </c>
      <c r="Y20" s="67">
        <v>1.0108062842637366</v>
      </c>
      <c r="Z20" s="67">
        <v>0.9716133996422656</v>
      </c>
      <c r="AA20" s="67">
        <v>0.92354580601328</v>
      </c>
      <c r="AB20" s="69">
        <v>0.888722054180846</v>
      </c>
    </row>
    <row r="21" spans="2:28" ht="15">
      <c r="B21" s="52"/>
      <c r="C21" s="48"/>
      <c r="D21" s="48"/>
      <c r="E21" s="48" t="s">
        <v>93</v>
      </c>
      <c r="F21" s="49"/>
      <c r="G21" s="53" t="s">
        <v>97</v>
      </c>
      <c r="H21" s="66">
        <v>1.5760584675696236</v>
      </c>
      <c r="I21" s="67">
        <v>-0.5587678250151811</v>
      </c>
      <c r="J21" s="67">
        <v>1.4278519999777046</v>
      </c>
      <c r="K21" s="67">
        <v>1.6511165802859438</v>
      </c>
      <c r="L21" s="66">
        <v>2.026400341230982</v>
      </c>
      <c r="M21" s="68">
        <v>-0.12953760737039488</v>
      </c>
      <c r="N21" s="67">
        <v>-0.008814316514403231</v>
      </c>
      <c r="O21" s="67">
        <v>-0.17375416998820015</v>
      </c>
      <c r="P21" s="66">
        <v>0.6611172896010089</v>
      </c>
      <c r="Q21" s="67">
        <v>0.49745020985636756</v>
      </c>
      <c r="R21" s="67">
        <v>0.38822604981167785</v>
      </c>
      <c r="S21" s="67">
        <v>0.285075494658642</v>
      </c>
      <c r="T21" s="67">
        <v>0.3332111175689363</v>
      </c>
      <c r="U21" s="68">
        <v>0.45166593100000796</v>
      </c>
      <c r="V21" s="67">
        <v>0.46751403924997703</v>
      </c>
      <c r="W21" s="67">
        <v>0.45921071514480616</v>
      </c>
      <c r="X21" s="66">
        <v>0.4759990496290101</v>
      </c>
      <c r="Y21" s="67">
        <v>0.5195685033343835</v>
      </c>
      <c r="Z21" s="67">
        <v>0.5225084076167832</v>
      </c>
      <c r="AA21" s="67">
        <v>0.5269277380564432</v>
      </c>
      <c r="AB21" s="69">
        <v>0.5297157219101791</v>
      </c>
    </row>
    <row r="22" spans="2:28" ht="15">
      <c r="B22" s="52"/>
      <c r="C22" s="48"/>
      <c r="D22" s="48"/>
      <c r="E22" s="48" t="s">
        <v>36</v>
      </c>
      <c r="F22" s="49"/>
      <c r="G22" s="53" t="s">
        <v>97</v>
      </c>
      <c r="H22" s="66">
        <v>-8.252259545727227</v>
      </c>
      <c r="I22" s="67">
        <v>4.026253122454079</v>
      </c>
      <c r="J22" s="67">
        <v>8.528454144073976</v>
      </c>
      <c r="K22" s="67">
        <v>4.874123796516699</v>
      </c>
      <c r="L22" s="66">
        <v>4.346362712058877</v>
      </c>
      <c r="M22" s="68">
        <v>5.449912541747054</v>
      </c>
      <c r="N22" s="67">
        <v>-2.3496370087402028</v>
      </c>
      <c r="O22" s="67">
        <v>6.225737009141511</v>
      </c>
      <c r="P22" s="66">
        <v>2.500000013213281</v>
      </c>
      <c r="Q22" s="67">
        <v>1.5201151489670366</v>
      </c>
      <c r="R22" s="67">
        <v>1.8682048290047106</v>
      </c>
      <c r="S22" s="67">
        <v>1.500518077471952</v>
      </c>
      <c r="T22" s="67">
        <v>1.22524878429833</v>
      </c>
      <c r="U22" s="68">
        <v>1.0496467338183777</v>
      </c>
      <c r="V22" s="67">
        <v>1.1061845730781812</v>
      </c>
      <c r="W22" s="67">
        <v>1.038967079537585</v>
      </c>
      <c r="X22" s="66">
        <v>1.0443687312726269</v>
      </c>
      <c r="Y22" s="67">
        <v>1.0921003459153837</v>
      </c>
      <c r="Z22" s="67">
        <v>1.1173765505947557</v>
      </c>
      <c r="AA22" s="67">
        <v>1.0515451737710606</v>
      </c>
      <c r="AB22" s="69">
        <v>0.9690686603309899</v>
      </c>
    </row>
    <row r="23" spans="2:28" ht="15">
      <c r="B23" s="52"/>
      <c r="C23" s="48"/>
      <c r="D23" s="48"/>
      <c r="E23" s="48" t="s">
        <v>94</v>
      </c>
      <c r="F23" s="49"/>
      <c r="G23" s="53" t="s">
        <v>97</v>
      </c>
      <c r="H23" s="66">
        <v>-0.3405828305631502</v>
      </c>
      <c r="I23" s="67">
        <v>2.8415417366936424</v>
      </c>
      <c r="J23" s="67">
        <v>4.457818527540908</v>
      </c>
      <c r="K23" s="67">
        <v>3.8253240477506694</v>
      </c>
      <c r="L23" s="66">
        <v>3.7694630545628485</v>
      </c>
      <c r="M23" s="68">
        <v>1.7502310923534878</v>
      </c>
      <c r="N23" s="67">
        <v>-0.035836366409498055</v>
      </c>
      <c r="O23" s="67">
        <v>1.9543890726552888</v>
      </c>
      <c r="P23" s="66">
        <v>1.2482188015000162</v>
      </c>
      <c r="Q23" s="67">
        <v>1.0344824137709594</v>
      </c>
      <c r="R23" s="67">
        <v>1.0441844102245739</v>
      </c>
      <c r="S23" s="67">
        <v>0.9273418753075475</v>
      </c>
      <c r="T23" s="67">
        <v>0.8273580538234313</v>
      </c>
      <c r="U23" s="68">
        <v>0.9785989869085086</v>
      </c>
      <c r="V23" s="67">
        <v>0.9851005561435642</v>
      </c>
      <c r="W23" s="67">
        <v>0.942468583086935</v>
      </c>
      <c r="X23" s="66">
        <v>0.9501622801406171</v>
      </c>
      <c r="Y23" s="67">
        <v>0.9408795767216844</v>
      </c>
      <c r="Z23" s="67">
        <v>0.9260155422941523</v>
      </c>
      <c r="AA23" s="67">
        <v>0.8834452385737137</v>
      </c>
      <c r="AB23" s="69">
        <v>0.8437449830291257</v>
      </c>
    </row>
    <row r="24" spans="2:28" ht="15">
      <c r="B24" s="52"/>
      <c r="C24" s="48"/>
      <c r="D24" s="48" t="s">
        <v>95</v>
      </c>
      <c r="E24" s="48"/>
      <c r="F24" s="49"/>
      <c r="G24" s="53" t="s">
        <v>97</v>
      </c>
      <c r="H24" s="66">
        <v>6.237550770762894</v>
      </c>
      <c r="I24" s="67">
        <v>3.2933546597473224</v>
      </c>
      <c r="J24" s="67">
        <v>7.551414017048373</v>
      </c>
      <c r="K24" s="67">
        <v>9.051714140957088</v>
      </c>
      <c r="L24" s="66">
        <v>5.925832195777716</v>
      </c>
      <c r="M24" s="68">
        <v>0.7837932099390486</v>
      </c>
      <c r="N24" s="67">
        <v>-2.4862203824836797</v>
      </c>
      <c r="O24" s="67">
        <v>2.165250830064977</v>
      </c>
      <c r="P24" s="66">
        <v>1.5239179987494964</v>
      </c>
      <c r="Q24" s="67">
        <v>2.8428715060208276</v>
      </c>
      <c r="R24" s="67">
        <v>1.8312298123845068</v>
      </c>
      <c r="S24" s="67">
        <v>2.1752667980526894</v>
      </c>
      <c r="T24" s="67">
        <v>1.8114566843928372</v>
      </c>
      <c r="U24" s="68">
        <v>2.5160028979394724</v>
      </c>
      <c r="V24" s="67">
        <v>2.20349340522165</v>
      </c>
      <c r="W24" s="67">
        <v>2.7066121202580717</v>
      </c>
      <c r="X24" s="66">
        <v>1.3266544300037424</v>
      </c>
      <c r="Y24" s="67">
        <v>1.1303216775164486</v>
      </c>
      <c r="Z24" s="67">
        <v>1.1879651658867516</v>
      </c>
      <c r="AA24" s="67">
        <v>1.1924775648341779</v>
      </c>
      <c r="AB24" s="69">
        <v>1.2287887653896519</v>
      </c>
    </row>
    <row r="25" spans="2:28" ht="15">
      <c r="B25" s="52"/>
      <c r="C25" s="48"/>
      <c r="D25" s="48" t="s">
        <v>96</v>
      </c>
      <c r="E25" s="48"/>
      <c r="F25" s="49"/>
      <c r="G25" s="53" t="s">
        <v>97</v>
      </c>
      <c r="H25" s="66">
        <v>3.726684839892471</v>
      </c>
      <c r="I25" s="67">
        <v>3.9429610781655384</v>
      </c>
      <c r="J25" s="67">
        <v>7.734616188940734</v>
      </c>
      <c r="K25" s="67">
        <v>8.386894412840633</v>
      </c>
      <c r="L25" s="66">
        <v>5.997656230823196</v>
      </c>
      <c r="M25" s="68">
        <v>1.2340933870719653</v>
      </c>
      <c r="N25" s="67">
        <v>-2.6762154965546188</v>
      </c>
      <c r="O25" s="67">
        <v>3.4278842952673756</v>
      </c>
      <c r="P25" s="66">
        <v>1.4518249277561495</v>
      </c>
      <c r="Q25" s="67">
        <v>2.556923611593504</v>
      </c>
      <c r="R25" s="67">
        <v>1.838636839663721</v>
      </c>
      <c r="S25" s="67">
        <v>2.081605951516792</v>
      </c>
      <c r="T25" s="67">
        <v>1.7489977948882824</v>
      </c>
      <c r="U25" s="68">
        <v>2.2234506813920945</v>
      </c>
      <c r="V25" s="67">
        <v>2.0283733377935107</v>
      </c>
      <c r="W25" s="67">
        <v>2.4753821819040667</v>
      </c>
      <c r="X25" s="66">
        <v>1.358716644041678</v>
      </c>
      <c r="Y25" s="67">
        <v>1.1968947719717846</v>
      </c>
      <c r="Z25" s="67">
        <v>1.2678710405491103</v>
      </c>
      <c r="AA25" s="67">
        <v>1.289455492571733</v>
      </c>
      <c r="AB25" s="69">
        <v>1.3171645829558116</v>
      </c>
    </row>
    <row r="26" spans="2:28" ht="15.75" thickBot="1">
      <c r="B26" s="54"/>
      <c r="C26" s="55"/>
      <c r="D26" s="55" t="s">
        <v>39</v>
      </c>
      <c r="E26" s="55"/>
      <c r="F26" s="56"/>
      <c r="G26" s="57" t="s">
        <v>97</v>
      </c>
      <c r="H26" s="71">
        <v>55.770929334332834</v>
      </c>
      <c r="I26" s="70">
        <v>-5.240177366117621</v>
      </c>
      <c r="J26" s="70">
        <v>4.911559652117006</v>
      </c>
      <c r="K26" s="70">
        <v>18.88922403125129</v>
      </c>
      <c r="L26" s="71">
        <v>4.956917911115994</v>
      </c>
      <c r="M26" s="72">
        <v>-4.909547806004085</v>
      </c>
      <c r="N26" s="70">
        <v>0.07117218000442449</v>
      </c>
      <c r="O26" s="70">
        <v>-14.363584857954834</v>
      </c>
      <c r="P26" s="71">
        <v>2.663741541994227</v>
      </c>
      <c r="Q26" s="70">
        <v>7.310466782592172</v>
      </c>
      <c r="R26" s="70">
        <v>1.7206301618496411</v>
      </c>
      <c r="S26" s="70">
        <v>3.5754065828107287</v>
      </c>
      <c r="T26" s="70">
        <v>2.7316910465025472</v>
      </c>
      <c r="U26" s="72">
        <v>6.78507297478663</v>
      </c>
      <c r="V26" s="70">
        <v>4.64977132239359</v>
      </c>
      <c r="W26" s="70">
        <v>5.855785861502596</v>
      </c>
      <c r="X26" s="71">
        <v>0.9039361652644544</v>
      </c>
      <c r="Y26" s="70">
        <v>0.2486452217463011</v>
      </c>
      <c r="Z26" s="70">
        <v>0.1197029698887917</v>
      </c>
      <c r="AA26" s="70">
        <v>-0.11888934210728053</v>
      </c>
      <c r="AB26" s="73">
        <v>0.01689202097499276</v>
      </c>
    </row>
    <row r="27" ht="15.75" thickBot="1"/>
    <row r="28" spans="2:28" ht="30" customHeight="1">
      <c r="B28" s="210" t="str">
        <f>"Medium-Term Forecast "&amp;Summary!H3&amp;" - GDP components [contribution to growth]"</f>
        <v>Medium-Term Forecast MTF-2017Q4U - GDP components [contribution to growth]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2"/>
    </row>
    <row r="29" spans="2:28" ht="15">
      <c r="B29" s="289" t="s">
        <v>20</v>
      </c>
      <c r="C29" s="290"/>
      <c r="D29" s="290"/>
      <c r="E29" s="290"/>
      <c r="F29" s="291"/>
      <c r="G29" s="294" t="s">
        <v>19</v>
      </c>
      <c r="H29" s="32" t="str">
        <f aca="true" t="shared" si="1" ref="H29:M29">H$3</f>
        <v>Actual</v>
      </c>
      <c r="I29" s="293">
        <f t="shared" si="1"/>
        <v>2017</v>
      </c>
      <c r="J29" s="293">
        <f t="shared" si="1"/>
        <v>2018</v>
      </c>
      <c r="K29" s="293">
        <f t="shared" si="1"/>
        <v>2019</v>
      </c>
      <c r="L29" s="295">
        <f t="shared" si="1"/>
        <v>2020</v>
      </c>
      <c r="M29" s="297">
        <f t="shared" si="1"/>
        <v>2017</v>
      </c>
      <c r="N29" s="298"/>
      <c r="O29" s="298"/>
      <c r="P29" s="299"/>
      <c r="Q29" s="297">
        <f>Q$3</f>
        <v>2018</v>
      </c>
      <c r="R29" s="298"/>
      <c r="S29" s="298"/>
      <c r="T29" s="299"/>
      <c r="U29" s="297">
        <f>U$3</f>
        <v>2019</v>
      </c>
      <c r="V29" s="298"/>
      <c r="W29" s="298"/>
      <c r="X29" s="299"/>
      <c r="Y29" s="298">
        <f>Y$3</f>
        <v>2020</v>
      </c>
      <c r="Z29" s="298"/>
      <c r="AA29" s="298"/>
      <c r="AB29" s="300"/>
    </row>
    <row r="30" spans="2:28" ht="15">
      <c r="B30" s="282"/>
      <c r="C30" s="283"/>
      <c r="D30" s="283"/>
      <c r="E30" s="283"/>
      <c r="F30" s="284"/>
      <c r="G30" s="286"/>
      <c r="H30" s="33">
        <f>$H$4</f>
        <v>2016</v>
      </c>
      <c r="I30" s="288"/>
      <c r="J30" s="288"/>
      <c r="K30" s="288"/>
      <c r="L30" s="296"/>
      <c r="M30" s="39" t="s">
        <v>0</v>
      </c>
      <c r="N30" s="37" t="s">
        <v>1</v>
      </c>
      <c r="O30" s="37" t="s">
        <v>2</v>
      </c>
      <c r="P30" s="147" t="s">
        <v>3</v>
      </c>
      <c r="Q30" s="39" t="s">
        <v>0</v>
      </c>
      <c r="R30" s="37" t="s">
        <v>1</v>
      </c>
      <c r="S30" s="37" t="s">
        <v>2</v>
      </c>
      <c r="T30" s="241" t="s">
        <v>3</v>
      </c>
      <c r="U30" s="39" t="s">
        <v>0</v>
      </c>
      <c r="V30" s="37" t="s">
        <v>1</v>
      </c>
      <c r="W30" s="37" t="s">
        <v>2</v>
      </c>
      <c r="X30" s="222" t="s">
        <v>3</v>
      </c>
      <c r="Y30" s="37" t="s">
        <v>0</v>
      </c>
      <c r="Z30" s="37" t="s">
        <v>1</v>
      </c>
      <c r="AA30" s="37" t="s">
        <v>2</v>
      </c>
      <c r="AB30" s="40" t="s">
        <v>3</v>
      </c>
    </row>
    <row r="31" spans="2:28" ht="3.75" customHeight="1">
      <c r="B31" s="41"/>
      <c r="C31" s="42"/>
      <c r="D31" s="42"/>
      <c r="E31" s="42"/>
      <c r="F31" s="43"/>
      <c r="G31" s="198"/>
      <c r="H31" s="45"/>
      <c r="I31" s="47"/>
      <c r="J31" s="46"/>
      <c r="K31" s="46"/>
      <c r="L31" s="45"/>
      <c r="M31" s="50"/>
      <c r="N31" s="48"/>
      <c r="O31" s="48"/>
      <c r="P31" s="49"/>
      <c r="Q31" s="48"/>
      <c r="R31" s="48"/>
      <c r="S31" s="48"/>
      <c r="T31" s="48"/>
      <c r="U31" s="50"/>
      <c r="V31" s="48"/>
      <c r="W31" s="48"/>
      <c r="X31" s="49"/>
      <c r="Y31" s="48"/>
      <c r="Z31" s="48"/>
      <c r="AA31" s="48"/>
      <c r="AB31" s="51"/>
    </row>
    <row r="32" spans="2:28" ht="15">
      <c r="B32" s="52"/>
      <c r="C32" s="48" t="s">
        <v>32</v>
      </c>
      <c r="D32" s="48"/>
      <c r="E32" s="48"/>
      <c r="F32" s="49"/>
      <c r="G32" s="53" t="s">
        <v>97</v>
      </c>
      <c r="H32" s="66">
        <v>3.3246952959640197</v>
      </c>
      <c r="I32" s="67">
        <v>3.3896617865652274</v>
      </c>
      <c r="J32" s="67">
        <v>4.308925492557208</v>
      </c>
      <c r="K32" s="67">
        <v>4.728853663845186</v>
      </c>
      <c r="L32" s="66">
        <v>3.789699732344488</v>
      </c>
      <c r="M32" s="68">
        <v>0.8260882310890736</v>
      </c>
      <c r="N32" s="67">
        <v>0.9459385328047318</v>
      </c>
      <c r="O32" s="67">
        <v>0.8078048928375665</v>
      </c>
      <c r="P32" s="66">
        <v>0.9310899973463052</v>
      </c>
      <c r="Q32" s="67">
        <v>1.349013328184327</v>
      </c>
      <c r="R32" s="67">
        <v>1.0373176894784137</v>
      </c>
      <c r="S32" s="67">
        <v>1.0799944185172876</v>
      </c>
      <c r="T32" s="67">
        <v>0.9372898674658643</v>
      </c>
      <c r="U32" s="68">
        <v>1.3496584943088976</v>
      </c>
      <c r="V32" s="67">
        <v>1.2258924956118449</v>
      </c>
      <c r="W32" s="67">
        <v>1.2841711497978565</v>
      </c>
      <c r="X32" s="66">
        <v>0.9296792285947646</v>
      </c>
      <c r="Y32" s="67">
        <v>0.8714342374783968</v>
      </c>
      <c r="Z32" s="67">
        <v>0.8486512941828295</v>
      </c>
      <c r="AA32" s="67">
        <v>0.792644722084205</v>
      </c>
      <c r="AB32" s="69">
        <v>0.7675211877601953</v>
      </c>
    </row>
    <row r="33" spans="2:28" ht="15">
      <c r="B33" s="52"/>
      <c r="C33" s="48"/>
      <c r="D33" s="48"/>
      <c r="E33" s="48" t="s">
        <v>92</v>
      </c>
      <c r="F33" s="49"/>
      <c r="G33" s="53" t="s">
        <v>98</v>
      </c>
      <c r="H33" s="66">
        <v>1.3957392994409943</v>
      </c>
      <c r="I33" s="67">
        <v>1.842063301958666</v>
      </c>
      <c r="J33" s="67">
        <v>1.9597411367275244</v>
      </c>
      <c r="K33" s="67">
        <v>2.109717727322314</v>
      </c>
      <c r="L33" s="66">
        <v>2.092634354586875</v>
      </c>
      <c r="M33" s="68">
        <v>0.47932552417197266</v>
      </c>
      <c r="N33" s="67">
        <v>0.47909277951701473</v>
      </c>
      <c r="O33" s="67">
        <v>0.4945505268167514</v>
      </c>
      <c r="P33" s="66">
        <v>0.4737821961981268</v>
      </c>
      <c r="Q33" s="67">
        <v>0.5217319954028471</v>
      </c>
      <c r="R33" s="67">
        <v>0.4685627085563972</v>
      </c>
      <c r="S33" s="67">
        <v>0.4599089545973252</v>
      </c>
      <c r="T33" s="67">
        <v>0.4205257075262216</v>
      </c>
      <c r="U33" s="68">
        <v>0.5773807737313118</v>
      </c>
      <c r="V33" s="67">
        <v>0.5658413199460313</v>
      </c>
      <c r="W33" s="67">
        <v>0.5425582201176102</v>
      </c>
      <c r="X33" s="66">
        <v>0.5438047215610647</v>
      </c>
      <c r="Y33" s="67">
        <v>0.5175437536464024</v>
      </c>
      <c r="Z33" s="67">
        <v>0.4981639261333668</v>
      </c>
      <c r="AA33" s="67">
        <v>0.4740961424372082</v>
      </c>
      <c r="AB33" s="69">
        <v>0.4568120993148369</v>
      </c>
    </row>
    <row r="34" spans="2:28" ht="15">
      <c r="B34" s="52"/>
      <c r="C34" s="48"/>
      <c r="D34" s="48"/>
      <c r="E34" s="48" t="s">
        <v>93</v>
      </c>
      <c r="F34" s="49"/>
      <c r="G34" s="53" t="s">
        <v>98</v>
      </c>
      <c r="H34" s="66">
        <v>0.29698449796760784</v>
      </c>
      <c r="I34" s="67">
        <v>-0.10350946642646265</v>
      </c>
      <c r="J34" s="67">
        <v>0.2544024303127836</v>
      </c>
      <c r="K34" s="67">
        <v>0.2860563262304755</v>
      </c>
      <c r="L34" s="66">
        <v>0.34075706720199556</v>
      </c>
      <c r="M34" s="68">
        <v>-0.023599374768212455</v>
      </c>
      <c r="N34" s="67">
        <v>-0.001590586932154315</v>
      </c>
      <c r="O34" s="67">
        <v>-0.0310582422235108</v>
      </c>
      <c r="P34" s="66">
        <v>0.11702286660285667</v>
      </c>
      <c r="Q34" s="67">
        <v>0.087817004505417</v>
      </c>
      <c r="R34" s="67">
        <v>0.06795934612762776</v>
      </c>
      <c r="S34" s="67">
        <v>0.04958215252045963</v>
      </c>
      <c r="T34" s="67">
        <v>0.05749844107850845</v>
      </c>
      <c r="U34" s="68">
        <v>0.07747239677007234</v>
      </c>
      <c r="V34" s="67">
        <v>0.07948024002184487</v>
      </c>
      <c r="W34" s="67">
        <v>0.07748373868751698</v>
      </c>
      <c r="X34" s="66">
        <v>0.07966229674593636</v>
      </c>
      <c r="Y34" s="67">
        <v>0.08656313843948761</v>
      </c>
      <c r="Z34" s="67">
        <v>0.08674928036031555</v>
      </c>
      <c r="AA34" s="67">
        <v>0.08720007960759839</v>
      </c>
      <c r="AB34" s="69">
        <v>0.08743035716950916</v>
      </c>
    </row>
    <row r="35" spans="2:28" ht="15">
      <c r="B35" s="52"/>
      <c r="C35" s="48"/>
      <c r="D35" s="48"/>
      <c r="E35" s="48" t="s">
        <v>36</v>
      </c>
      <c r="F35" s="49"/>
      <c r="G35" s="53" t="s">
        <v>98</v>
      </c>
      <c r="H35" s="66">
        <v>-2.0173757436966353</v>
      </c>
      <c r="I35" s="67">
        <v>0.8739895394875448</v>
      </c>
      <c r="J35" s="67">
        <v>1.862693161867281</v>
      </c>
      <c r="K35" s="67">
        <v>1.1076172286707135</v>
      </c>
      <c r="L35" s="66">
        <v>0.9890565163975785</v>
      </c>
      <c r="M35" s="68">
        <v>1.1317334657306777</v>
      </c>
      <c r="N35" s="67">
        <v>-0.5103036858807899</v>
      </c>
      <c r="O35" s="67">
        <v>1.307987862626562</v>
      </c>
      <c r="P35" s="66">
        <v>0.5534629440256378</v>
      </c>
      <c r="Q35" s="67">
        <v>0.3417621215906412</v>
      </c>
      <c r="R35" s="67">
        <v>0.4207309945558184</v>
      </c>
      <c r="S35" s="67">
        <v>0.34070467537179233</v>
      </c>
      <c r="T35" s="67">
        <v>0.27935998024453906</v>
      </c>
      <c r="U35" s="68">
        <v>0.24000499627933433</v>
      </c>
      <c r="V35" s="67">
        <v>0.25218382719070953</v>
      </c>
      <c r="W35" s="67">
        <v>0.23657972789563733</v>
      </c>
      <c r="X35" s="66">
        <v>0.23723399418523047</v>
      </c>
      <c r="Y35" s="67">
        <v>0.24835838503100396</v>
      </c>
      <c r="Z35" s="67">
        <v>0.2546624185867526</v>
      </c>
      <c r="AA35" s="67">
        <v>0.24029732697893774</v>
      </c>
      <c r="AB35" s="69">
        <v>0.22201875954385303</v>
      </c>
    </row>
    <row r="36" spans="2:28" ht="15">
      <c r="B36" s="52"/>
      <c r="C36" s="48"/>
      <c r="D36" s="48"/>
      <c r="E36" s="48" t="s">
        <v>94</v>
      </c>
      <c r="F36" s="49"/>
      <c r="G36" s="53" t="s">
        <v>98</v>
      </c>
      <c r="H36" s="66">
        <v>-0.3246519462880403</v>
      </c>
      <c r="I36" s="67">
        <v>2.6125433737545243</v>
      </c>
      <c r="J36" s="67">
        <v>4.076836728907593</v>
      </c>
      <c r="K36" s="67">
        <v>3.503391282223505</v>
      </c>
      <c r="L36" s="66">
        <v>3.4224479404268844</v>
      </c>
      <c r="M36" s="68">
        <v>1.587459620136686</v>
      </c>
      <c r="N36" s="67">
        <v>-0.0328015032184209</v>
      </c>
      <c r="O36" s="67">
        <v>1.771480152134542</v>
      </c>
      <c r="P36" s="66">
        <v>1.1442680019512586</v>
      </c>
      <c r="Q36" s="67">
        <v>0.9513111214988964</v>
      </c>
      <c r="R36" s="67">
        <v>0.9572530587720519</v>
      </c>
      <c r="S36" s="67">
        <v>0.8501957777724105</v>
      </c>
      <c r="T36" s="67">
        <v>0.7573841241825052</v>
      </c>
      <c r="U36" s="68">
        <v>0.8948581714041537</v>
      </c>
      <c r="V36" s="67">
        <v>0.8975053825967014</v>
      </c>
      <c r="W36" s="67">
        <v>0.8566216912073962</v>
      </c>
      <c r="X36" s="66">
        <v>0.8607010124922296</v>
      </c>
      <c r="Y36" s="67">
        <v>0.8524652771168959</v>
      </c>
      <c r="Z36" s="67">
        <v>0.8395756250804409</v>
      </c>
      <c r="AA36" s="67">
        <v>0.8015935490237325</v>
      </c>
      <c r="AB36" s="69">
        <v>0.7662612203277616</v>
      </c>
    </row>
    <row r="37" spans="2:28" ht="15">
      <c r="B37" s="52"/>
      <c r="C37" s="48"/>
      <c r="D37" s="48" t="s">
        <v>95</v>
      </c>
      <c r="E37" s="48"/>
      <c r="F37" s="49"/>
      <c r="G37" s="53" t="s">
        <v>98</v>
      </c>
      <c r="H37" s="66">
        <v>6.07166857086264</v>
      </c>
      <c r="I37" s="67">
        <v>3.2961455603033922</v>
      </c>
      <c r="J37" s="67">
        <v>7.550773263630868</v>
      </c>
      <c r="K37" s="67">
        <v>9.332298697543168</v>
      </c>
      <c r="L37" s="66">
        <v>6.361701629267051</v>
      </c>
      <c r="M37" s="68">
        <v>0.7980991799078593</v>
      </c>
      <c r="N37" s="67">
        <v>-2.5305374684113957</v>
      </c>
      <c r="O37" s="67">
        <v>2.1289158876662118</v>
      </c>
      <c r="P37" s="66">
        <v>1.5185214652557515</v>
      </c>
      <c r="Q37" s="67">
        <v>2.849442999310239</v>
      </c>
      <c r="R37" s="67">
        <v>1.862517072366427</v>
      </c>
      <c r="S37" s="67">
        <v>2.2298164957194624</v>
      </c>
      <c r="T37" s="67">
        <v>1.877003652117553</v>
      </c>
      <c r="U37" s="68">
        <v>2.62962192640672</v>
      </c>
      <c r="V37" s="67">
        <v>2.329503168245429</v>
      </c>
      <c r="W37" s="67">
        <v>2.889027652214278</v>
      </c>
      <c r="X37" s="66">
        <v>1.4359532912516744</v>
      </c>
      <c r="Y37" s="67">
        <v>1.2282573423843943</v>
      </c>
      <c r="Z37" s="67">
        <v>1.2942083912556066</v>
      </c>
      <c r="AA37" s="67">
        <v>1.3034953617881</v>
      </c>
      <c r="AB37" s="69">
        <v>1.3485153471830589</v>
      </c>
    </row>
    <row r="38" spans="2:28" ht="15">
      <c r="B38" s="52"/>
      <c r="C38" s="48"/>
      <c r="D38" s="48" t="s">
        <v>96</v>
      </c>
      <c r="E38" s="48"/>
      <c r="F38" s="49"/>
      <c r="G38" s="53" t="s">
        <v>98</v>
      </c>
      <c r="H38" s="66">
        <v>-3.4525650745831324</v>
      </c>
      <c r="I38" s="67">
        <v>-3.667144819034341</v>
      </c>
      <c r="J38" s="67">
        <v>-7.232064798388088</v>
      </c>
      <c r="K38" s="67">
        <v>-8.099505665460319</v>
      </c>
      <c r="L38" s="66">
        <v>-5.994449839589877</v>
      </c>
      <c r="M38" s="68">
        <v>-1.1645140879010303</v>
      </c>
      <c r="N38" s="67">
        <v>2.5355471013392017</v>
      </c>
      <c r="O38" s="67">
        <v>-3.131171778619842</v>
      </c>
      <c r="P38" s="66">
        <v>-1.360625078794042</v>
      </c>
      <c r="Q38" s="67">
        <v>-2.408667630987914</v>
      </c>
      <c r="R38" s="67">
        <v>-1.7526715625114764</v>
      </c>
      <c r="S38" s="67">
        <v>-2.000017854974573</v>
      </c>
      <c r="T38" s="67">
        <v>-1.69709790883417</v>
      </c>
      <c r="U38" s="68">
        <v>-2.174821598878539</v>
      </c>
      <c r="V38" s="67">
        <v>-2.0011160597921465</v>
      </c>
      <c r="W38" s="67">
        <v>-2.4614781936238206</v>
      </c>
      <c r="X38" s="66">
        <v>-1.3669750751491399</v>
      </c>
      <c r="Y38" s="67">
        <v>-1.2092883820228841</v>
      </c>
      <c r="Z38" s="67">
        <v>-1.2851327265236294</v>
      </c>
      <c r="AA38" s="67">
        <v>-1.3124441843939885</v>
      </c>
      <c r="AB38" s="69">
        <v>-1.3472553797506333</v>
      </c>
    </row>
    <row r="39" spans="2:28" ht="15">
      <c r="B39" s="52"/>
      <c r="C39" s="48"/>
      <c r="D39" s="48" t="s">
        <v>39</v>
      </c>
      <c r="E39" s="48"/>
      <c r="F39" s="49"/>
      <c r="G39" s="53" t="s">
        <v>98</v>
      </c>
      <c r="H39" s="84">
        <v>2.6191034949721965</v>
      </c>
      <c r="I39" s="67">
        <v>-0.3709992599961636</v>
      </c>
      <c r="J39" s="67">
        <v>0.31870846891401877</v>
      </c>
      <c r="K39" s="67">
        <v>1.2327930297364553</v>
      </c>
      <c r="L39" s="66">
        <v>0.36725179079738596</v>
      </c>
      <c r="M39" s="68">
        <v>-0.3664149079931709</v>
      </c>
      <c r="N39" s="67">
        <v>0.005009632927798458</v>
      </c>
      <c r="O39" s="67">
        <v>-1.0022558909536337</v>
      </c>
      <c r="P39" s="66">
        <v>0.1578963815863479</v>
      </c>
      <c r="Q39" s="67">
        <v>0.4407753779831266</v>
      </c>
      <c r="R39" s="67">
        <v>0.10984550985494215</v>
      </c>
      <c r="S39" s="67">
        <v>0.22979863602773315</v>
      </c>
      <c r="T39" s="67">
        <v>0.17990574328337117</v>
      </c>
      <c r="U39" s="68">
        <v>0.45480032752818755</v>
      </c>
      <c r="V39" s="67">
        <v>0.32838710845328273</v>
      </c>
      <c r="W39" s="67">
        <v>0.42754945859046617</v>
      </c>
      <c r="X39" s="66">
        <v>0.06897821610252028</v>
      </c>
      <c r="Y39" s="67">
        <v>0.018968960361511137</v>
      </c>
      <c r="Z39" s="67">
        <v>0.009075669102382342</v>
      </c>
      <c r="AA39" s="67">
        <v>-0.00894882693952807</v>
      </c>
      <c r="AB39" s="69">
        <v>0.0012599674324461287</v>
      </c>
    </row>
    <row r="40" spans="2:28" ht="15.75" thickBot="1">
      <c r="B40" s="54"/>
      <c r="C40" s="55"/>
      <c r="D40" s="55" t="s">
        <v>99</v>
      </c>
      <c r="E40" s="55"/>
      <c r="F40" s="56"/>
      <c r="G40" s="57" t="s">
        <v>98</v>
      </c>
      <c r="H40" s="85">
        <v>1.03024374727986</v>
      </c>
      <c r="I40" s="70">
        <v>1.14811767154164</v>
      </c>
      <c r="J40" s="70">
        <v>-0.08661970404065819</v>
      </c>
      <c r="K40" s="70">
        <v>-0.0073306481147710914</v>
      </c>
      <c r="L40" s="71">
        <v>0</v>
      </c>
      <c r="M40" s="72">
        <v>-0.3949564810544386</v>
      </c>
      <c r="N40" s="70">
        <v>0.9737304030953942</v>
      </c>
      <c r="O40" s="70">
        <v>0.03858063165663261</v>
      </c>
      <c r="P40" s="71">
        <v>-0.3710743861912951</v>
      </c>
      <c r="Q40" s="70">
        <v>-0.04307317129770549</v>
      </c>
      <c r="R40" s="70">
        <v>-0.029780874382477576</v>
      </c>
      <c r="S40" s="70">
        <v>0</v>
      </c>
      <c r="T40" s="70">
        <v>0</v>
      </c>
      <c r="U40" s="72">
        <v>0</v>
      </c>
      <c r="V40" s="70">
        <v>0</v>
      </c>
      <c r="W40" s="70">
        <v>0</v>
      </c>
      <c r="X40" s="71">
        <v>0</v>
      </c>
      <c r="Y40" s="70">
        <v>0</v>
      </c>
      <c r="Z40" s="70">
        <v>0</v>
      </c>
      <c r="AA40" s="70">
        <v>0</v>
      </c>
      <c r="AB40" s="73">
        <v>0</v>
      </c>
    </row>
    <row r="41" spans="2:28" ht="15">
      <c r="B41" s="25" t="s">
        <v>100</v>
      </c>
      <c r="C41" s="48"/>
      <c r="D41" s="48"/>
      <c r="E41" s="48"/>
      <c r="F41" s="48"/>
      <c r="G41" s="5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5">
      <c r="B42" s="48"/>
      <c r="C42" s="48"/>
      <c r="D42" s="48"/>
      <c r="E42" s="48"/>
      <c r="F42" s="48"/>
      <c r="G42" s="5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12" ht="15.75" thickBot="1">
      <c r="B43" s="61" t="s">
        <v>12</v>
      </c>
      <c r="J43" s="55"/>
      <c r="K43" s="55"/>
      <c r="L43" s="55"/>
    </row>
    <row r="44" spans="2:12" ht="15">
      <c r="B44" s="279" t="s">
        <v>20</v>
      </c>
      <c r="C44" s="280"/>
      <c r="D44" s="280"/>
      <c r="E44" s="280"/>
      <c r="F44" s="281"/>
      <c r="G44" s="285" t="s">
        <v>19</v>
      </c>
      <c r="H44" s="199" t="str">
        <f>H$3</f>
        <v>Actual</v>
      </c>
      <c r="I44" s="287">
        <f>I$3</f>
        <v>2017</v>
      </c>
      <c r="J44" s="292">
        <f>J$3</f>
        <v>2018</v>
      </c>
      <c r="K44" s="292">
        <f>K$3</f>
        <v>2019</v>
      </c>
      <c r="L44" s="277">
        <f>L$3</f>
        <v>2020</v>
      </c>
    </row>
    <row r="45" spans="2:12" ht="15" customHeight="1">
      <c r="B45" s="282"/>
      <c r="C45" s="283"/>
      <c r="D45" s="283"/>
      <c r="E45" s="283"/>
      <c r="F45" s="284"/>
      <c r="G45" s="286"/>
      <c r="H45" s="33">
        <f>$H$4</f>
        <v>2016</v>
      </c>
      <c r="I45" s="288"/>
      <c r="J45" s="288"/>
      <c r="K45" s="288"/>
      <c r="L45" s="278"/>
    </row>
    <row r="46" spans="2:12" ht="3.75" customHeight="1">
      <c r="B46" s="41"/>
      <c r="C46" s="42"/>
      <c r="D46" s="42"/>
      <c r="E46" s="42"/>
      <c r="F46" s="43"/>
      <c r="G46" s="198"/>
      <c r="H46" s="62"/>
      <c r="I46" s="46"/>
      <c r="J46" s="46"/>
      <c r="K46" s="46"/>
      <c r="L46" s="63"/>
    </row>
    <row r="47" spans="2:12" ht="15">
      <c r="B47" s="52"/>
      <c r="C47" s="48" t="s">
        <v>36</v>
      </c>
      <c r="D47" s="48"/>
      <c r="E47" s="48"/>
      <c r="F47" s="49"/>
      <c r="G47" s="53" t="s">
        <v>97</v>
      </c>
      <c r="H47" s="84">
        <v>-8.252259545727227</v>
      </c>
      <c r="I47" s="67">
        <v>4.026253122454079</v>
      </c>
      <c r="J47" s="67">
        <v>8.528454144073976</v>
      </c>
      <c r="K47" s="67">
        <v>4.874123796516699</v>
      </c>
      <c r="L47" s="69">
        <v>4.346362712058877</v>
      </c>
    </row>
    <row r="48" spans="2:12" ht="15">
      <c r="B48" s="52"/>
      <c r="C48" s="48"/>
      <c r="D48" s="64" t="s">
        <v>101</v>
      </c>
      <c r="E48" s="48"/>
      <c r="F48" s="49"/>
      <c r="G48" s="53" t="s">
        <v>97</v>
      </c>
      <c r="H48" s="84">
        <v>5.531467593717053</v>
      </c>
      <c r="I48" s="67">
        <v>4.507431275598378</v>
      </c>
      <c r="J48" s="67">
        <v>6.79840022860958</v>
      </c>
      <c r="K48" s="67">
        <v>4.831344768071986</v>
      </c>
      <c r="L48" s="69">
        <v>3.7065118024890182</v>
      </c>
    </row>
    <row r="49" spans="2:12" ht="15.75" thickBot="1">
      <c r="B49" s="54"/>
      <c r="C49" s="55"/>
      <c r="D49" s="65" t="s">
        <v>102</v>
      </c>
      <c r="E49" s="55"/>
      <c r="F49" s="56"/>
      <c r="G49" s="57" t="s">
        <v>97</v>
      </c>
      <c r="H49" s="85">
        <v>-47.07654322887447</v>
      </c>
      <c r="I49" s="70">
        <v>1.3236861781469997</v>
      </c>
      <c r="J49" s="70">
        <v>18.550730848400306</v>
      </c>
      <c r="K49" s="70">
        <v>5.097377213462835</v>
      </c>
      <c r="L49" s="73">
        <v>7.6771379980694405</v>
      </c>
    </row>
    <row r="50" spans="2:11" ht="15">
      <c r="B50" s="25" t="s">
        <v>100</v>
      </c>
      <c r="C50" s="48"/>
      <c r="D50" s="48"/>
      <c r="E50" s="48"/>
      <c r="F50" s="48"/>
      <c r="G50" s="59"/>
      <c r="H50" s="48"/>
      <c r="I50" s="48"/>
      <c r="J50" s="48"/>
      <c r="K50" s="48"/>
    </row>
    <row r="57" spans="2:11" ht="15">
      <c r="B57" s="48"/>
      <c r="C57" s="48"/>
      <c r="D57" s="48"/>
      <c r="E57" s="48"/>
      <c r="F57" s="48"/>
      <c r="G57" s="59"/>
      <c r="H57" s="48"/>
      <c r="I57" s="48"/>
      <c r="J57" s="48"/>
      <c r="K57" s="48"/>
    </row>
    <row r="58" spans="2:11" ht="15">
      <c r="B58" s="48"/>
      <c r="C58" s="48"/>
      <c r="D58" s="48"/>
      <c r="E58" s="48"/>
      <c r="F58" s="48"/>
      <c r="G58" s="59"/>
      <c r="H58" s="48"/>
      <c r="I58" s="48"/>
      <c r="J58" s="48"/>
      <c r="K58" s="48"/>
    </row>
    <row r="59" spans="2:11" ht="15">
      <c r="B59" s="48"/>
      <c r="C59" s="48"/>
      <c r="D59" s="48"/>
      <c r="E59" s="48"/>
      <c r="F59" s="48"/>
      <c r="G59" s="59"/>
      <c r="H59" s="48"/>
      <c r="I59" s="48"/>
      <c r="J59" s="48"/>
      <c r="K59" s="48"/>
    </row>
    <row r="60" spans="2:11" ht="15">
      <c r="B60" s="48"/>
      <c r="C60" s="48"/>
      <c r="D60" s="48"/>
      <c r="E60" s="48"/>
      <c r="F60" s="48"/>
      <c r="G60" s="59"/>
      <c r="H60" s="48"/>
      <c r="I60" s="48"/>
      <c r="J60" s="48"/>
      <c r="K60" s="48"/>
    </row>
    <row r="61" spans="2:11" ht="15">
      <c r="B61" s="48"/>
      <c r="C61" s="48"/>
      <c r="D61" s="48"/>
      <c r="E61" s="48"/>
      <c r="F61" s="48"/>
      <c r="G61" s="59"/>
      <c r="H61" s="48"/>
      <c r="I61" s="48"/>
      <c r="J61" s="48"/>
      <c r="K61" s="48"/>
    </row>
    <row r="62" spans="2:11" ht="15">
      <c r="B62" s="48"/>
      <c r="C62" s="48"/>
      <c r="D62" s="48"/>
      <c r="E62" s="48"/>
      <c r="F62" s="48"/>
      <c r="G62" s="59"/>
      <c r="H62" s="48"/>
      <c r="I62" s="48"/>
      <c r="J62" s="48"/>
      <c r="K62" s="48"/>
    </row>
    <row r="63" spans="2:11" ht="15">
      <c r="B63" s="48"/>
      <c r="C63" s="48"/>
      <c r="D63" s="48"/>
      <c r="E63" s="48"/>
      <c r="F63" s="48"/>
      <c r="G63" s="59"/>
      <c r="H63" s="48"/>
      <c r="I63" s="48"/>
      <c r="J63" s="48"/>
      <c r="K63" s="48"/>
    </row>
    <row r="64" spans="2:11" ht="15">
      <c r="B64" s="48"/>
      <c r="C64" s="48"/>
      <c r="D64" s="48"/>
      <c r="E64" s="48"/>
      <c r="F64" s="48"/>
      <c r="G64" s="59"/>
      <c r="H64" s="48"/>
      <c r="I64" s="48"/>
      <c r="J64" s="48"/>
      <c r="K64" s="48"/>
    </row>
    <row r="65" spans="2:11" ht="15">
      <c r="B65" s="48"/>
      <c r="C65" s="48"/>
      <c r="D65" s="48"/>
      <c r="E65" s="48"/>
      <c r="F65" s="48"/>
      <c r="G65" s="59"/>
      <c r="H65" s="48"/>
      <c r="I65" s="48"/>
      <c r="J65" s="48"/>
      <c r="K65" s="48"/>
    </row>
    <row r="66" spans="2:11" ht="15">
      <c r="B66" s="48"/>
      <c r="C66" s="48"/>
      <c r="D66" s="48"/>
      <c r="E66" s="48"/>
      <c r="F66" s="48"/>
      <c r="G66" s="59"/>
      <c r="H66" s="48"/>
      <c r="I66" s="48"/>
      <c r="J66" s="48"/>
      <c r="K66" s="48"/>
    </row>
    <row r="67" spans="2:11" ht="15">
      <c r="B67" s="48"/>
      <c r="C67" s="48"/>
      <c r="D67" s="48"/>
      <c r="E67" s="48"/>
      <c r="F67" s="48"/>
      <c r="G67" s="59"/>
      <c r="H67" s="48"/>
      <c r="I67" s="48"/>
      <c r="J67" s="48"/>
      <c r="K67" s="48"/>
    </row>
    <row r="68" spans="2:11" ht="15">
      <c r="B68" s="48"/>
      <c r="C68" s="48"/>
      <c r="D68" s="48"/>
      <c r="E68" s="48"/>
      <c r="F68" s="48"/>
      <c r="G68" s="59"/>
      <c r="H68" s="48"/>
      <c r="I68" s="48"/>
      <c r="J68" s="48"/>
      <c r="K68" s="48"/>
    </row>
    <row r="69" spans="2:11" ht="15">
      <c r="B69" s="48"/>
      <c r="C69" s="48"/>
      <c r="D69" s="48"/>
      <c r="E69" s="48"/>
      <c r="F69" s="48"/>
      <c r="G69" s="59"/>
      <c r="H69" s="48"/>
      <c r="I69" s="48"/>
      <c r="J69" s="48"/>
      <c r="K69" s="48"/>
    </row>
    <row r="70" spans="2:11" ht="15"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2:11" ht="15"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2:11" ht="15"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2:11" ht="15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 ht="15"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15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2:11" ht="15">
      <c r="B76" s="48"/>
      <c r="C76" s="48"/>
      <c r="D76" s="48"/>
      <c r="E76" s="48"/>
      <c r="F76" s="48"/>
      <c r="G76" s="48"/>
      <c r="H76" s="48"/>
      <c r="I76" s="48"/>
      <c r="J76" s="48"/>
      <c r="K76" s="48"/>
    </row>
  </sheetData>
  <sheetProtection/>
  <mergeCells count="36"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  <mergeCell ref="L29:L30"/>
    <mergeCell ref="M16:P16"/>
    <mergeCell ref="U16:X16"/>
    <mergeCell ref="K29:K30"/>
    <mergeCell ref="K16:K17"/>
    <mergeCell ref="K3:K4"/>
    <mergeCell ref="Q3:T3"/>
    <mergeCell ref="B16:F17"/>
    <mergeCell ref="G16:G17"/>
    <mergeCell ref="L16:L17"/>
    <mergeCell ref="G3:G4"/>
    <mergeCell ref="I16:I17"/>
    <mergeCell ref="B3:F4"/>
    <mergeCell ref="J3:J4"/>
    <mergeCell ref="J16:J17"/>
    <mergeCell ref="L3:L4"/>
    <mergeCell ref="I3:I4"/>
    <mergeCell ref="L44:L45"/>
    <mergeCell ref="B44:F45"/>
    <mergeCell ref="G44:G45"/>
    <mergeCell ref="I44:I45"/>
    <mergeCell ref="B29:F30"/>
    <mergeCell ref="J44:J45"/>
    <mergeCell ref="J29:J30"/>
    <mergeCell ref="G29:G30"/>
    <mergeCell ref="I29:I30"/>
    <mergeCell ref="K44:K4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AB40" sqref="AB40"/>
    </sheetView>
  </sheetViews>
  <sheetFormatPr defaultColWidth="9.140625" defaultRowHeight="15"/>
  <cols>
    <col min="1" max="5" width="3.140625" style="36" customWidth="1"/>
    <col min="6" max="6" width="39.28125" style="36" customWidth="1"/>
    <col min="7" max="7" width="21.00390625" style="36" customWidth="1"/>
    <col min="8" max="8" width="10.710937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103</v>
      </c>
    </row>
    <row r="2" spans="2:28" ht="30" customHeight="1">
      <c r="B2" s="210" t="str">
        <f>"Medium-Term Forecast "&amp;Summary!H3&amp;" - price development [annual growth]"</f>
        <v>Medium-Term Forecast MTF-2017Q4U - price development [annual growth]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2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3">
        <v>2016</v>
      </c>
      <c r="I4" s="288"/>
      <c r="J4" s="288"/>
      <c r="K4" s="288"/>
      <c r="L4" s="296"/>
      <c r="M4" s="37" t="s">
        <v>0</v>
      </c>
      <c r="N4" s="37" t="s">
        <v>1</v>
      </c>
      <c r="O4" s="37" t="s">
        <v>2</v>
      </c>
      <c r="P4" s="38" t="s">
        <v>3</v>
      </c>
      <c r="Q4" s="39" t="s">
        <v>0</v>
      </c>
      <c r="R4" s="37" t="s">
        <v>1</v>
      </c>
      <c r="S4" s="37" t="s">
        <v>2</v>
      </c>
      <c r="T4" s="38" t="s">
        <v>3</v>
      </c>
      <c r="U4" s="39" t="s">
        <v>0</v>
      </c>
      <c r="V4" s="37" t="s">
        <v>1</v>
      </c>
      <c r="W4" s="37" t="s">
        <v>2</v>
      </c>
      <c r="X4" s="222" t="s">
        <v>3</v>
      </c>
      <c r="Y4" s="37" t="s">
        <v>0</v>
      </c>
      <c r="Z4" s="37" t="s">
        <v>1</v>
      </c>
      <c r="AA4" s="37" t="s">
        <v>2</v>
      </c>
      <c r="AB4" s="221" t="s">
        <v>3</v>
      </c>
    </row>
    <row r="5" spans="2:28" ht="3.75" customHeight="1">
      <c r="B5" s="41"/>
      <c r="C5" s="42"/>
      <c r="D5" s="42"/>
      <c r="E5" s="42"/>
      <c r="F5" s="43"/>
      <c r="G5" s="198"/>
      <c r="H5" s="45"/>
      <c r="I5" s="87"/>
      <c r="J5" s="86"/>
      <c r="K5" s="240"/>
      <c r="L5" s="88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/>
      <c r="C6" s="90" t="s">
        <v>104</v>
      </c>
      <c r="D6" s="42"/>
      <c r="E6" s="42"/>
      <c r="F6" s="91"/>
      <c r="G6" s="53" t="s">
        <v>105</v>
      </c>
      <c r="H6" s="105">
        <v>-0.4816666666666549</v>
      </c>
      <c r="I6" s="104">
        <v>1.3908660045887586</v>
      </c>
      <c r="J6" s="104">
        <v>2.3530749413267102</v>
      </c>
      <c r="K6" s="104">
        <v>2.0955045331816393</v>
      </c>
      <c r="L6" s="105">
        <v>2.273950067820138</v>
      </c>
      <c r="M6" s="104">
        <v>1.006745192791712</v>
      </c>
      <c r="N6" s="104">
        <v>0.9857978279030846</v>
      </c>
      <c r="O6" s="104">
        <v>1.6175582253842578</v>
      </c>
      <c r="P6" s="105">
        <v>1.953177257525084</v>
      </c>
      <c r="Q6" s="106">
        <v>2.5369740309118214</v>
      </c>
      <c r="R6" s="104">
        <v>2.5631415527842307</v>
      </c>
      <c r="S6" s="104">
        <v>2.343457802181888</v>
      </c>
      <c r="T6" s="105">
        <v>1.9728038245978752</v>
      </c>
      <c r="U6" s="106">
        <v>2.035997475061734</v>
      </c>
      <c r="V6" s="104">
        <v>2.0901650388455835</v>
      </c>
      <c r="W6" s="104">
        <v>2.128966939574809</v>
      </c>
      <c r="X6" s="105">
        <v>2.126549715792862</v>
      </c>
      <c r="Y6" s="104">
        <v>2.216991283834787</v>
      </c>
      <c r="Z6" s="104">
        <v>2.2661281938627127</v>
      </c>
      <c r="AA6" s="104">
        <v>2.3038791613576564</v>
      </c>
      <c r="AB6" s="107">
        <v>2.308409166047113</v>
      </c>
    </row>
    <row r="7" spans="2:28" ht="15">
      <c r="B7" s="52"/>
      <c r="C7" s="48"/>
      <c r="D7" s="48" t="s">
        <v>106</v>
      </c>
      <c r="E7" s="48"/>
      <c r="F7" s="49"/>
      <c r="G7" s="53" t="s">
        <v>105</v>
      </c>
      <c r="H7" s="66">
        <v>-3.5433333333333366</v>
      </c>
      <c r="I7" s="67">
        <v>-2.4890278881708525</v>
      </c>
      <c r="J7" s="67">
        <v>2.3910781839107784</v>
      </c>
      <c r="K7" s="67">
        <v>1.066298536117145</v>
      </c>
      <c r="L7" s="66">
        <v>0.34022191644886846</v>
      </c>
      <c r="M7" s="67">
        <v>-1.9132122556495261</v>
      </c>
      <c r="N7" s="67">
        <v>-3.415637860082313</v>
      </c>
      <c r="O7" s="67">
        <v>-2.3762376237623783</v>
      </c>
      <c r="P7" s="66">
        <v>-2.2417187661911555</v>
      </c>
      <c r="Q7" s="68">
        <v>1.8010097352215695</v>
      </c>
      <c r="R7" s="67">
        <v>2.439558982950345</v>
      </c>
      <c r="S7" s="67">
        <v>2.851817633496026</v>
      </c>
      <c r="T7" s="66">
        <v>2.4753932358845105</v>
      </c>
      <c r="U7" s="68">
        <v>1.4763855122243257</v>
      </c>
      <c r="V7" s="67">
        <v>1.310296200950134</v>
      </c>
      <c r="W7" s="67">
        <v>1.0206767061707467</v>
      </c>
      <c r="X7" s="66">
        <v>0.461680290635087</v>
      </c>
      <c r="Y7" s="67">
        <v>0.19510322600740437</v>
      </c>
      <c r="Z7" s="67">
        <v>0.3412277831710213</v>
      </c>
      <c r="AA7" s="67">
        <v>0.4072836683156993</v>
      </c>
      <c r="AB7" s="69">
        <v>0.4176204181161012</v>
      </c>
    </row>
    <row r="8" spans="2:28" ht="15">
      <c r="B8" s="52"/>
      <c r="C8" s="48"/>
      <c r="D8" s="48" t="s">
        <v>107</v>
      </c>
      <c r="E8" s="48"/>
      <c r="F8" s="49"/>
      <c r="G8" s="53" t="s">
        <v>105</v>
      </c>
      <c r="H8" s="66">
        <v>-1.962516354302963</v>
      </c>
      <c r="I8" s="67">
        <v>3.553092380401864</v>
      </c>
      <c r="J8" s="67">
        <v>4.05717816979903</v>
      </c>
      <c r="K8" s="67">
        <v>2.338399391442053</v>
      </c>
      <c r="L8" s="66">
        <v>2.3395385422088992</v>
      </c>
      <c r="M8" s="67">
        <v>2.021229694441601</v>
      </c>
      <c r="N8" s="67">
        <v>2.673163469021759</v>
      </c>
      <c r="O8" s="67">
        <v>4.04357774666164</v>
      </c>
      <c r="P8" s="66">
        <v>5.490570541895437</v>
      </c>
      <c r="Q8" s="68">
        <v>5.2631382204258585</v>
      </c>
      <c r="R8" s="67">
        <v>4.890604568749055</v>
      </c>
      <c r="S8" s="67">
        <v>3.802662076731238</v>
      </c>
      <c r="T8" s="66">
        <v>2.3174917297176734</v>
      </c>
      <c r="U8" s="68">
        <v>2.3511872724671434</v>
      </c>
      <c r="V8" s="67">
        <v>2.411129024955045</v>
      </c>
      <c r="W8" s="67">
        <v>2.3381446648306934</v>
      </c>
      <c r="X8" s="66">
        <v>2.252722813893598</v>
      </c>
      <c r="Y8" s="67">
        <v>2.2585462706460078</v>
      </c>
      <c r="Z8" s="67">
        <v>2.333498415010098</v>
      </c>
      <c r="AA8" s="67">
        <v>2.361276976456736</v>
      </c>
      <c r="AB8" s="69">
        <v>2.4049957941571876</v>
      </c>
    </row>
    <row r="9" spans="2:28" ht="15">
      <c r="B9" s="52"/>
      <c r="C9" s="48"/>
      <c r="D9" s="48" t="s">
        <v>108</v>
      </c>
      <c r="E9" s="48"/>
      <c r="F9" s="49"/>
      <c r="G9" s="53" t="s">
        <v>105</v>
      </c>
      <c r="H9" s="66">
        <v>1.4699877501020921</v>
      </c>
      <c r="I9" s="67">
        <v>1.9685459696957395</v>
      </c>
      <c r="J9" s="67">
        <v>2.220727752616014</v>
      </c>
      <c r="K9" s="67">
        <v>3.1015050326820273</v>
      </c>
      <c r="L9" s="66">
        <v>3.936020681070488</v>
      </c>
      <c r="M9" s="67">
        <v>1.8295904887714727</v>
      </c>
      <c r="N9" s="67">
        <v>1.8233880788599066</v>
      </c>
      <c r="O9" s="67">
        <v>2.1252172772293676</v>
      </c>
      <c r="P9" s="66">
        <v>2.0940184900852614</v>
      </c>
      <c r="Q9" s="68">
        <v>2.193139966524413</v>
      </c>
      <c r="R9" s="67">
        <v>2.231164607437748</v>
      </c>
      <c r="S9" s="67">
        <v>2.163538207330859</v>
      </c>
      <c r="T9" s="66">
        <v>2.294597651162107</v>
      </c>
      <c r="U9" s="68">
        <v>2.728278126539479</v>
      </c>
      <c r="V9" s="67">
        <v>2.9662975042335376</v>
      </c>
      <c r="W9" s="67">
        <v>3.226334804886278</v>
      </c>
      <c r="X9" s="66">
        <v>3.4789174159151344</v>
      </c>
      <c r="Y9" s="67">
        <v>3.8377348338532187</v>
      </c>
      <c r="Z9" s="67">
        <v>3.9264928426583197</v>
      </c>
      <c r="AA9" s="67">
        <v>3.996680253767778</v>
      </c>
      <c r="AB9" s="69">
        <v>3.981356822785912</v>
      </c>
    </row>
    <row r="10" spans="2:28" ht="15">
      <c r="B10" s="52"/>
      <c r="C10" s="48"/>
      <c r="D10" s="48" t="s">
        <v>109</v>
      </c>
      <c r="E10" s="48"/>
      <c r="F10" s="49"/>
      <c r="G10" s="53" t="s">
        <v>105</v>
      </c>
      <c r="H10" s="66">
        <v>0.23916666666667652</v>
      </c>
      <c r="I10" s="67">
        <v>0.694173102662802</v>
      </c>
      <c r="J10" s="67">
        <v>0.9028642386762016</v>
      </c>
      <c r="K10" s="67">
        <v>1.2728704401456952</v>
      </c>
      <c r="L10" s="66">
        <v>1.3415828584015088</v>
      </c>
      <c r="M10" s="67">
        <v>0.5460114529231674</v>
      </c>
      <c r="N10" s="67">
        <v>0.7034308845975232</v>
      </c>
      <c r="O10" s="67">
        <v>0.8331389342486801</v>
      </c>
      <c r="P10" s="66">
        <v>0.6942137779844444</v>
      </c>
      <c r="Q10" s="68">
        <v>0.7777110821510576</v>
      </c>
      <c r="R10" s="67">
        <v>0.8440700834078712</v>
      </c>
      <c r="S10" s="67">
        <v>0.9433356172117868</v>
      </c>
      <c r="T10" s="66">
        <v>1.046010715308185</v>
      </c>
      <c r="U10" s="68">
        <v>1.2577536495532797</v>
      </c>
      <c r="V10" s="67">
        <v>1.2132355349822461</v>
      </c>
      <c r="W10" s="67">
        <v>1.2744388006160676</v>
      </c>
      <c r="X10" s="66">
        <v>1.345910567996242</v>
      </c>
      <c r="Y10" s="67">
        <v>1.4001676495056756</v>
      </c>
      <c r="Z10" s="67">
        <v>1.3309679263888086</v>
      </c>
      <c r="AA10" s="67">
        <v>1.3247355522132835</v>
      </c>
      <c r="AB10" s="69">
        <v>1.310804111911068</v>
      </c>
    </row>
    <row r="11" spans="2:28" ht="3.75" customHeight="1">
      <c r="B11" s="52"/>
      <c r="C11" s="48"/>
      <c r="E11" s="48"/>
      <c r="F11" s="49"/>
      <c r="G11" s="53"/>
      <c r="H11" s="66"/>
      <c r="I11" s="67"/>
      <c r="J11" s="67"/>
      <c r="K11" s="67"/>
      <c r="L11" s="66"/>
      <c r="M11" s="67"/>
      <c r="N11" s="67"/>
      <c r="O11" s="67"/>
      <c r="P11" s="66"/>
      <c r="Q11" s="68"/>
      <c r="R11" s="67"/>
      <c r="S11" s="67"/>
      <c r="T11" s="66"/>
      <c r="U11" s="68"/>
      <c r="V11" s="67"/>
      <c r="W11" s="67"/>
      <c r="X11" s="66"/>
      <c r="Y11" s="67"/>
      <c r="Z11" s="67"/>
      <c r="AA11" s="67"/>
      <c r="AB11" s="69"/>
    </row>
    <row r="12" spans="2:28" ht="15">
      <c r="B12" s="52"/>
      <c r="C12" s="48"/>
      <c r="D12" s="48" t="s">
        <v>110</v>
      </c>
      <c r="E12" s="48"/>
      <c r="F12" s="49"/>
      <c r="G12" s="53" t="s">
        <v>105</v>
      </c>
      <c r="H12" s="66">
        <v>0.05999950000416732</v>
      </c>
      <c r="I12" s="67">
        <v>2.038759754482669</v>
      </c>
      <c r="J12" s="67">
        <v>2.3450239541003697</v>
      </c>
      <c r="K12" s="67">
        <v>2.268035428184106</v>
      </c>
      <c r="L12" s="66">
        <v>2.5985463572944383</v>
      </c>
      <c r="M12" s="67">
        <v>1.4882541377469352</v>
      </c>
      <c r="N12" s="67">
        <v>1.7332579260787213</v>
      </c>
      <c r="O12" s="67">
        <v>2.2817493411615715</v>
      </c>
      <c r="P12" s="66">
        <v>2.650570354850501</v>
      </c>
      <c r="Q12" s="68">
        <v>2.6536726797332193</v>
      </c>
      <c r="R12" s="67">
        <v>2.5819423598624667</v>
      </c>
      <c r="S12" s="67">
        <v>2.261127365017984</v>
      </c>
      <c r="T12" s="66">
        <v>1.8895112905952658</v>
      </c>
      <c r="U12" s="68">
        <v>2.130004105248588</v>
      </c>
      <c r="V12" s="67">
        <v>2.2204646565180326</v>
      </c>
      <c r="W12" s="67">
        <v>2.3148086475514447</v>
      </c>
      <c r="X12" s="66">
        <v>2.40588373793544</v>
      </c>
      <c r="Y12" s="67">
        <v>2.556802318912773</v>
      </c>
      <c r="Z12" s="67">
        <v>2.58925639594014</v>
      </c>
      <c r="AA12" s="67">
        <v>2.622179332833909</v>
      </c>
      <c r="AB12" s="69">
        <v>2.6255849177322546</v>
      </c>
    </row>
    <row r="13" spans="2:28" ht="15">
      <c r="B13" s="52"/>
      <c r="C13" s="48"/>
      <c r="D13" s="48" t="s">
        <v>111</v>
      </c>
      <c r="E13" s="48"/>
      <c r="F13" s="49"/>
      <c r="G13" s="53" t="s">
        <v>105</v>
      </c>
      <c r="H13" s="66">
        <v>0.8766666666667078</v>
      </c>
      <c r="I13" s="67">
        <v>1.3589201334963406</v>
      </c>
      <c r="J13" s="67">
        <v>1.5974779389073461</v>
      </c>
      <c r="K13" s="67">
        <v>2.2380689150378004</v>
      </c>
      <c r="L13" s="66">
        <v>2.711263208055385</v>
      </c>
      <c r="M13" s="67">
        <v>1.2167628141369846</v>
      </c>
      <c r="N13" s="67">
        <v>1.2787047744919846</v>
      </c>
      <c r="O13" s="67">
        <v>1.5136993092507396</v>
      </c>
      <c r="P13" s="66">
        <v>1.4258429926238279</v>
      </c>
      <c r="Q13" s="68">
        <v>1.5195555391929787</v>
      </c>
      <c r="R13" s="67">
        <v>1.5788512746870254</v>
      </c>
      <c r="S13" s="67">
        <v>1.5852252656507062</v>
      </c>
      <c r="T13" s="66">
        <v>1.705467235087312</v>
      </c>
      <c r="U13" s="68">
        <v>2.034162734707891</v>
      </c>
      <c r="V13" s="67">
        <v>2.1380442445437353</v>
      </c>
      <c r="W13" s="67">
        <v>2.3050644884057903</v>
      </c>
      <c r="X13" s="66">
        <v>2.472492337226768</v>
      </c>
      <c r="Y13" s="67">
        <v>2.6870402222824765</v>
      </c>
      <c r="Z13" s="67">
        <v>2.700714434864352</v>
      </c>
      <c r="AA13" s="67">
        <v>2.7356209664331885</v>
      </c>
      <c r="AB13" s="69">
        <v>2.721354946874172</v>
      </c>
    </row>
    <row r="14" spans="2:28" ht="15">
      <c r="B14" s="52"/>
      <c r="C14" s="48"/>
      <c r="D14" s="48" t="s">
        <v>208</v>
      </c>
      <c r="E14" s="48"/>
      <c r="F14" s="49"/>
      <c r="G14" s="53" t="s">
        <v>105</v>
      </c>
      <c r="H14" s="66">
        <v>0.8633333333333439</v>
      </c>
      <c r="I14" s="67">
        <v>1.4210648071647682</v>
      </c>
      <c r="J14" s="67">
        <v>1.7836220581366433</v>
      </c>
      <c r="K14" s="67">
        <v>2.3758254397283594</v>
      </c>
      <c r="L14" s="66">
        <v>2.9218618809407957</v>
      </c>
      <c r="M14" s="67">
        <v>1.1405835543766756</v>
      </c>
      <c r="N14" s="67">
        <v>1.35782483729227</v>
      </c>
      <c r="O14" s="67">
        <v>1.5963775780010394</v>
      </c>
      <c r="P14" s="66">
        <v>1.5880860597673632</v>
      </c>
      <c r="Q14" s="68">
        <v>1.7494653093619945</v>
      </c>
      <c r="R14" s="67">
        <v>1.738743276266419</v>
      </c>
      <c r="S14" s="67">
        <v>1.7731517847431064</v>
      </c>
      <c r="T14" s="66">
        <v>1.8725087777631728</v>
      </c>
      <c r="U14" s="68">
        <v>2.1367729963737077</v>
      </c>
      <c r="V14" s="67">
        <v>2.2696413886774707</v>
      </c>
      <c r="W14" s="67">
        <v>2.4620462512628762</v>
      </c>
      <c r="X14" s="66">
        <v>2.631685741890905</v>
      </c>
      <c r="Y14" s="67">
        <v>2.8525769997241923</v>
      </c>
      <c r="Z14" s="67">
        <v>2.9036606443393964</v>
      </c>
      <c r="AA14" s="67">
        <v>2.9542617379278795</v>
      </c>
      <c r="AB14" s="69">
        <v>2.9758016269129115</v>
      </c>
    </row>
    <row r="15" spans="2:28" ht="3.75" customHeight="1">
      <c r="B15" s="52"/>
      <c r="C15" s="48"/>
      <c r="D15" s="48"/>
      <c r="E15" s="48"/>
      <c r="F15" s="49"/>
      <c r="G15" s="53"/>
      <c r="H15" s="66"/>
      <c r="I15" s="67"/>
      <c r="J15" s="67"/>
      <c r="K15" s="67"/>
      <c r="L15" s="66"/>
      <c r="M15" s="67"/>
      <c r="N15" s="67"/>
      <c r="O15" s="67"/>
      <c r="P15" s="66"/>
      <c r="Q15" s="68"/>
      <c r="R15" s="67"/>
      <c r="S15" s="67"/>
      <c r="T15" s="66"/>
      <c r="U15" s="68"/>
      <c r="V15" s="67"/>
      <c r="W15" s="67"/>
      <c r="X15" s="66"/>
      <c r="Y15" s="67"/>
      <c r="Z15" s="67"/>
      <c r="AA15" s="67"/>
      <c r="AB15" s="69"/>
    </row>
    <row r="16" spans="2:28" ht="15">
      <c r="B16" s="52"/>
      <c r="C16" s="90" t="s">
        <v>112</v>
      </c>
      <c r="D16" s="48"/>
      <c r="E16" s="48"/>
      <c r="F16" s="49"/>
      <c r="G16" s="53" t="s">
        <v>105</v>
      </c>
      <c r="H16" s="66">
        <v>-0.5135606318615658</v>
      </c>
      <c r="I16" s="67">
        <v>1.31304227006423</v>
      </c>
      <c r="J16" s="67">
        <v>2.317670675107749</v>
      </c>
      <c r="K16" s="67">
        <v>2.200518820804092</v>
      </c>
      <c r="L16" s="66">
        <v>2.367041668410579</v>
      </c>
      <c r="M16" s="67">
        <v>0.9195141629307386</v>
      </c>
      <c r="N16" s="67">
        <v>0.9567462905274198</v>
      </c>
      <c r="O16" s="67">
        <v>1.5263556220789667</v>
      </c>
      <c r="P16" s="66">
        <v>1.8492817583906316</v>
      </c>
      <c r="Q16" s="68">
        <v>2.438283577940851</v>
      </c>
      <c r="R16" s="67">
        <v>2.5120336890030757</v>
      </c>
      <c r="S16" s="67">
        <v>2.3273642160920787</v>
      </c>
      <c r="T16" s="66">
        <v>1.9961200921491127</v>
      </c>
      <c r="U16" s="68">
        <v>2.11686282204775</v>
      </c>
      <c r="V16" s="67">
        <v>2.177670459851001</v>
      </c>
      <c r="W16" s="67">
        <v>2.2400915216297648</v>
      </c>
      <c r="X16" s="66">
        <v>2.2668578265133874</v>
      </c>
      <c r="Y16" s="67">
        <v>2.3177627826811005</v>
      </c>
      <c r="Z16" s="67">
        <v>2.356249548198022</v>
      </c>
      <c r="AA16" s="67">
        <v>2.392722162707301</v>
      </c>
      <c r="AB16" s="69">
        <v>2.401024934786733</v>
      </c>
    </row>
    <row r="17" spans="2:28" ht="3.75" customHeight="1">
      <c r="B17" s="52"/>
      <c r="C17" s="48"/>
      <c r="D17" s="48"/>
      <c r="E17" s="48"/>
      <c r="F17" s="49"/>
      <c r="G17" s="53"/>
      <c r="H17" s="49"/>
      <c r="I17" s="48"/>
      <c r="J17" s="48"/>
      <c r="K17" s="48"/>
      <c r="L17" s="49"/>
      <c r="M17" s="48"/>
      <c r="N17" s="48"/>
      <c r="O17" s="48"/>
      <c r="P17" s="49"/>
      <c r="Q17" s="50"/>
      <c r="R17" s="48"/>
      <c r="S17" s="48"/>
      <c r="T17" s="49"/>
      <c r="U17" s="50"/>
      <c r="V17" s="48"/>
      <c r="W17" s="48"/>
      <c r="X17" s="49"/>
      <c r="Y17" s="48"/>
      <c r="Z17" s="48"/>
      <c r="AA17" s="48"/>
      <c r="AB17" s="51"/>
    </row>
    <row r="18" spans="2:28" ht="15">
      <c r="B18" s="52"/>
      <c r="C18" s="48" t="s">
        <v>31</v>
      </c>
      <c r="D18" s="48"/>
      <c r="E18" s="48"/>
      <c r="F18" s="49"/>
      <c r="G18" s="53" t="s">
        <v>113</v>
      </c>
      <c r="H18" s="66">
        <v>-0.4484120821044115</v>
      </c>
      <c r="I18" s="67">
        <v>1.1626531803053126</v>
      </c>
      <c r="J18" s="67">
        <v>2.246102195015027</v>
      </c>
      <c r="K18" s="67">
        <v>2.6070956343551046</v>
      </c>
      <c r="L18" s="66">
        <v>2.801096796282536</v>
      </c>
      <c r="M18" s="67">
        <v>0.6011684352962021</v>
      </c>
      <c r="N18" s="67">
        <v>0.8695381132766329</v>
      </c>
      <c r="O18" s="67">
        <v>1.4414567285047042</v>
      </c>
      <c r="P18" s="66">
        <v>1.7202120295254844</v>
      </c>
      <c r="Q18" s="68">
        <v>1.8968268724241568</v>
      </c>
      <c r="R18" s="67">
        <v>2.2258402184703243</v>
      </c>
      <c r="S18" s="67">
        <v>2.390881771040611</v>
      </c>
      <c r="T18" s="66">
        <v>2.4547207160191533</v>
      </c>
      <c r="U18" s="68">
        <v>2.5295079162944774</v>
      </c>
      <c r="V18" s="67">
        <v>2.5805439943170825</v>
      </c>
      <c r="W18" s="67">
        <v>2.637474274039704</v>
      </c>
      <c r="X18" s="66">
        <v>2.6722367808521312</v>
      </c>
      <c r="Y18" s="67">
        <v>2.7191236813834934</v>
      </c>
      <c r="Z18" s="67">
        <v>2.7679449541960395</v>
      </c>
      <c r="AA18" s="67">
        <v>2.832422978092012</v>
      </c>
      <c r="AB18" s="69">
        <v>2.892813171536176</v>
      </c>
    </row>
    <row r="19" spans="2:28" ht="15">
      <c r="B19" s="52"/>
      <c r="C19" s="48"/>
      <c r="D19" s="48" t="s">
        <v>114</v>
      </c>
      <c r="E19" s="48"/>
      <c r="F19" s="49"/>
      <c r="G19" s="53" t="s">
        <v>113</v>
      </c>
      <c r="H19" s="66">
        <v>-0.31618587946890386</v>
      </c>
      <c r="I19" s="67">
        <v>1.5792369822284655</v>
      </c>
      <c r="J19" s="67">
        <v>2.350231061324166</v>
      </c>
      <c r="K19" s="67">
        <v>2.1078381913675486</v>
      </c>
      <c r="L19" s="66">
        <v>2.327502565239101</v>
      </c>
      <c r="M19" s="67">
        <v>1.0466640820824438</v>
      </c>
      <c r="N19" s="67">
        <v>1.2259251014445738</v>
      </c>
      <c r="O19" s="67">
        <v>1.8680858498597956</v>
      </c>
      <c r="P19" s="66">
        <v>2.1538266172333778</v>
      </c>
      <c r="Q19" s="68">
        <v>2.324007695413968</v>
      </c>
      <c r="R19" s="67">
        <v>2.4439652773151863</v>
      </c>
      <c r="S19" s="67">
        <v>2.4170634607339423</v>
      </c>
      <c r="T19" s="66">
        <v>2.2203845880141273</v>
      </c>
      <c r="U19" s="68">
        <v>2.070501020619105</v>
      </c>
      <c r="V19" s="67">
        <v>2.115410994899648</v>
      </c>
      <c r="W19" s="67">
        <v>2.1194550377815915</v>
      </c>
      <c r="X19" s="66">
        <v>2.11963284254459</v>
      </c>
      <c r="Y19" s="67">
        <v>2.192976303616703</v>
      </c>
      <c r="Z19" s="67">
        <v>2.288699990840996</v>
      </c>
      <c r="AA19" s="67">
        <v>2.3797583018658486</v>
      </c>
      <c r="AB19" s="69">
        <v>2.4462710072703118</v>
      </c>
    </row>
    <row r="20" spans="2:28" ht="15">
      <c r="B20" s="52"/>
      <c r="C20" s="48"/>
      <c r="D20" s="48" t="s">
        <v>115</v>
      </c>
      <c r="E20" s="48"/>
      <c r="F20" s="49"/>
      <c r="G20" s="53" t="s">
        <v>113</v>
      </c>
      <c r="H20" s="66">
        <v>1.3047221248386904</v>
      </c>
      <c r="I20" s="67">
        <v>3.127808236036273</v>
      </c>
      <c r="J20" s="67">
        <v>3.5860878881765075</v>
      </c>
      <c r="K20" s="67">
        <v>3.552399999552165</v>
      </c>
      <c r="L20" s="66">
        <v>2.7122533601766463</v>
      </c>
      <c r="M20" s="67">
        <v>2.6168455566210014</v>
      </c>
      <c r="N20" s="67">
        <v>3.0061559379774394</v>
      </c>
      <c r="O20" s="67">
        <v>3.2915201718995917</v>
      </c>
      <c r="P20" s="66">
        <v>3.574486597288228</v>
      </c>
      <c r="Q20" s="68">
        <v>3.60010047726702</v>
      </c>
      <c r="R20" s="67">
        <v>3.6772445280124515</v>
      </c>
      <c r="S20" s="67">
        <v>3.7156073504151834</v>
      </c>
      <c r="T20" s="66">
        <v>3.3479006432931158</v>
      </c>
      <c r="U20" s="68">
        <v>3.5806233181800593</v>
      </c>
      <c r="V20" s="67">
        <v>3.59605032581662</v>
      </c>
      <c r="W20" s="67">
        <v>3.5524790749968957</v>
      </c>
      <c r="X20" s="66">
        <v>3.477183432339899</v>
      </c>
      <c r="Y20" s="67">
        <v>2.9408434974833995</v>
      </c>
      <c r="Z20" s="67">
        <v>2.728680050510164</v>
      </c>
      <c r="AA20" s="67">
        <v>2.615032878504934</v>
      </c>
      <c r="AB20" s="69">
        <v>2.5699935261293234</v>
      </c>
    </row>
    <row r="21" spans="2:28" ht="15">
      <c r="B21" s="52"/>
      <c r="C21" s="48"/>
      <c r="D21" s="48" t="s">
        <v>116</v>
      </c>
      <c r="E21" s="48"/>
      <c r="F21" s="49"/>
      <c r="G21" s="53" t="s">
        <v>113</v>
      </c>
      <c r="H21" s="66">
        <v>-0.7785825084583422</v>
      </c>
      <c r="I21" s="67">
        <v>1.2660630775982469</v>
      </c>
      <c r="J21" s="67">
        <v>2.6711885937985613</v>
      </c>
      <c r="K21" s="67">
        <v>2.6056016598974026</v>
      </c>
      <c r="L21" s="66">
        <v>2.7828228415073255</v>
      </c>
      <c r="M21" s="67">
        <v>0.3062929366871572</v>
      </c>
      <c r="N21" s="67">
        <v>0.43670860250261967</v>
      </c>
      <c r="O21" s="67">
        <v>1.8345490083667215</v>
      </c>
      <c r="P21" s="66">
        <v>2.403950780952073</v>
      </c>
      <c r="Q21" s="68">
        <v>2.724821683877664</v>
      </c>
      <c r="R21" s="67">
        <v>2.9216876722319256</v>
      </c>
      <c r="S21" s="67">
        <v>2.5270818315115378</v>
      </c>
      <c r="T21" s="66">
        <v>2.564809949629904</v>
      </c>
      <c r="U21" s="68">
        <v>2.638684815519838</v>
      </c>
      <c r="V21" s="67">
        <v>2.602482809614685</v>
      </c>
      <c r="W21" s="67">
        <v>2.5977628780870816</v>
      </c>
      <c r="X21" s="66">
        <v>2.5999009615850923</v>
      </c>
      <c r="Y21" s="67">
        <v>2.6977617331247075</v>
      </c>
      <c r="Z21" s="67">
        <v>2.765712076554877</v>
      </c>
      <c r="AA21" s="67">
        <v>2.815619705794873</v>
      </c>
      <c r="AB21" s="69">
        <v>2.848432241347851</v>
      </c>
    </row>
    <row r="22" spans="2:28" ht="15">
      <c r="B22" s="52"/>
      <c r="C22" s="48"/>
      <c r="D22" s="48" t="s">
        <v>117</v>
      </c>
      <c r="E22" s="48"/>
      <c r="F22" s="49"/>
      <c r="G22" s="53" t="s">
        <v>113</v>
      </c>
      <c r="H22" s="66">
        <v>-1.4521394174810354</v>
      </c>
      <c r="I22" s="67">
        <v>2.419274668198028</v>
      </c>
      <c r="J22" s="67">
        <v>1.4324090308232655</v>
      </c>
      <c r="K22" s="67">
        <v>1.9614545712966134</v>
      </c>
      <c r="L22" s="66">
        <v>2.240171499900015</v>
      </c>
      <c r="M22" s="67">
        <v>2.2492079711224022</v>
      </c>
      <c r="N22" s="67">
        <v>2.4836140774291664</v>
      </c>
      <c r="O22" s="67">
        <v>3.0400650938422444</v>
      </c>
      <c r="P22" s="66">
        <v>1.911677473460287</v>
      </c>
      <c r="Q22" s="68">
        <v>0.5740875212294725</v>
      </c>
      <c r="R22" s="67">
        <v>1.4065324318030434</v>
      </c>
      <c r="S22" s="67">
        <v>1.7991104163477019</v>
      </c>
      <c r="T22" s="66">
        <v>1.9132499458087864</v>
      </c>
      <c r="U22" s="68">
        <v>1.8938807629049137</v>
      </c>
      <c r="V22" s="67">
        <v>1.9483146849323276</v>
      </c>
      <c r="W22" s="67">
        <v>1.9725216338209748</v>
      </c>
      <c r="X22" s="66">
        <v>2.0217874878020154</v>
      </c>
      <c r="Y22" s="67">
        <v>2.1136906231991333</v>
      </c>
      <c r="Z22" s="67">
        <v>2.2205904867220028</v>
      </c>
      <c r="AA22" s="67">
        <v>2.2887149701830793</v>
      </c>
      <c r="AB22" s="69">
        <v>2.3549589843919705</v>
      </c>
    </row>
    <row r="23" spans="2:28" ht="15">
      <c r="B23" s="52"/>
      <c r="C23" s="48"/>
      <c r="D23" s="48" t="s">
        <v>118</v>
      </c>
      <c r="E23" s="48"/>
      <c r="F23" s="49"/>
      <c r="G23" s="53" t="s">
        <v>113</v>
      </c>
      <c r="H23" s="66">
        <v>-1.092268793806511</v>
      </c>
      <c r="I23" s="67">
        <v>2.946213242195199</v>
      </c>
      <c r="J23" s="67">
        <v>1.8688241649150257</v>
      </c>
      <c r="K23" s="67">
        <v>1.6325473085160098</v>
      </c>
      <c r="L23" s="66">
        <v>2.0939198699420984</v>
      </c>
      <c r="M23" s="67">
        <v>2.6449021220530113</v>
      </c>
      <c r="N23" s="67">
        <v>3.4239446153661675</v>
      </c>
      <c r="O23" s="67">
        <v>3.2715068504116687</v>
      </c>
      <c r="P23" s="66">
        <v>2.4598897860755926</v>
      </c>
      <c r="Q23" s="68">
        <v>1.4754523012803276</v>
      </c>
      <c r="R23" s="67">
        <v>1.8065946941975426</v>
      </c>
      <c r="S23" s="67">
        <v>2.3760476721089248</v>
      </c>
      <c r="T23" s="66">
        <v>1.8004799359317332</v>
      </c>
      <c r="U23" s="68">
        <v>1.3855141099362385</v>
      </c>
      <c r="V23" s="67">
        <v>1.542071517020787</v>
      </c>
      <c r="W23" s="67">
        <v>1.6917919460292126</v>
      </c>
      <c r="X23" s="66">
        <v>1.8902238291393871</v>
      </c>
      <c r="Y23" s="67">
        <v>2.039723452169227</v>
      </c>
      <c r="Z23" s="67">
        <v>2.1182022307989428</v>
      </c>
      <c r="AA23" s="67">
        <v>2.1276991792056776</v>
      </c>
      <c r="AB23" s="69">
        <v>2.1055788953302113</v>
      </c>
    </row>
    <row r="24" spans="2:28" ht="18">
      <c r="B24" s="52"/>
      <c r="C24" s="48"/>
      <c r="D24" s="48" t="s">
        <v>119</v>
      </c>
      <c r="E24" s="48"/>
      <c r="F24" s="49"/>
      <c r="G24" s="53" t="s">
        <v>113</v>
      </c>
      <c r="H24" s="66">
        <v>-0.3638447867379426</v>
      </c>
      <c r="I24" s="67">
        <v>-0.5118581416467407</v>
      </c>
      <c r="J24" s="67">
        <v>-0.428408924584474</v>
      </c>
      <c r="K24" s="67">
        <v>0.32362394871614697</v>
      </c>
      <c r="L24" s="66">
        <v>0.14325204688410054</v>
      </c>
      <c r="M24" s="67">
        <v>-0.38549810341297075</v>
      </c>
      <c r="N24" s="67">
        <v>-0.9092000323852432</v>
      </c>
      <c r="O24" s="67">
        <v>-0.22410998311922015</v>
      </c>
      <c r="P24" s="66">
        <v>-0.5350506561737234</v>
      </c>
      <c r="Q24" s="68">
        <v>-0.8882589430345007</v>
      </c>
      <c r="R24" s="67">
        <v>-0.3929630134434916</v>
      </c>
      <c r="S24" s="67">
        <v>-0.5635471078245189</v>
      </c>
      <c r="T24" s="66">
        <v>0.11077551888560322</v>
      </c>
      <c r="U24" s="68">
        <v>0.5014194162071561</v>
      </c>
      <c r="V24" s="67">
        <v>0.40007374464821055</v>
      </c>
      <c r="W24" s="67">
        <v>0.2760593381427867</v>
      </c>
      <c r="X24" s="66">
        <v>0.12912294596902996</v>
      </c>
      <c r="Y24" s="67">
        <v>0.07248860397449164</v>
      </c>
      <c r="Z24" s="67">
        <v>0.10026445206277401</v>
      </c>
      <c r="AA24" s="67">
        <v>0.15766123419156486</v>
      </c>
      <c r="AB24" s="69">
        <v>0.2442374763061821</v>
      </c>
    </row>
    <row r="25" spans="2:28" ht="3.75" customHeight="1">
      <c r="B25" s="52"/>
      <c r="C25" s="48"/>
      <c r="D25" s="48"/>
      <c r="E25" s="48"/>
      <c r="F25" s="49"/>
      <c r="G25" s="53"/>
      <c r="H25" s="49"/>
      <c r="I25" s="48"/>
      <c r="J25" s="48"/>
      <c r="K25" s="48"/>
      <c r="L25" s="49"/>
      <c r="M25" s="48"/>
      <c r="N25" s="48"/>
      <c r="O25" s="48"/>
      <c r="P25" s="49"/>
      <c r="Q25" s="50"/>
      <c r="R25" s="48"/>
      <c r="S25" s="48"/>
      <c r="T25" s="49"/>
      <c r="U25" s="50"/>
      <c r="V25" s="48"/>
      <c r="W25" s="48"/>
      <c r="X25" s="49"/>
      <c r="Y25" s="48"/>
      <c r="Z25" s="48"/>
      <c r="AA25" s="48"/>
      <c r="AB25" s="51"/>
    </row>
    <row r="26" spans="2:28" ht="18.75" thickBot="1">
      <c r="B26" s="54"/>
      <c r="C26" s="55" t="s">
        <v>120</v>
      </c>
      <c r="D26" s="55"/>
      <c r="E26" s="55"/>
      <c r="F26" s="56"/>
      <c r="G26" s="57" t="s">
        <v>121</v>
      </c>
      <c r="H26" s="71">
        <v>1.3813802690651755</v>
      </c>
      <c r="I26" s="70">
        <v>3.0293894853245007</v>
      </c>
      <c r="J26" s="70">
        <v>2.6715773508237532</v>
      </c>
      <c r="K26" s="70">
        <v>1.7881210042360607</v>
      </c>
      <c r="L26" s="71">
        <v>2.6036031956645047</v>
      </c>
      <c r="M26" s="70">
        <v>2.187102571636302</v>
      </c>
      <c r="N26" s="70">
        <v>2.8688814297067182</v>
      </c>
      <c r="O26" s="70">
        <v>3.6876642659658074</v>
      </c>
      <c r="P26" s="71">
        <v>3.33823733986452</v>
      </c>
      <c r="Q26" s="72">
        <v>3.4022628584380783</v>
      </c>
      <c r="R26" s="70">
        <v>3.086021281469286</v>
      </c>
      <c r="S26" s="70">
        <v>2.283977795974806</v>
      </c>
      <c r="T26" s="71">
        <v>1.9662233825569047</v>
      </c>
      <c r="U26" s="72">
        <v>1.877049978891307</v>
      </c>
      <c r="V26" s="70">
        <v>1.7975962024038097</v>
      </c>
      <c r="W26" s="70">
        <v>1.6926855466981863</v>
      </c>
      <c r="X26" s="71">
        <v>1.7852856457033113</v>
      </c>
      <c r="Y26" s="70">
        <v>2.114811450065332</v>
      </c>
      <c r="Z26" s="70">
        <v>2.436754512857476</v>
      </c>
      <c r="AA26" s="70">
        <v>2.8849539317264146</v>
      </c>
      <c r="AB26" s="73">
        <v>2.967504839391168</v>
      </c>
    </row>
    <row r="27" ht="3.75" customHeight="1"/>
    <row r="28" ht="15">
      <c r="B28" s="36" t="s">
        <v>100</v>
      </c>
    </row>
    <row r="29" spans="2:6" ht="15">
      <c r="B29" s="36" t="s">
        <v>122</v>
      </c>
      <c r="F29" s="59"/>
    </row>
    <row r="30" spans="2:6" ht="15">
      <c r="B30" s="36" t="s">
        <v>123</v>
      </c>
      <c r="F30" s="59"/>
    </row>
    <row r="31" ht="15">
      <c r="G31" s="59"/>
    </row>
    <row r="32" ht="15.75" thickBot="1">
      <c r="F32" s="61" t="s">
        <v>12</v>
      </c>
    </row>
    <row r="33" spans="6:24" ht="15">
      <c r="F33" s="92"/>
      <c r="G33" s="93"/>
      <c r="H33" s="178">
        <v>43009</v>
      </c>
      <c r="I33" s="178">
        <v>43040</v>
      </c>
      <c r="J33" s="178">
        <v>43070</v>
      </c>
      <c r="K33" s="178">
        <v>43101</v>
      </c>
      <c r="L33" s="178">
        <v>43132</v>
      </c>
      <c r="M33" s="178">
        <v>43160</v>
      </c>
      <c r="N33" s="178">
        <v>43191</v>
      </c>
      <c r="O33" s="178">
        <v>43221</v>
      </c>
      <c r="P33" s="178">
        <v>43252</v>
      </c>
      <c r="Q33" s="178">
        <v>43282</v>
      </c>
      <c r="R33" s="178">
        <v>43313</v>
      </c>
      <c r="S33" s="178">
        <v>43344</v>
      </c>
      <c r="T33" s="178">
        <v>43374</v>
      </c>
      <c r="U33" s="178">
        <v>43405</v>
      </c>
      <c r="V33" s="178">
        <v>43435</v>
      </c>
      <c r="W33" s="178">
        <v>43466</v>
      </c>
      <c r="X33" s="179">
        <v>43497</v>
      </c>
    </row>
    <row r="34" spans="6:24" ht="15.75" thickBot="1">
      <c r="F34" s="94" t="s">
        <v>104</v>
      </c>
      <c r="G34" s="95" t="s">
        <v>124</v>
      </c>
      <c r="H34" s="70">
        <v>1.8276762402088735</v>
      </c>
      <c r="I34" s="70">
        <v>2.066820507675331</v>
      </c>
      <c r="J34" s="70">
        <v>1.9649122807017534</v>
      </c>
      <c r="K34" s="70">
        <v>2.5347662027386093</v>
      </c>
      <c r="L34" s="70">
        <v>2.422147103499128</v>
      </c>
      <c r="M34" s="70">
        <v>2.654148642794226</v>
      </c>
      <c r="N34" s="70">
        <v>2.6858429708577205</v>
      </c>
      <c r="O34" s="70">
        <v>2.426577694201498</v>
      </c>
      <c r="P34" s="70">
        <v>2.5773204222628863</v>
      </c>
      <c r="Q34" s="70">
        <v>2.398299404074905</v>
      </c>
      <c r="R34" s="70">
        <v>2.299551476614255</v>
      </c>
      <c r="S34" s="70">
        <v>2.3325463498346863</v>
      </c>
      <c r="T34" s="70">
        <v>2.1693509130870154</v>
      </c>
      <c r="U34" s="70">
        <v>1.8575542414024113</v>
      </c>
      <c r="V34" s="70">
        <v>1.8921280338759914</v>
      </c>
      <c r="W34" s="70">
        <v>2.0879137746317724</v>
      </c>
      <c r="X34" s="73">
        <v>2.0178797600867995</v>
      </c>
    </row>
    <row r="35" spans="6:9" ht="15">
      <c r="F35" s="36" t="s">
        <v>100</v>
      </c>
      <c r="G35" s="96"/>
      <c r="H35" s="97"/>
      <c r="I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10">
    <mergeCell ref="M3:P3"/>
    <mergeCell ref="J3:J4"/>
    <mergeCell ref="Y3:AB3"/>
    <mergeCell ref="Q3:T3"/>
    <mergeCell ref="U3:X3"/>
    <mergeCell ref="B3:F4"/>
    <mergeCell ref="G3:G4"/>
    <mergeCell ref="I3:I4"/>
    <mergeCell ref="L3:L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6">
      <selection activeCell="AE35" sqref="AE35:AF35"/>
    </sheetView>
  </sheetViews>
  <sheetFormatPr defaultColWidth="9.140625" defaultRowHeight="15"/>
  <cols>
    <col min="1" max="5" width="3.140625" style="36" customWidth="1"/>
    <col min="6" max="6" width="35.00390625" style="36" customWidth="1"/>
    <col min="7" max="7" width="22.71093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125</v>
      </c>
    </row>
    <row r="2" spans="2:28" ht="30" customHeight="1">
      <c r="B2" s="210" t="str">
        <f>"Medium-Term Forecast "&amp;Summary!H3&amp;" - labour market [level]"</f>
        <v>Medium-Term Forecast MTF-2017Q4U - labour market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2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4">
        <v>2016</v>
      </c>
      <c r="I4" s="288"/>
      <c r="J4" s="288"/>
      <c r="K4" s="288"/>
      <c r="L4" s="296"/>
      <c r="M4" s="37" t="s">
        <v>0</v>
      </c>
      <c r="N4" s="37" t="s">
        <v>1</v>
      </c>
      <c r="O4" s="37" t="s">
        <v>2</v>
      </c>
      <c r="P4" s="38" t="s">
        <v>3</v>
      </c>
      <c r="Q4" s="39" t="s">
        <v>0</v>
      </c>
      <c r="R4" s="37" t="s">
        <v>1</v>
      </c>
      <c r="S4" s="37" t="s">
        <v>2</v>
      </c>
      <c r="T4" s="38" t="s">
        <v>3</v>
      </c>
      <c r="U4" s="39" t="s">
        <v>0</v>
      </c>
      <c r="V4" s="37" t="s">
        <v>1</v>
      </c>
      <c r="W4" s="37" t="s">
        <v>2</v>
      </c>
      <c r="X4" s="222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8"/>
      <c r="H5" s="98"/>
      <c r="I5" s="87"/>
      <c r="J5" s="240"/>
      <c r="K5" s="86"/>
      <c r="L5" s="88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 t="s">
        <v>126</v>
      </c>
      <c r="C6" s="42"/>
      <c r="D6" s="42"/>
      <c r="E6" s="42"/>
      <c r="F6" s="91"/>
      <c r="G6" s="44"/>
      <c r="H6" s="98"/>
      <c r="I6" s="86"/>
      <c r="J6" s="240"/>
      <c r="K6" s="86"/>
      <c r="L6" s="88"/>
      <c r="M6" s="46"/>
      <c r="N6" s="46"/>
      <c r="O6" s="46"/>
      <c r="P6" s="45"/>
      <c r="Q6" s="89"/>
      <c r="R6" s="46"/>
      <c r="S6" s="46"/>
      <c r="T6" s="45"/>
      <c r="U6" s="89"/>
      <c r="V6" s="46"/>
      <c r="W6" s="46"/>
      <c r="X6" s="45"/>
      <c r="Y6" s="46"/>
      <c r="Z6" s="46"/>
      <c r="AA6" s="46"/>
      <c r="AB6" s="63"/>
    </row>
    <row r="7" spans="2:28" ht="15">
      <c r="B7" s="41"/>
      <c r="C7" s="90" t="s">
        <v>44</v>
      </c>
      <c r="D7" s="42"/>
      <c r="E7" s="42"/>
      <c r="F7" s="91"/>
      <c r="G7" s="53" t="s">
        <v>127</v>
      </c>
      <c r="H7" s="108">
        <v>2321.04875</v>
      </c>
      <c r="I7" s="109">
        <v>2373.179</v>
      </c>
      <c r="J7" s="109">
        <v>2415.08975</v>
      </c>
      <c r="K7" s="109">
        <v>2443.834</v>
      </c>
      <c r="L7" s="110">
        <v>2469.818</v>
      </c>
      <c r="M7" s="111">
        <v>2351.5350000000003</v>
      </c>
      <c r="N7" s="111">
        <v>2366.91</v>
      </c>
      <c r="O7" s="111">
        <v>2380.47</v>
      </c>
      <c r="P7" s="112">
        <v>2393.801</v>
      </c>
      <c r="Q7" s="113">
        <v>2403.136</v>
      </c>
      <c r="R7" s="111">
        <v>2411.533</v>
      </c>
      <c r="S7" s="111">
        <v>2419.279</v>
      </c>
      <c r="T7" s="112">
        <v>2426.411</v>
      </c>
      <c r="U7" s="113">
        <v>2432.6780000000003</v>
      </c>
      <c r="V7" s="111">
        <v>2440.2650000000003</v>
      </c>
      <c r="W7" s="111">
        <v>2447.6200000000003</v>
      </c>
      <c r="X7" s="112">
        <v>2454.7729999999997</v>
      </c>
      <c r="Y7" s="111">
        <v>2461.649</v>
      </c>
      <c r="Z7" s="111">
        <v>2467.615</v>
      </c>
      <c r="AA7" s="111">
        <v>2472.753</v>
      </c>
      <c r="AB7" s="114">
        <v>2477.255</v>
      </c>
    </row>
    <row r="8" spans="2:28" ht="3.75" customHeight="1">
      <c r="B8" s="52"/>
      <c r="C8" s="48"/>
      <c r="D8" s="64"/>
      <c r="E8" s="48"/>
      <c r="F8" s="49"/>
      <c r="G8" s="53"/>
      <c r="H8" s="115"/>
      <c r="I8" s="111"/>
      <c r="J8" s="111"/>
      <c r="K8" s="111"/>
      <c r="L8" s="112"/>
      <c r="M8" s="111"/>
      <c r="N8" s="111"/>
      <c r="O8" s="111"/>
      <c r="P8" s="112"/>
      <c r="Q8" s="113"/>
      <c r="R8" s="111"/>
      <c r="S8" s="111"/>
      <c r="T8" s="112"/>
      <c r="U8" s="113"/>
      <c r="V8" s="111"/>
      <c r="W8" s="111"/>
      <c r="X8" s="112"/>
      <c r="Y8" s="111"/>
      <c r="Z8" s="111"/>
      <c r="AA8" s="111"/>
      <c r="AB8" s="114"/>
    </row>
    <row r="9" spans="2:28" ht="15">
      <c r="B9" s="52"/>
      <c r="C9" s="48"/>
      <c r="D9" s="64" t="s">
        <v>128</v>
      </c>
      <c r="E9" s="48"/>
      <c r="F9" s="49"/>
      <c r="G9" s="53" t="s">
        <v>127</v>
      </c>
      <c r="H9" s="115">
        <v>1997.7985</v>
      </c>
      <c r="I9" s="111">
        <v>2050.703</v>
      </c>
      <c r="J9" s="111">
        <v>2090.2435</v>
      </c>
      <c r="K9" s="111">
        <v>2115.16225</v>
      </c>
      <c r="L9" s="112">
        <v>2137.6514999999995</v>
      </c>
      <c r="M9" s="116"/>
      <c r="N9" s="116"/>
      <c r="O9" s="116"/>
      <c r="P9" s="117"/>
      <c r="Q9" s="118"/>
      <c r="R9" s="116"/>
      <c r="S9" s="116"/>
      <c r="T9" s="117"/>
      <c r="U9" s="118"/>
      <c r="V9" s="116"/>
      <c r="W9" s="116"/>
      <c r="X9" s="117"/>
      <c r="Y9" s="116"/>
      <c r="Z9" s="116"/>
      <c r="AA9" s="116"/>
      <c r="AB9" s="119"/>
    </row>
    <row r="10" spans="2:28" ht="15">
      <c r="B10" s="52"/>
      <c r="C10" s="48"/>
      <c r="D10" s="64" t="s">
        <v>129</v>
      </c>
      <c r="E10" s="48"/>
      <c r="F10" s="49"/>
      <c r="G10" s="53" t="s">
        <v>127</v>
      </c>
      <c r="H10" s="115">
        <v>323.25025</v>
      </c>
      <c r="I10" s="111">
        <v>322.47575</v>
      </c>
      <c r="J10" s="111">
        <v>324.84575</v>
      </c>
      <c r="K10" s="111">
        <v>328.67175</v>
      </c>
      <c r="L10" s="112">
        <v>332.16625</v>
      </c>
      <c r="M10" s="116"/>
      <c r="N10" s="116"/>
      <c r="O10" s="116"/>
      <c r="P10" s="117"/>
      <c r="Q10" s="118"/>
      <c r="R10" s="116"/>
      <c r="S10" s="116"/>
      <c r="T10" s="117"/>
      <c r="U10" s="118"/>
      <c r="V10" s="116"/>
      <c r="W10" s="116"/>
      <c r="X10" s="117"/>
      <c r="Y10" s="116"/>
      <c r="Z10" s="116"/>
      <c r="AA10" s="116"/>
      <c r="AB10" s="119"/>
    </row>
    <row r="11" spans="2:28" ht="3.75" customHeight="1">
      <c r="B11" s="52"/>
      <c r="C11" s="48"/>
      <c r="D11" s="48"/>
      <c r="E11" s="48"/>
      <c r="F11" s="49"/>
      <c r="G11" s="53"/>
      <c r="H11" s="60"/>
      <c r="I11" s="48"/>
      <c r="J11" s="48"/>
      <c r="K11" s="48"/>
      <c r="L11" s="49"/>
      <c r="M11" s="48"/>
      <c r="N11" s="48"/>
      <c r="O11" s="48"/>
      <c r="P11" s="49"/>
      <c r="Q11" s="50"/>
      <c r="R11" s="48"/>
      <c r="S11" s="48"/>
      <c r="T11" s="49"/>
      <c r="U11" s="50"/>
      <c r="V11" s="48"/>
      <c r="W11" s="48"/>
      <c r="X11" s="49"/>
      <c r="Y11" s="48"/>
      <c r="Z11" s="48"/>
      <c r="AA11" s="48"/>
      <c r="AB11" s="51"/>
    </row>
    <row r="12" spans="2:28" ht="15">
      <c r="B12" s="52"/>
      <c r="C12" s="48" t="s">
        <v>130</v>
      </c>
      <c r="D12" s="48"/>
      <c r="E12" s="48"/>
      <c r="F12" s="49"/>
      <c r="G12" s="53" t="s">
        <v>131</v>
      </c>
      <c r="H12" s="84">
        <v>265.99325</v>
      </c>
      <c r="I12" s="67">
        <v>225.69599999999997</v>
      </c>
      <c r="J12" s="67">
        <v>205.10875</v>
      </c>
      <c r="K12" s="67">
        <v>186.90475</v>
      </c>
      <c r="L12" s="66">
        <v>170.8655</v>
      </c>
      <c r="M12" s="104">
        <v>236.22099999999998</v>
      </c>
      <c r="N12" s="104">
        <v>230.864</v>
      </c>
      <c r="O12" s="104">
        <v>219.733</v>
      </c>
      <c r="P12" s="105">
        <v>215.96599999999998</v>
      </c>
      <c r="Q12" s="106">
        <v>213.449</v>
      </c>
      <c r="R12" s="104">
        <v>207.37</v>
      </c>
      <c r="S12" s="104">
        <v>202.125</v>
      </c>
      <c r="T12" s="105">
        <v>197.491</v>
      </c>
      <c r="U12" s="106">
        <v>193.844</v>
      </c>
      <c r="V12" s="104">
        <v>189.09500000000003</v>
      </c>
      <c r="W12" s="104">
        <v>184.537</v>
      </c>
      <c r="X12" s="105">
        <v>180.143</v>
      </c>
      <c r="Y12" s="104">
        <v>175.43800000000002</v>
      </c>
      <c r="Z12" s="104">
        <v>171.848</v>
      </c>
      <c r="AA12" s="104">
        <v>169.118</v>
      </c>
      <c r="AB12" s="107">
        <v>167.05800000000002</v>
      </c>
    </row>
    <row r="13" spans="2:28" ht="15">
      <c r="B13" s="52"/>
      <c r="C13" s="48" t="s">
        <v>49</v>
      </c>
      <c r="D13" s="48"/>
      <c r="E13" s="48"/>
      <c r="F13" s="49"/>
      <c r="G13" s="53" t="s">
        <v>4</v>
      </c>
      <c r="H13" s="84">
        <v>9.644499999999999</v>
      </c>
      <c r="I13" s="67">
        <v>8.1824</v>
      </c>
      <c r="J13" s="67">
        <v>7.41445</v>
      </c>
      <c r="K13" s="67">
        <v>6.740025000000001</v>
      </c>
      <c r="L13" s="66">
        <v>6.147925</v>
      </c>
      <c r="M13" s="67">
        <v>8.5697</v>
      </c>
      <c r="N13" s="67">
        <v>8.3741</v>
      </c>
      <c r="O13" s="67">
        <v>7.9662</v>
      </c>
      <c r="P13" s="66">
        <v>7.8196</v>
      </c>
      <c r="Q13" s="68">
        <v>7.7234</v>
      </c>
      <c r="R13" s="67">
        <v>7.4985</v>
      </c>
      <c r="S13" s="67">
        <v>7.303999999999999</v>
      </c>
      <c r="T13" s="66">
        <v>7.131899999999999</v>
      </c>
      <c r="U13" s="68">
        <v>6.9965</v>
      </c>
      <c r="V13" s="67">
        <v>6.820900000000001</v>
      </c>
      <c r="W13" s="67">
        <v>6.6525</v>
      </c>
      <c r="X13" s="66">
        <v>6.4902</v>
      </c>
      <c r="Y13" s="67">
        <v>6.317699999999999</v>
      </c>
      <c r="Z13" s="67">
        <v>6.1850000000000005</v>
      </c>
      <c r="AA13" s="67">
        <v>6.0832999999999995</v>
      </c>
      <c r="AB13" s="69">
        <v>6.0057</v>
      </c>
    </row>
    <row r="14" spans="2:28" ht="3.75" customHeight="1">
      <c r="B14" s="52"/>
      <c r="C14" s="48"/>
      <c r="D14" s="48"/>
      <c r="E14" s="48"/>
      <c r="F14" s="49"/>
      <c r="G14" s="53"/>
      <c r="H14" s="60"/>
      <c r="I14" s="48"/>
      <c r="J14" s="48"/>
      <c r="K14" s="48"/>
      <c r="L14" s="49"/>
      <c r="M14" s="48"/>
      <c r="N14" s="48"/>
      <c r="O14" s="48"/>
      <c r="P14" s="49"/>
      <c r="Q14" s="50"/>
      <c r="R14" s="48"/>
      <c r="S14" s="48"/>
      <c r="T14" s="49"/>
      <c r="U14" s="50"/>
      <c r="V14" s="48"/>
      <c r="W14" s="48"/>
      <c r="X14" s="49"/>
      <c r="Y14" s="48"/>
      <c r="Z14" s="48"/>
      <c r="AA14" s="48"/>
      <c r="AB14" s="51"/>
    </row>
    <row r="15" spans="2:28" ht="15">
      <c r="B15" s="41" t="s">
        <v>132</v>
      </c>
      <c r="C15" s="48"/>
      <c r="D15" s="48"/>
      <c r="E15" s="48"/>
      <c r="F15" s="49"/>
      <c r="G15" s="53"/>
      <c r="H15" s="60"/>
      <c r="I15" s="48"/>
      <c r="J15" s="48"/>
      <c r="K15" s="48"/>
      <c r="L15" s="49"/>
      <c r="M15" s="48"/>
      <c r="N15" s="48"/>
      <c r="O15" s="48"/>
      <c r="P15" s="49"/>
      <c r="Q15" s="50"/>
      <c r="R15" s="48"/>
      <c r="S15" s="48"/>
      <c r="T15" s="49"/>
      <c r="U15" s="50"/>
      <c r="V15" s="48"/>
      <c r="W15" s="48"/>
      <c r="X15" s="49"/>
      <c r="Y15" s="48"/>
      <c r="Z15" s="48"/>
      <c r="AA15" s="48"/>
      <c r="AB15" s="51"/>
    </row>
    <row r="16" spans="2:28" ht="15">
      <c r="B16" s="52"/>
      <c r="C16" s="48" t="s">
        <v>133</v>
      </c>
      <c r="D16" s="48"/>
      <c r="E16" s="48"/>
      <c r="F16" s="49"/>
      <c r="G16" s="53" t="s">
        <v>13</v>
      </c>
      <c r="H16" s="185">
        <v>15974.23263707526</v>
      </c>
      <c r="I16" s="76">
        <v>16642.248841494846</v>
      </c>
      <c r="J16" s="76">
        <v>17513.822313046305</v>
      </c>
      <c r="K16" s="76">
        <v>18450.40733305447</v>
      </c>
      <c r="L16" s="77">
        <v>19441.49141008252</v>
      </c>
      <c r="M16" s="76">
        <v>4084.126121</v>
      </c>
      <c r="N16" s="76">
        <v>4128.244126</v>
      </c>
      <c r="O16" s="76">
        <v>4187.926748</v>
      </c>
      <c r="P16" s="77">
        <v>4240.072594</v>
      </c>
      <c r="Q16" s="78">
        <v>4301.596047</v>
      </c>
      <c r="R16" s="76">
        <v>4351.853833</v>
      </c>
      <c r="S16" s="76">
        <v>4403.271989</v>
      </c>
      <c r="T16" s="77">
        <v>4456.265501</v>
      </c>
      <c r="U16" s="78">
        <v>4522.943957</v>
      </c>
      <c r="V16" s="76">
        <v>4582.456722</v>
      </c>
      <c r="W16" s="76">
        <v>4642.092768</v>
      </c>
      <c r="X16" s="77">
        <v>4702.014014</v>
      </c>
      <c r="Y16" s="76">
        <v>4764.186931</v>
      </c>
      <c r="Z16" s="76">
        <v>4827.389669</v>
      </c>
      <c r="AA16" s="76">
        <v>4892.319637</v>
      </c>
      <c r="AB16" s="79">
        <v>4956.91841</v>
      </c>
    </row>
    <row r="17" spans="1:114" s="168" customFormat="1" ht="18">
      <c r="A17" s="158"/>
      <c r="B17" s="52"/>
      <c r="C17" s="48" t="s">
        <v>134</v>
      </c>
      <c r="D17" s="48"/>
      <c r="E17" s="48"/>
      <c r="F17" s="49"/>
      <c r="G17" s="53" t="s">
        <v>13</v>
      </c>
      <c r="H17" s="159">
        <v>912</v>
      </c>
      <c r="I17" s="161">
        <v>952.8529785</v>
      </c>
      <c r="J17" s="223">
        <v>1001.9144939999999</v>
      </c>
      <c r="K17" s="223">
        <v>1054.74040925</v>
      </c>
      <c r="L17" s="162">
        <v>1111.4397235000001</v>
      </c>
      <c r="M17" s="76">
        <v>931.993077</v>
      </c>
      <c r="N17" s="76">
        <v>947.799206</v>
      </c>
      <c r="O17" s="76">
        <v>959.476685</v>
      </c>
      <c r="P17" s="77">
        <v>972.142946</v>
      </c>
      <c r="Q17" s="76">
        <v>984.633793</v>
      </c>
      <c r="R17" s="76">
        <v>995.388469</v>
      </c>
      <c r="S17" s="76">
        <v>1007.753684</v>
      </c>
      <c r="T17" s="77">
        <v>1019.88203</v>
      </c>
      <c r="U17" s="76">
        <v>1034.211168</v>
      </c>
      <c r="V17" s="76">
        <v>1047.924076</v>
      </c>
      <c r="W17" s="76">
        <v>1061.56175</v>
      </c>
      <c r="X17" s="77">
        <v>1075.264643</v>
      </c>
      <c r="Y17" s="76">
        <v>1089.482453</v>
      </c>
      <c r="Z17" s="76">
        <v>1103.935763</v>
      </c>
      <c r="AA17" s="76">
        <v>1118.78406</v>
      </c>
      <c r="AB17" s="79">
        <v>1133.556618</v>
      </c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</row>
    <row r="18" spans="2:28" ht="15">
      <c r="B18" s="52"/>
      <c r="C18" s="48"/>
      <c r="D18" s="64" t="s">
        <v>135</v>
      </c>
      <c r="E18" s="48"/>
      <c r="F18" s="49"/>
      <c r="G18" s="53" t="s">
        <v>13</v>
      </c>
      <c r="H18" s="159">
        <v>900.134215722356</v>
      </c>
      <c r="I18" s="163">
        <v>939.7411223527349</v>
      </c>
      <c r="J18" s="224">
        <v>986.9882248896901</v>
      </c>
      <c r="K18" s="224">
        <v>1036.152376296351</v>
      </c>
      <c r="L18" s="164">
        <v>1092.1119481643154</v>
      </c>
      <c r="M18" s="99"/>
      <c r="N18" s="99"/>
      <c r="O18" s="99"/>
      <c r="P18" s="100"/>
      <c r="Q18" s="101"/>
      <c r="R18" s="99"/>
      <c r="S18" s="99"/>
      <c r="T18" s="100"/>
      <c r="U18" s="101"/>
      <c r="V18" s="99"/>
      <c r="W18" s="99"/>
      <c r="X18" s="100"/>
      <c r="Y18" s="99"/>
      <c r="Z18" s="99"/>
      <c r="AA18" s="99"/>
      <c r="AB18" s="102"/>
    </row>
    <row r="19" spans="2:28" ht="18">
      <c r="B19" s="52"/>
      <c r="C19" s="48"/>
      <c r="D19" s="64" t="s">
        <v>136</v>
      </c>
      <c r="E19" s="48"/>
      <c r="F19" s="49"/>
      <c r="G19" s="53" t="s">
        <v>13</v>
      </c>
      <c r="H19" s="159">
        <v>957.0282875981769</v>
      </c>
      <c r="I19" s="163">
        <v>1003.23821367766</v>
      </c>
      <c r="J19" s="224">
        <v>1058.2161856977343</v>
      </c>
      <c r="K19" s="224">
        <v>1124.045430084333</v>
      </c>
      <c r="L19" s="164">
        <v>1183.7213937463405</v>
      </c>
      <c r="M19" s="99"/>
      <c r="N19" s="99"/>
      <c r="O19" s="99"/>
      <c r="P19" s="100"/>
      <c r="Q19" s="101"/>
      <c r="R19" s="99"/>
      <c r="S19" s="99"/>
      <c r="T19" s="100"/>
      <c r="U19" s="101"/>
      <c r="V19" s="99"/>
      <c r="W19" s="99"/>
      <c r="X19" s="100"/>
      <c r="Y19" s="99"/>
      <c r="Z19" s="99"/>
      <c r="AA19" s="99"/>
      <c r="AB19" s="102"/>
    </row>
    <row r="20" spans="2:28" ht="15">
      <c r="B20" s="52"/>
      <c r="C20" s="48" t="s">
        <v>137</v>
      </c>
      <c r="D20" s="48"/>
      <c r="E20" s="48"/>
      <c r="F20" s="49"/>
      <c r="G20" s="53" t="s">
        <v>13</v>
      </c>
      <c r="H20" s="160">
        <v>839.6093533171722</v>
      </c>
      <c r="I20" s="165">
        <v>866.011620592473</v>
      </c>
      <c r="J20" s="225">
        <v>889.9778817891994</v>
      </c>
      <c r="K20" s="225">
        <v>916.7284027475482</v>
      </c>
      <c r="L20" s="166">
        <v>943.6711389567026</v>
      </c>
      <c r="M20" s="99"/>
      <c r="N20" s="99"/>
      <c r="O20" s="99"/>
      <c r="P20" s="100"/>
      <c r="Q20" s="101"/>
      <c r="R20" s="99"/>
      <c r="S20" s="99"/>
      <c r="T20" s="100"/>
      <c r="U20" s="101"/>
      <c r="V20" s="99"/>
      <c r="W20" s="99"/>
      <c r="X20" s="100"/>
      <c r="Y20" s="99"/>
      <c r="Z20" s="99"/>
      <c r="AA20" s="99"/>
      <c r="AB20" s="102"/>
    </row>
    <row r="21" spans="2:28" ht="18">
      <c r="B21" s="52"/>
      <c r="C21" s="48" t="s">
        <v>138</v>
      </c>
      <c r="D21" s="48"/>
      <c r="E21" s="48"/>
      <c r="F21" s="49"/>
      <c r="G21" s="53" t="s">
        <v>139</v>
      </c>
      <c r="H21" s="120">
        <v>34052.46356846231</v>
      </c>
      <c r="I21" s="76">
        <v>34433.36111351061</v>
      </c>
      <c r="J21" s="76">
        <v>35293.774844185406</v>
      </c>
      <c r="K21" s="76">
        <v>36528.01165586534</v>
      </c>
      <c r="L21" s="77">
        <v>37513.45282648357</v>
      </c>
      <c r="M21" s="76">
        <v>8571.510669</v>
      </c>
      <c r="N21" s="76">
        <v>8596.38629</v>
      </c>
      <c r="O21" s="76">
        <v>8616.464693</v>
      </c>
      <c r="P21" s="77">
        <v>8648.261469</v>
      </c>
      <c r="Q21" s="78">
        <v>8730.877248</v>
      </c>
      <c r="R21" s="76">
        <v>8790.730456</v>
      </c>
      <c r="S21" s="76">
        <v>8857.220613</v>
      </c>
      <c r="T21" s="77">
        <v>8913.958734</v>
      </c>
      <c r="U21" s="78">
        <v>9010.993047</v>
      </c>
      <c r="V21" s="76">
        <v>9093.098297</v>
      </c>
      <c r="W21" s="76">
        <v>9182.193022</v>
      </c>
      <c r="X21" s="77">
        <v>9240.554454</v>
      </c>
      <c r="Y21" s="76">
        <v>9295.04486</v>
      </c>
      <c r="Z21" s="76">
        <v>9351.263467</v>
      </c>
      <c r="AA21" s="76">
        <v>9405.799068</v>
      </c>
      <c r="AB21" s="79">
        <v>9460.768042</v>
      </c>
    </row>
    <row r="22" spans="2:28" ht="15">
      <c r="B22" s="52"/>
      <c r="C22" s="48" t="s">
        <v>140</v>
      </c>
      <c r="D22" s="48"/>
      <c r="E22" s="48"/>
      <c r="F22" s="49"/>
      <c r="G22" s="53" t="s">
        <v>141</v>
      </c>
      <c r="H22" s="84">
        <v>39.32190172152345</v>
      </c>
      <c r="I22" s="67">
        <v>40.20319725679181</v>
      </c>
      <c r="J22" s="67">
        <v>40.44030742404938</v>
      </c>
      <c r="K22" s="67">
        <v>40.119233863287704</v>
      </c>
      <c r="L22" s="66">
        <v>40.0400120473713</v>
      </c>
      <c r="M22" s="67">
        <v>39.779750011111595</v>
      </c>
      <c r="N22" s="67">
        <v>40.06336045501326</v>
      </c>
      <c r="O22" s="67">
        <v>40.418801070385534</v>
      </c>
      <c r="P22" s="66">
        <v>40.55087749065687</v>
      </c>
      <c r="Q22" s="68">
        <v>40.52163938718948</v>
      </c>
      <c r="R22" s="67">
        <v>40.474716102764276</v>
      </c>
      <c r="S22" s="67">
        <v>40.39905385918629</v>
      </c>
      <c r="T22" s="66">
        <v>40.36582034705748</v>
      </c>
      <c r="U22" s="68">
        <v>40.266921173663825</v>
      </c>
      <c r="V22" s="67">
        <v>40.16575210870415</v>
      </c>
      <c r="W22" s="67">
        <v>40.02711798989102</v>
      </c>
      <c r="X22" s="66">
        <v>40.01714418089185</v>
      </c>
      <c r="Y22" s="67">
        <v>40.030036900471636</v>
      </c>
      <c r="Z22" s="67">
        <v>40.03629098909847</v>
      </c>
      <c r="AA22" s="67">
        <v>40.04758128743969</v>
      </c>
      <c r="AB22" s="69">
        <v>40.0461390124754</v>
      </c>
    </row>
    <row r="23" spans="2:28" ht="3.75" customHeight="1">
      <c r="B23" s="52"/>
      <c r="C23" s="48"/>
      <c r="D23" s="48"/>
      <c r="E23" s="48"/>
      <c r="F23" s="49"/>
      <c r="G23" s="53"/>
      <c r="H23" s="60"/>
      <c r="I23" s="48"/>
      <c r="J23" s="48"/>
      <c r="K23" s="48"/>
      <c r="L23" s="49"/>
      <c r="M23" s="48"/>
      <c r="N23" s="48"/>
      <c r="O23" s="48"/>
      <c r="P23" s="49"/>
      <c r="Q23" s="50"/>
      <c r="R23" s="48"/>
      <c r="S23" s="48"/>
      <c r="T23" s="49"/>
      <c r="U23" s="50"/>
      <c r="V23" s="48"/>
      <c r="W23" s="48"/>
      <c r="X23" s="49"/>
      <c r="Y23" s="48"/>
      <c r="Z23" s="48"/>
      <c r="AA23" s="48"/>
      <c r="AB23" s="51"/>
    </row>
    <row r="24" spans="2:28" ht="15">
      <c r="B24" s="41" t="s">
        <v>142</v>
      </c>
      <c r="C24" s="48"/>
      <c r="D24" s="48"/>
      <c r="E24" s="48"/>
      <c r="F24" s="49"/>
      <c r="G24" s="53"/>
      <c r="H24" s="60"/>
      <c r="I24" s="48"/>
      <c r="J24" s="48"/>
      <c r="K24" s="48"/>
      <c r="L24" s="49"/>
      <c r="M24" s="48"/>
      <c r="N24" s="48"/>
      <c r="O24" s="48"/>
      <c r="P24" s="49"/>
      <c r="Q24" s="50"/>
      <c r="R24" s="48"/>
      <c r="S24" s="48"/>
      <c r="T24" s="49"/>
      <c r="U24" s="50"/>
      <c r="V24" s="48"/>
      <c r="W24" s="48"/>
      <c r="X24" s="49"/>
      <c r="Y24" s="48"/>
      <c r="Z24" s="48"/>
      <c r="AA24" s="48"/>
      <c r="AB24" s="51"/>
    </row>
    <row r="25" spans="2:28" ht="15">
      <c r="B25" s="52"/>
      <c r="C25" s="48" t="s">
        <v>143</v>
      </c>
      <c r="D25" s="48"/>
      <c r="E25" s="48"/>
      <c r="F25" s="49"/>
      <c r="G25" s="53" t="s">
        <v>131</v>
      </c>
      <c r="H25" s="115">
        <v>3810.2727499999996</v>
      </c>
      <c r="I25" s="111">
        <v>3780.456</v>
      </c>
      <c r="J25" s="111">
        <v>3759.05575</v>
      </c>
      <c r="K25" s="111">
        <v>3738.3060000000005</v>
      </c>
      <c r="L25" s="112">
        <v>3719.1242500000003</v>
      </c>
      <c r="M25" s="111">
        <v>3790.322</v>
      </c>
      <c r="N25" s="111">
        <v>3783.394</v>
      </c>
      <c r="O25" s="111">
        <v>3776.9919999999997</v>
      </c>
      <c r="P25" s="112">
        <v>3771.116</v>
      </c>
      <c r="Q25" s="113">
        <v>3766.9790000000003</v>
      </c>
      <c r="R25" s="111">
        <v>3761.67</v>
      </c>
      <c r="S25" s="111">
        <v>3756.401</v>
      </c>
      <c r="T25" s="112">
        <v>3751.1730000000002</v>
      </c>
      <c r="U25" s="113">
        <v>3745.842</v>
      </c>
      <c r="V25" s="111">
        <v>3740.753</v>
      </c>
      <c r="W25" s="111">
        <v>3735.761</v>
      </c>
      <c r="X25" s="112">
        <v>3730.868</v>
      </c>
      <c r="Y25" s="111">
        <v>3726.456</v>
      </c>
      <c r="Z25" s="111">
        <v>3721.605</v>
      </c>
      <c r="AA25" s="111">
        <v>3716.699</v>
      </c>
      <c r="AB25" s="114">
        <v>3711.7369999999996</v>
      </c>
    </row>
    <row r="26" spans="2:28" ht="15">
      <c r="B26" s="52"/>
      <c r="C26" s="48" t="s">
        <v>144</v>
      </c>
      <c r="D26" s="48"/>
      <c r="E26" s="48"/>
      <c r="F26" s="49"/>
      <c r="G26" s="53" t="s">
        <v>131</v>
      </c>
      <c r="H26" s="115">
        <v>2758.1115</v>
      </c>
      <c r="I26" s="111">
        <v>2758.37425</v>
      </c>
      <c r="J26" s="111">
        <v>2766.39375</v>
      </c>
      <c r="K26" s="111">
        <v>2773.1035</v>
      </c>
      <c r="L26" s="112">
        <v>2779.2690000000002</v>
      </c>
      <c r="M26" s="111">
        <v>2756.461</v>
      </c>
      <c r="N26" s="111">
        <v>2756.886</v>
      </c>
      <c r="O26" s="111">
        <v>2758.3030000000003</v>
      </c>
      <c r="P26" s="112">
        <v>2761.8469999999998</v>
      </c>
      <c r="Q26" s="113">
        <v>2763.665</v>
      </c>
      <c r="R26" s="111">
        <v>2765.483</v>
      </c>
      <c r="S26" s="111">
        <v>2767.303</v>
      </c>
      <c r="T26" s="112">
        <v>2769.1240000000003</v>
      </c>
      <c r="U26" s="113">
        <v>2770.584</v>
      </c>
      <c r="V26" s="111">
        <v>2772.2859999999996</v>
      </c>
      <c r="W26" s="111">
        <v>2773.9539999999997</v>
      </c>
      <c r="X26" s="112">
        <v>2775.5899999999997</v>
      </c>
      <c r="Y26" s="111">
        <v>2776.913</v>
      </c>
      <c r="Z26" s="111">
        <v>2778.457</v>
      </c>
      <c r="AA26" s="111">
        <v>2780.041</v>
      </c>
      <c r="AB26" s="114">
        <v>2781.665</v>
      </c>
    </row>
    <row r="27" spans="2:28" ht="18">
      <c r="B27" s="52"/>
      <c r="C27" s="48" t="s">
        <v>145</v>
      </c>
      <c r="D27" s="48"/>
      <c r="E27" s="48"/>
      <c r="F27" s="49"/>
      <c r="G27" s="53" t="s">
        <v>4</v>
      </c>
      <c r="H27" s="84">
        <v>72.3866</v>
      </c>
      <c r="I27" s="67">
        <v>72.96445</v>
      </c>
      <c r="J27" s="67">
        <v>73.593025</v>
      </c>
      <c r="K27" s="67">
        <v>74.181025</v>
      </c>
      <c r="L27" s="66">
        <v>74.729375</v>
      </c>
      <c r="M27" s="67">
        <v>72.72370000000001</v>
      </c>
      <c r="N27" s="67">
        <v>72.8681</v>
      </c>
      <c r="O27" s="67">
        <v>73.0291</v>
      </c>
      <c r="P27" s="66">
        <v>73.2369</v>
      </c>
      <c r="Q27" s="68">
        <v>73.3655</v>
      </c>
      <c r="R27" s="67">
        <v>73.5174</v>
      </c>
      <c r="S27" s="67">
        <v>73.669</v>
      </c>
      <c r="T27" s="66">
        <v>73.8202</v>
      </c>
      <c r="U27" s="68">
        <v>73.96430000000001</v>
      </c>
      <c r="V27" s="67">
        <v>74.1104</v>
      </c>
      <c r="W27" s="67">
        <v>74.2541</v>
      </c>
      <c r="X27" s="66">
        <v>74.39529999999999</v>
      </c>
      <c r="Y27" s="67">
        <v>74.5189</v>
      </c>
      <c r="Z27" s="67">
        <v>74.6575</v>
      </c>
      <c r="AA27" s="67">
        <v>74.7987</v>
      </c>
      <c r="AB27" s="69">
        <v>74.94239999999999</v>
      </c>
    </row>
    <row r="28" spans="2:28" ht="18.75" thickBot="1">
      <c r="B28" s="54"/>
      <c r="C28" s="55" t="s">
        <v>146</v>
      </c>
      <c r="D28" s="55"/>
      <c r="E28" s="55"/>
      <c r="F28" s="56"/>
      <c r="G28" s="57" t="s">
        <v>4</v>
      </c>
      <c r="H28" s="85">
        <v>9.0978</v>
      </c>
      <c r="I28" s="70">
        <v>8.280175</v>
      </c>
      <c r="J28" s="70">
        <v>7.990875</v>
      </c>
      <c r="K28" s="70">
        <v>7.824225000000001</v>
      </c>
      <c r="L28" s="71">
        <v>7.701999999999999</v>
      </c>
      <c r="M28" s="70">
        <v>8.4723</v>
      </c>
      <c r="N28" s="70">
        <v>8.319899999999999</v>
      </c>
      <c r="O28" s="70">
        <v>8.205900000000002</v>
      </c>
      <c r="P28" s="71">
        <v>8.1226</v>
      </c>
      <c r="Q28" s="72">
        <v>8.0634</v>
      </c>
      <c r="R28" s="70">
        <v>8.0128</v>
      </c>
      <c r="S28" s="70">
        <v>7.9661</v>
      </c>
      <c r="T28" s="71">
        <v>7.921200000000001</v>
      </c>
      <c r="U28" s="72">
        <v>7.879600000000001</v>
      </c>
      <c r="V28" s="70">
        <v>7.840999999999999</v>
      </c>
      <c r="W28" s="70">
        <v>7.8048</v>
      </c>
      <c r="X28" s="71">
        <v>7.7715000000000005</v>
      </c>
      <c r="Y28" s="70">
        <v>7.739999999999999</v>
      </c>
      <c r="Z28" s="70">
        <v>7.713</v>
      </c>
      <c r="AA28" s="70">
        <v>7.6887</v>
      </c>
      <c r="AB28" s="73">
        <v>7.6663</v>
      </c>
    </row>
    <row r="29" ht="15.75" thickBot="1"/>
    <row r="30" spans="2:28" ht="30" customHeight="1">
      <c r="B30" s="210" t="str">
        <f>"Medium-Term Forecast "&amp;Summary!H3&amp;" - labour market [change over previous period]"</f>
        <v>Medium-Term Forecast MTF-2017Q4U - labour market [change over previous period]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2"/>
    </row>
    <row r="31" spans="2:28" ht="15">
      <c r="B31" s="289" t="s">
        <v>20</v>
      </c>
      <c r="C31" s="290"/>
      <c r="D31" s="290"/>
      <c r="E31" s="290"/>
      <c r="F31" s="291"/>
      <c r="G31" s="294" t="s">
        <v>19</v>
      </c>
      <c r="H31" s="32" t="str">
        <f aca="true" t="shared" si="0" ref="H31:M31">H$3</f>
        <v>Actual</v>
      </c>
      <c r="I31" s="293">
        <f t="shared" si="0"/>
        <v>2017</v>
      </c>
      <c r="J31" s="293">
        <f t="shared" si="0"/>
        <v>2018</v>
      </c>
      <c r="K31" s="293">
        <f t="shared" si="0"/>
        <v>2019</v>
      </c>
      <c r="L31" s="295">
        <f t="shared" si="0"/>
        <v>2020</v>
      </c>
      <c r="M31" s="297">
        <f t="shared" si="0"/>
        <v>2017</v>
      </c>
      <c r="N31" s="298"/>
      <c r="O31" s="298"/>
      <c r="P31" s="298"/>
      <c r="Q31" s="297">
        <f>Q$3</f>
        <v>2018</v>
      </c>
      <c r="R31" s="298"/>
      <c r="S31" s="298"/>
      <c r="T31" s="298"/>
      <c r="U31" s="297">
        <f>U$3</f>
        <v>2019</v>
      </c>
      <c r="V31" s="298"/>
      <c r="W31" s="298"/>
      <c r="X31" s="298"/>
      <c r="Y31" s="297">
        <f>Y$3</f>
        <v>2020</v>
      </c>
      <c r="Z31" s="298"/>
      <c r="AA31" s="298"/>
      <c r="AB31" s="300"/>
    </row>
    <row r="32" spans="2:28" ht="15">
      <c r="B32" s="282"/>
      <c r="C32" s="283"/>
      <c r="D32" s="283"/>
      <c r="E32" s="283"/>
      <c r="F32" s="284"/>
      <c r="G32" s="286"/>
      <c r="H32" s="34">
        <f>$H$4</f>
        <v>2016</v>
      </c>
      <c r="I32" s="288"/>
      <c r="J32" s="288"/>
      <c r="K32" s="288"/>
      <c r="L32" s="296"/>
      <c r="M32" s="37" t="s">
        <v>0</v>
      </c>
      <c r="N32" s="37" t="s">
        <v>1</v>
      </c>
      <c r="O32" s="37" t="s">
        <v>2</v>
      </c>
      <c r="P32" s="147" t="s">
        <v>3</v>
      </c>
      <c r="Q32" s="39" t="s">
        <v>0</v>
      </c>
      <c r="R32" s="37" t="s">
        <v>1</v>
      </c>
      <c r="S32" s="37" t="s">
        <v>2</v>
      </c>
      <c r="T32" s="147" t="s">
        <v>3</v>
      </c>
      <c r="U32" s="39" t="s">
        <v>0</v>
      </c>
      <c r="V32" s="37" t="s">
        <v>1</v>
      </c>
      <c r="W32" s="37" t="s">
        <v>2</v>
      </c>
      <c r="X32" s="222" t="s">
        <v>3</v>
      </c>
      <c r="Y32" s="37" t="s">
        <v>0</v>
      </c>
      <c r="Z32" s="37" t="s">
        <v>1</v>
      </c>
      <c r="AA32" s="37" t="s">
        <v>2</v>
      </c>
      <c r="AB32" s="221" t="s">
        <v>3</v>
      </c>
    </row>
    <row r="33" spans="2:28" ht="3.75" customHeight="1">
      <c r="B33" s="41"/>
      <c r="C33" s="42"/>
      <c r="D33" s="42"/>
      <c r="E33" s="42"/>
      <c r="F33" s="43"/>
      <c r="G33" s="198"/>
      <c r="H33" s="98"/>
      <c r="I33" s="87"/>
      <c r="J33" s="240"/>
      <c r="K33" s="86"/>
      <c r="L33" s="88"/>
      <c r="M33" s="46"/>
      <c r="N33" s="46"/>
      <c r="O33" s="46"/>
      <c r="P33" s="45"/>
      <c r="Q33" s="89"/>
      <c r="R33" s="46"/>
      <c r="S33" s="46"/>
      <c r="T33" s="45"/>
      <c r="U33" s="89"/>
      <c r="V33" s="46"/>
      <c r="W33" s="46"/>
      <c r="X33" s="45"/>
      <c r="Y33" s="46"/>
      <c r="Z33" s="46"/>
      <c r="AA33" s="46"/>
      <c r="AB33" s="63"/>
    </row>
    <row r="34" spans="2:28" ht="15">
      <c r="B34" s="41" t="s">
        <v>126</v>
      </c>
      <c r="C34" s="42"/>
      <c r="D34" s="42"/>
      <c r="E34" s="42"/>
      <c r="F34" s="91"/>
      <c r="G34" s="44"/>
      <c r="H34" s="98"/>
      <c r="I34" s="86"/>
      <c r="J34" s="240"/>
      <c r="K34" s="86"/>
      <c r="L34" s="88"/>
      <c r="M34" s="46"/>
      <c r="N34" s="46"/>
      <c r="O34" s="46"/>
      <c r="P34" s="45"/>
      <c r="Q34" s="89"/>
      <c r="R34" s="46"/>
      <c r="S34" s="46"/>
      <c r="T34" s="45"/>
      <c r="U34" s="89"/>
      <c r="V34" s="46"/>
      <c r="W34" s="46"/>
      <c r="X34" s="45"/>
      <c r="Y34" s="46"/>
      <c r="Z34" s="46"/>
      <c r="AA34" s="46"/>
      <c r="AB34" s="63"/>
    </row>
    <row r="35" spans="2:28" ht="15">
      <c r="B35" s="41"/>
      <c r="C35" s="90" t="s">
        <v>44</v>
      </c>
      <c r="D35" s="42"/>
      <c r="E35" s="42"/>
      <c r="F35" s="91"/>
      <c r="G35" s="53" t="s">
        <v>147</v>
      </c>
      <c r="H35" s="103">
        <v>2.37979503739696</v>
      </c>
      <c r="I35" s="104">
        <v>2.2459782458252846</v>
      </c>
      <c r="J35" s="104">
        <v>1.7660172283675166</v>
      </c>
      <c r="K35" s="104">
        <v>1.1901938633957627</v>
      </c>
      <c r="L35" s="105">
        <v>1.0632473400402915</v>
      </c>
      <c r="M35" s="67">
        <v>0.40070021134428657</v>
      </c>
      <c r="N35" s="67">
        <v>0.6538282441043606</v>
      </c>
      <c r="O35" s="67">
        <v>0.572898842795027</v>
      </c>
      <c r="P35" s="66">
        <v>0.5600154591320177</v>
      </c>
      <c r="Q35" s="68">
        <v>0.3899655819343337</v>
      </c>
      <c r="R35" s="67">
        <v>0.34941842658926703</v>
      </c>
      <c r="S35" s="67">
        <v>0.3212064690800531</v>
      </c>
      <c r="T35" s="66">
        <v>0.2947985742859771</v>
      </c>
      <c r="U35" s="68">
        <v>0.2582827064335049</v>
      </c>
      <c r="V35" s="67">
        <v>0.3118785141313509</v>
      </c>
      <c r="W35" s="67">
        <v>0.3014016920293443</v>
      </c>
      <c r="X35" s="66">
        <v>0.2922430769482105</v>
      </c>
      <c r="Y35" s="67">
        <v>0.2801073663430458</v>
      </c>
      <c r="Z35" s="67">
        <v>0.2423578666170414</v>
      </c>
      <c r="AA35" s="67">
        <v>0.2082172462073686</v>
      </c>
      <c r="AB35" s="69">
        <v>0.18206428219882298</v>
      </c>
    </row>
    <row r="36" spans="2:28" ht="3.75" customHeight="1">
      <c r="B36" s="52"/>
      <c r="C36" s="48"/>
      <c r="D36" s="64"/>
      <c r="E36" s="48"/>
      <c r="F36" s="49"/>
      <c r="G36" s="53"/>
      <c r="H36" s="60"/>
      <c r="I36" s="48"/>
      <c r="J36" s="48"/>
      <c r="K36" s="48"/>
      <c r="L36" s="49"/>
      <c r="M36" s="48"/>
      <c r="N36" s="48"/>
      <c r="O36" s="48"/>
      <c r="P36" s="49"/>
      <c r="Q36" s="50"/>
      <c r="R36" s="48"/>
      <c r="S36" s="48"/>
      <c r="T36" s="49"/>
      <c r="U36" s="50"/>
      <c r="V36" s="48"/>
      <c r="W36" s="48"/>
      <c r="X36" s="49"/>
      <c r="Y36" s="48"/>
      <c r="Z36" s="48"/>
      <c r="AA36" s="48"/>
      <c r="AB36" s="51"/>
    </row>
    <row r="37" spans="2:28" ht="15">
      <c r="B37" s="52"/>
      <c r="C37" s="48"/>
      <c r="D37" s="64" t="s">
        <v>128</v>
      </c>
      <c r="E37" s="48"/>
      <c r="F37" s="49"/>
      <c r="G37" s="53" t="s">
        <v>147</v>
      </c>
      <c r="H37" s="84">
        <v>2.8297372108377914</v>
      </c>
      <c r="I37" s="67">
        <v>2.6481399400389876</v>
      </c>
      <c r="J37" s="67">
        <v>1.9281436658550746</v>
      </c>
      <c r="K37" s="67">
        <v>1.1921457954539676</v>
      </c>
      <c r="L37" s="66">
        <v>1.0632399476683077</v>
      </c>
      <c r="M37" s="99"/>
      <c r="N37" s="99"/>
      <c r="O37" s="99"/>
      <c r="P37" s="100"/>
      <c r="Q37" s="101"/>
      <c r="R37" s="99"/>
      <c r="S37" s="99"/>
      <c r="T37" s="100"/>
      <c r="U37" s="101"/>
      <c r="V37" s="99"/>
      <c r="W37" s="99"/>
      <c r="X37" s="100"/>
      <c r="Y37" s="99"/>
      <c r="Z37" s="99"/>
      <c r="AA37" s="99"/>
      <c r="AB37" s="102"/>
    </row>
    <row r="38" spans="2:28" ht="15">
      <c r="B38" s="52"/>
      <c r="C38" s="48"/>
      <c r="D38" s="64" t="s">
        <v>129</v>
      </c>
      <c r="E38" s="48"/>
      <c r="F38" s="49"/>
      <c r="G38" s="53" t="s">
        <v>147</v>
      </c>
      <c r="H38" s="84">
        <v>-0.31593579210222344</v>
      </c>
      <c r="I38" s="67">
        <v>-0.23959764918976134</v>
      </c>
      <c r="J38" s="67">
        <v>0.7349389837840477</v>
      </c>
      <c r="K38" s="67">
        <v>1.1777897663737207</v>
      </c>
      <c r="L38" s="66">
        <v>1.0632188498098856</v>
      </c>
      <c r="M38" s="99"/>
      <c r="N38" s="99"/>
      <c r="O38" s="99"/>
      <c r="P38" s="100"/>
      <c r="Q38" s="101"/>
      <c r="R38" s="99"/>
      <c r="S38" s="99"/>
      <c r="T38" s="100"/>
      <c r="U38" s="101"/>
      <c r="V38" s="99"/>
      <c r="W38" s="99"/>
      <c r="X38" s="100"/>
      <c r="Y38" s="99"/>
      <c r="Z38" s="99"/>
      <c r="AA38" s="99"/>
      <c r="AB38" s="102"/>
    </row>
    <row r="39" spans="2:28" ht="3.75" customHeight="1">
      <c r="B39" s="52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50"/>
      <c r="R39" s="48"/>
      <c r="S39" s="48"/>
      <c r="T39" s="49"/>
      <c r="U39" s="50"/>
      <c r="V39" s="48"/>
      <c r="W39" s="48"/>
      <c r="X39" s="49"/>
      <c r="Y39" s="48"/>
      <c r="Z39" s="48"/>
      <c r="AA39" s="48"/>
      <c r="AB39" s="51"/>
    </row>
    <row r="40" spans="2:28" ht="15">
      <c r="B40" s="52"/>
      <c r="C40" s="48" t="s">
        <v>130</v>
      </c>
      <c r="D40" s="48"/>
      <c r="E40" s="48"/>
      <c r="F40" s="49"/>
      <c r="G40" s="53" t="s">
        <v>147</v>
      </c>
      <c r="H40" s="84">
        <v>-15.352394378747178</v>
      </c>
      <c r="I40" s="67">
        <v>-15.149726543812676</v>
      </c>
      <c r="J40" s="67">
        <v>-9.121672515241741</v>
      </c>
      <c r="K40" s="67">
        <v>-8.875291765953406</v>
      </c>
      <c r="L40" s="66">
        <v>-8.581510100733126</v>
      </c>
      <c r="M40" s="67">
        <v>-4.895704582878722</v>
      </c>
      <c r="N40" s="67">
        <v>-2.2677916019320747</v>
      </c>
      <c r="O40" s="67">
        <v>-4.821453323168626</v>
      </c>
      <c r="P40" s="66">
        <v>-1.714353328812706</v>
      </c>
      <c r="Q40" s="68">
        <v>-1.1654612300084182</v>
      </c>
      <c r="R40" s="67">
        <v>-2.8479871069904306</v>
      </c>
      <c r="S40" s="67">
        <v>-2.5292954622172914</v>
      </c>
      <c r="T40" s="66">
        <v>-2.2926406926406884</v>
      </c>
      <c r="U40" s="68">
        <v>-1.846666430368984</v>
      </c>
      <c r="V40" s="67">
        <v>-2.4499081735828696</v>
      </c>
      <c r="W40" s="67">
        <v>-2.4104286205346597</v>
      </c>
      <c r="X40" s="66">
        <v>-2.3810943062908905</v>
      </c>
      <c r="Y40" s="67">
        <v>-2.6118139478081304</v>
      </c>
      <c r="Z40" s="67">
        <v>-2.0463069574436616</v>
      </c>
      <c r="AA40" s="67">
        <v>-1.5886131930543286</v>
      </c>
      <c r="AB40" s="69">
        <v>-1.218084414432525</v>
      </c>
    </row>
    <row r="41" spans="2:28" ht="15">
      <c r="B41" s="52"/>
      <c r="C41" s="48" t="s">
        <v>49</v>
      </c>
      <c r="D41" s="48"/>
      <c r="E41" s="48"/>
      <c r="F41" s="49"/>
      <c r="G41" s="53" t="s">
        <v>148</v>
      </c>
      <c r="H41" s="84">
        <v>-1.8324000000000007</v>
      </c>
      <c r="I41" s="67">
        <v>-1.4620999999999995</v>
      </c>
      <c r="J41" s="67">
        <v>-0.7679499999999992</v>
      </c>
      <c r="K41" s="67">
        <v>-0.6744249999999994</v>
      </c>
      <c r="L41" s="66">
        <v>-0.592100000000001</v>
      </c>
      <c r="M41" s="67">
        <v>-0.43190000000000034</v>
      </c>
      <c r="N41" s="67">
        <v>-0.19559999999999994</v>
      </c>
      <c r="O41" s="67">
        <v>-0.40789999999999993</v>
      </c>
      <c r="P41" s="66">
        <v>-0.1465999999999995</v>
      </c>
      <c r="Q41" s="68">
        <v>-0.09620000000000045</v>
      </c>
      <c r="R41" s="67">
        <v>-0.2249000000000001</v>
      </c>
      <c r="S41" s="67">
        <v>-0.19450000000000023</v>
      </c>
      <c r="T41" s="66">
        <v>-0.17210000000000003</v>
      </c>
      <c r="U41" s="68">
        <v>-0.1353999999999994</v>
      </c>
      <c r="V41" s="67">
        <v>-0.17559999999999937</v>
      </c>
      <c r="W41" s="67">
        <v>-0.1684000000000005</v>
      </c>
      <c r="X41" s="66">
        <v>-0.16229999999999994</v>
      </c>
      <c r="Y41" s="67">
        <v>-0.17250000000000043</v>
      </c>
      <c r="Z41" s="67">
        <v>-0.13269999999999949</v>
      </c>
      <c r="AA41" s="67">
        <v>-0.1017000000000004</v>
      </c>
      <c r="AB41" s="69">
        <v>-0.07759999999999989</v>
      </c>
    </row>
    <row r="42" spans="2:28" ht="3.75" customHeight="1">
      <c r="B42" s="52"/>
      <c r="C42" s="48"/>
      <c r="D42" s="48"/>
      <c r="E42" s="48"/>
      <c r="F42" s="49"/>
      <c r="G42" s="53"/>
      <c r="H42" s="60"/>
      <c r="I42" s="48"/>
      <c r="J42" s="48"/>
      <c r="K42" s="48"/>
      <c r="L42" s="49"/>
      <c r="M42" s="48"/>
      <c r="N42" s="48"/>
      <c r="O42" s="48"/>
      <c r="P42" s="49"/>
      <c r="Q42" s="50"/>
      <c r="R42" s="48"/>
      <c r="S42" s="48"/>
      <c r="T42" s="49"/>
      <c r="U42" s="50"/>
      <c r="V42" s="48"/>
      <c r="W42" s="48"/>
      <c r="X42" s="49"/>
      <c r="Y42" s="48"/>
      <c r="Z42" s="48"/>
      <c r="AA42" s="48"/>
      <c r="AB42" s="51"/>
    </row>
    <row r="43" spans="2:28" ht="15">
      <c r="B43" s="41" t="s">
        <v>132</v>
      </c>
      <c r="C43" s="48"/>
      <c r="D43" s="48"/>
      <c r="E43" s="48"/>
      <c r="F43" s="49"/>
      <c r="G43" s="53"/>
      <c r="H43" s="60"/>
      <c r="I43" s="48"/>
      <c r="J43" s="48"/>
      <c r="K43" s="48"/>
      <c r="L43" s="49"/>
      <c r="M43" s="48"/>
      <c r="N43" s="48"/>
      <c r="O43" s="48"/>
      <c r="P43" s="49"/>
      <c r="Q43" s="50"/>
      <c r="R43" s="48"/>
      <c r="S43" s="48"/>
      <c r="T43" s="49"/>
      <c r="U43" s="50"/>
      <c r="V43" s="48"/>
      <c r="W43" s="48"/>
      <c r="X43" s="49"/>
      <c r="Y43" s="48"/>
      <c r="Z43" s="48"/>
      <c r="AA43" s="48"/>
      <c r="AB43" s="51"/>
    </row>
    <row r="44" spans="2:28" ht="15">
      <c r="B44" s="52"/>
      <c r="C44" s="48" t="s">
        <v>133</v>
      </c>
      <c r="D44" s="48"/>
      <c r="E44" s="48"/>
      <c r="F44" s="49"/>
      <c r="G44" s="53" t="s">
        <v>147</v>
      </c>
      <c r="H44" s="84">
        <v>2.317065795639394</v>
      </c>
      <c r="I44" s="67">
        <v>4.181835957923624</v>
      </c>
      <c r="J44" s="67">
        <v>5.237113564714434</v>
      </c>
      <c r="K44" s="67">
        <v>5.347690545601182</v>
      </c>
      <c r="L44" s="66">
        <v>5.3716108221225625</v>
      </c>
      <c r="M44" s="67">
        <v>0.8543605658533693</v>
      </c>
      <c r="N44" s="67">
        <v>1.0802312096375175</v>
      </c>
      <c r="O44" s="67">
        <v>1.445714453370499</v>
      </c>
      <c r="P44" s="66">
        <v>1.245147041430556</v>
      </c>
      <c r="Q44" s="68">
        <v>1.4509999920062597</v>
      </c>
      <c r="R44" s="67">
        <v>1.1683520593490186</v>
      </c>
      <c r="S44" s="67">
        <v>1.1815230468012743</v>
      </c>
      <c r="T44" s="66">
        <v>1.203503034388632</v>
      </c>
      <c r="U44" s="68">
        <v>1.4962855329207372</v>
      </c>
      <c r="V44" s="67">
        <v>1.3157970906956251</v>
      </c>
      <c r="W44" s="67">
        <v>1.3013990009702212</v>
      </c>
      <c r="X44" s="66">
        <v>1.290823966575232</v>
      </c>
      <c r="Y44" s="67">
        <v>1.3222614142553368</v>
      </c>
      <c r="Z44" s="67">
        <v>1.3266217072371234</v>
      </c>
      <c r="AA44" s="67">
        <v>1.34503266676316</v>
      </c>
      <c r="AB44" s="69">
        <v>1.320411947564665</v>
      </c>
    </row>
    <row r="45" spans="2:28" ht="18">
      <c r="B45" s="52"/>
      <c r="C45" s="48" t="s">
        <v>134</v>
      </c>
      <c r="D45" s="48"/>
      <c r="E45" s="48"/>
      <c r="F45" s="49"/>
      <c r="G45" s="53" t="s">
        <v>147</v>
      </c>
      <c r="H45" s="169">
        <v>3.2842582398879614</v>
      </c>
      <c r="I45" s="170">
        <v>4.479493256578948</v>
      </c>
      <c r="J45" s="226">
        <v>5.148907187888895</v>
      </c>
      <c r="K45" s="226">
        <v>5.27249736043845</v>
      </c>
      <c r="L45" s="171">
        <v>5.375665306150296</v>
      </c>
      <c r="M45" s="67">
        <v>0.3343021676186453</v>
      </c>
      <c r="N45" s="67">
        <v>1.695949185682636</v>
      </c>
      <c r="O45" s="67">
        <v>1.2320625430023853</v>
      </c>
      <c r="P45" s="66">
        <v>1.3201218120271676</v>
      </c>
      <c r="Q45" s="68">
        <v>1.2848776048208777</v>
      </c>
      <c r="R45" s="67">
        <v>1.092251360501507</v>
      </c>
      <c r="S45" s="67">
        <v>1.242250175192666</v>
      </c>
      <c r="T45" s="66">
        <v>1.203503017906101</v>
      </c>
      <c r="U45" s="68">
        <v>1.4049799465532402</v>
      </c>
      <c r="V45" s="67">
        <v>1.3259292129399967</v>
      </c>
      <c r="W45" s="67">
        <v>1.3013990528832835</v>
      </c>
      <c r="X45" s="66">
        <v>1.290823920511457</v>
      </c>
      <c r="Y45" s="67">
        <v>1.3222614630322198</v>
      </c>
      <c r="Z45" s="67">
        <v>1.3266216413308172</v>
      </c>
      <c r="AA45" s="67">
        <v>1.3450327000593632</v>
      </c>
      <c r="AB45" s="69">
        <v>1.3204119121968887</v>
      </c>
    </row>
    <row r="46" spans="2:28" ht="15">
      <c r="B46" s="52"/>
      <c r="C46" s="48"/>
      <c r="D46" s="64" t="s">
        <v>135</v>
      </c>
      <c r="E46" s="48"/>
      <c r="F46" s="49"/>
      <c r="G46" s="53" t="s">
        <v>147</v>
      </c>
      <c r="H46" s="172">
        <v>2.588253086464263</v>
      </c>
      <c r="I46" s="173">
        <v>4.400111221035445</v>
      </c>
      <c r="J46" s="227">
        <v>5.027672133647542</v>
      </c>
      <c r="K46" s="227">
        <v>4.981229782367009</v>
      </c>
      <c r="L46" s="174">
        <v>5.400708732434495</v>
      </c>
      <c r="M46" s="99"/>
      <c r="N46" s="99"/>
      <c r="O46" s="99"/>
      <c r="P46" s="100"/>
      <c r="Q46" s="101"/>
      <c r="R46" s="99"/>
      <c r="S46" s="99"/>
      <c r="T46" s="100"/>
      <c r="U46" s="101"/>
      <c r="V46" s="99"/>
      <c r="W46" s="99"/>
      <c r="X46" s="100"/>
      <c r="Y46" s="99"/>
      <c r="Z46" s="99"/>
      <c r="AA46" s="99"/>
      <c r="AB46" s="102"/>
    </row>
    <row r="47" spans="2:28" ht="18">
      <c r="B47" s="52"/>
      <c r="C47" s="48"/>
      <c r="D47" s="64" t="s">
        <v>149</v>
      </c>
      <c r="E47" s="48"/>
      <c r="F47" s="49"/>
      <c r="G47" s="53" t="s">
        <v>147</v>
      </c>
      <c r="H47" s="172">
        <v>5.64169333769766</v>
      </c>
      <c r="I47" s="173">
        <v>4.828480691563968</v>
      </c>
      <c r="J47" s="227">
        <v>5.480051623884677</v>
      </c>
      <c r="K47" s="227">
        <v>6.220774665546642</v>
      </c>
      <c r="L47" s="174">
        <v>5.309034854359055</v>
      </c>
      <c r="M47" s="99"/>
      <c r="N47" s="99"/>
      <c r="O47" s="99"/>
      <c r="P47" s="100"/>
      <c r="Q47" s="101"/>
      <c r="R47" s="99"/>
      <c r="S47" s="99"/>
      <c r="T47" s="100"/>
      <c r="U47" s="101"/>
      <c r="V47" s="99"/>
      <c r="W47" s="99"/>
      <c r="X47" s="100"/>
      <c r="Y47" s="99"/>
      <c r="Z47" s="99"/>
      <c r="AA47" s="99"/>
      <c r="AB47" s="102"/>
    </row>
    <row r="48" spans="2:28" ht="15">
      <c r="B48" s="52"/>
      <c r="C48" s="48" t="s">
        <v>137</v>
      </c>
      <c r="D48" s="48"/>
      <c r="E48" s="48"/>
      <c r="F48" s="49"/>
      <c r="G48" s="53" t="s">
        <v>147</v>
      </c>
      <c r="H48" s="175">
        <v>3.8166428779869506</v>
      </c>
      <c r="I48" s="176">
        <v>3.1445894654447812</v>
      </c>
      <c r="J48" s="228">
        <v>2.7674295155912603</v>
      </c>
      <c r="K48" s="228">
        <v>3.0057512108694056</v>
      </c>
      <c r="L48" s="177">
        <v>2.9390096487033333</v>
      </c>
      <c r="M48" s="99"/>
      <c r="N48" s="99"/>
      <c r="O48" s="99"/>
      <c r="P48" s="100"/>
      <c r="Q48" s="101"/>
      <c r="R48" s="99"/>
      <c r="S48" s="99"/>
      <c r="T48" s="100"/>
      <c r="U48" s="101"/>
      <c r="V48" s="99"/>
      <c r="W48" s="99"/>
      <c r="X48" s="100"/>
      <c r="Y48" s="99"/>
      <c r="Z48" s="99"/>
      <c r="AA48" s="99"/>
      <c r="AB48" s="102"/>
    </row>
    <row r="49" spans="2:28" ht="18">
      <c r="B49" s="52"/>
      <c r="C49" s="48" t="s">
        <v>138</v>
      </c>
      <c r="D49" s="48"/>
      <c r="E49" s="48"/>
      <c r="F49" s="49"/>
      <c r="G49" s="53" t="s">
        <v>147</v>
      </c>
      <c r="H49" s="84">
        <v>0.922936267084637</v>
      </c>
      <c r="I49" s="67">
        <v>1.118560906122127</v>
      </c>
      <c r="J49" s="67">
        <v>2.4987793896692665</v>
      </c>
      <c r="K49" s="67">
        <v>3.497038265611522</v>
      </c>
      <c r="L49" s="66">
        <v>2.6977684411135954</v>
      </c>
      <c r="M49" s="67">
        <v>0.42369028484768023</v>
      </c>
      <c r="N49" s="67">
        <v>0.2902127986606331</v>
      </c>
      <c r="O49" s="67">
        <v>0.2335679473054455</v>
      </c>
      <c r="P49" s="66">
        <v>0.3690234583776544</v>
      </c>
      <c r="Q49" s="68">
        <v>0.9552877106704187</v>
      </c>
      <c r="R49" s="67">
        <v>0.6855348700923543</v>
      </c>
      <c r="S49" s="67">
        <v>0.7563666902631354</v>
      </c>
      <c r="T49" s="66">
        <v>0.6405860650769313</v>
      </c>
      <c r="U49" s="68">
        <v>1.0885658762350658</v>
      </c>
      <c r="V49" s="67">
        <v>0.9111676101818205</v>
      </c>
      <c r="W49" s="67">
        <v>0.9798060252949483</v>
      </c>
      <c r="X49" s="66">
        <v>0.6355936088488789</v>
      </c>
      <c r="Y49" s="67">
        <v>0.5896876239543474</v>
      </c>
      <c r="Z49" s="67">
        <v>0.6048234069523346</v>
      </c>
      <c r="AA49" s="67">
        <v>0.5831896533816234</v>
      </c>
      <c r="AB49" s="69">
        <v>0.584415780122427</v>
      </c>
    </row>
    <row r="50" spans="2:28" ht="3.75" customHeight="1">
      <c r="B50" s="52"/>
      <c r="C50" s="48"/>
      <c r="D50" s="48"/>
      <c r="E50" s="48"/>
      <c r="F50" s="49"/>
      <c r="G50" s="53"/>
      <c r="H50" s="60"/>
      <c r="I50" s="48"/>
      <c r="J50" s="48"/>
      <c r="K50" s="48"/>
      <c r="L50" s="49"/>
      <c r="M50" s="48"/>
      <c r="N50" s="48"/>
      <c r="O50" s="48"/>
      <c r="P50" s="49"/>
      <c r="Q50" s="50"/>
      <c r="R50" s="48"/>
      <c r="S50" s="48"/>
      <c r="T50" s="49"/>
      <c r="U50" s="50"/>
      <c r="V50" s="48"/>
      <c r="W50" s="48"/>
      <c r="X50" s="49"/>
      <c r="Y50" s="48"/>
      <c r="Z50" s="48"/>
      <c r="AA50" s="48"/>
      <c r="AB50" s="51"/>
    </row>
    <row r="51" spans="2:28" ht="15">
      <c r="B51" s="41" t="s">
        <v>142</v>
      </c>
      <c r="C51" s="48"/>
      <c r="D51" s="48"/>
      <c r="E51" s="48"/>
      <c r="F51" s="49"/>
      <c r="G51" s="53"/>
      <c r="H51" s="60"/>
      <c r="I51" s="48"/>
      <c r="J51" s="48"/>
      <c r="K51" s="48"/>
      <c r="L51" s="49"/>
      <c r="M51" s="48"/>
      <c r="N51" s="48"/>
      <c r="O51" s="48"/>
      <c r="P51" s="49"/>
      <c r="Q51" s="50"/>
      <c r="R51" s="48"/>
      <c r="S51" s="48"/>
      <c r="T51" s="49"/>
      <c r="U51" s="50"/>
      <c r="V51" s="48"/>
      <c r="W51" s="48"/>
      <c r="X51" s="49"/>
      <c r="Y51" s="48"/>
      <c r="Z51" s="48"/>
      <c r="AA51" s="48"/>
      <c r="AB51" s="51"/>
    </row>
    <row r="52" spans="2:28" ht="15">
      <c r="B52" s="52"/>
      <c r="C52" s="48" t="s">
        <v>150</v>
      </c>
      <c r="D52" s="48"/>
      <c r="E52" s="48"/>
      <c r="F52" s="49"/>
      <c r="G52" s="53" t="s">
        <v>147</v>
      </c>
      <c r="H52" s="84">
        <v>-0.6263547166110897</v>
      </c>
      <c r="I52" s="67">
        <v>-0.7825358433986054</v>
      </c>
      <c r="J52" s="67">
        <v>-0.5660758913739556</v>
      </c>
      <c r="K52" s="67">
        <v>-0.5519936755393786</v>
      </c>
      <c r="L52" s="66">
        <v>-0.5131134262417447</v>
      </c>
      <c r="M52" s="67">
        <v>-0.272792571875101</v>
      </c>
      <c r="N52" s="67">
        <v>-0.18278130459628983</v>
      </c>
      <c r="O52" s="67">
        <v>-0.16921314565703938</v>
      </c>
      <c r="P52" s="66">
        <v>-0.15557353576602395</v>
      </c>
      <c r="Q52" s="68">
        <v>-0.1097022738096598</v>
      </c>
      <c r="R52" s="67">
        <v>-0.14093521625684957</v>
      </c>
      <c r="S52" s="67">
        <v>-0.14007076644149663</v>
      </c>
      <c r="T52" s="66">
        <v>-0.13917576957305755</v>
      </c>
      <c r="U52" s="68">
        <v>-0.14211554625713063</v>
      </c>
      <c r="V52" s="67">
        <v>-0.13585730524671646</v>
      </c>
      <c r="W52" s="67">
        <v>-0.13344906760751485</v>
      </c>
      <c r="X52" s="66">
        <v>-0.1309773296525094</v>
      </c>
      <c r="Y52" s="67">
        <v>-0.11825666306070559</v>
      </c>
      <c r="Z52" s="67">
        <v>-0.13017730519293025</v>
      </c>
      <c r="AA52" s="67">
        <v>-0.13182484438836184</v>
      </c>
      <c r="AB52" s="69">
        <v>-0.133505565018865</v>
      </c>
    </row>
    <row r="53" spans="2:28" ht="15.75" thickBot="1">
      <c r="B53" s="54"/>
      <c r="C53" s="55" t="s">
        <v>144</v>
      </c>
      <c r="D53" s="55"/>
      <c r="E53" s="55"/>
      <c r="F53" s="56"/>
      <c r="G53" s="57" t="s">
        <v>147</v>
      </c>
      <c r="H53" s="85">
        <v>0.725933277244863</v>
      </c>
      <c r="I53" s="70">
        <v>0.009526445903290437</v>
      </c>
      <c r="J53" s="70">
        <v>0.2907328474372406</v>
      </c>
      <c r="K53" s="70">
        <v>0.2425450100875821</v>
      </c>
      <c r="L53" s="71">
        <v>0.2223321271636678</v>
      </c>
      <c r="M53" s="70">
        <v>-0.10350387432831099</v>
      </c>
      <c r="N53" s="70">
        <v>0.015418320810638875</v>
      </c>
      <c r="O53" s="70">
        <v>0.0513985707062119</v>
      </c>
      <c r="P53" s="71">
        <v>0.1284847966303886</v>
      </c>
      <c r="Q53" s="72">
        <v>0.06582551459221975</v>
      </c>
      <c r="R53" s="70">
        <v>0.06578221311193033</v>
      </c>
      <c r="S53" s="70">
        <v>0.0658112886609672</v>
      </c>
      <c r="T53" s="71">
        <v>0.06580414215574137</v>
      </c>
      <c r="U53" s="72">
        <v>0.05272425503515876</v>
      </c>
      <c r="V53" s="70">
        <v>0.06143109178424311</v>
      </c>
      <c r="W53" s="70">
        <v>0.060166952471703894</v>
      </c>
      <c r="X53" s="71">
        <v>0.058977185634660145</v>
      </c>
      <c r="Y53" s="70">
        <v>0.047665541380411014</v>
      </c>
      <c r="Z53" s="70">
        <v>0.05560130979975497</v>
      </c>
      <c r="AA53" s="70">
        <v>0.05701005990015062</v>
      </c>
      <c r="AB53" s="73">
        <v>0.05841640465014564</v>
      </c>
    </row>
    <row r="54" ht="15.75" thickBot="1"/>
    <row r="55" spans="2:28" ht="30" customHeight="1">
      <c r="B55" s="210" t="str">
        <f>"Medium-Term Forecast "&amp;Summary!H3&amp;" - labour market [change over the same period in the previous year]"</f>
        <v>Medium-Term Forecast MTF-2017Q4U - labour market [change over the same period in the previous year]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183"/>
      <c r="Z55" s="183"/>
      <c r="AA55" s="183"/>
      <c r="AB55" s="184"/>
    </row>
    <row r="56" spans="2:28" ht="15">
      <c r="B56" s="289" t="s">
        <v>20</v>
      </c>
      <c r="C56" s="290"/>
      <c r="D56" s="290"/>
      <c r="E56" s="290"/>
      <c r="F56" s="291"/>
      <c r="G56" s="294" t="s">
        <v>19</v>
      </c>
      <c r="H56" s="32" t="str">
        <f aca="true" t="shared" si="1" ref="H56:M56">H$3</f>
        <v>Actual</v>
      </c>
      <c r="I56" s="293">
        <f t="shared" si="1"/>
        <v>2017</v>
      </c>
      <c r="J56" s="293">
        <f t="shared" si="1"/>
        <v>2018</v>
      </c>
      <c r="K56" s="293">
        <f t="shared" si="1"/>
        <v>2019</v>
      </c>
      <c r="L56" s="295">
        <f t="shared" si="1"/>
        <v>2020</v>
      </c>
      <c r="M56" s="297">
        <f t="shared" si="1"/>
        <v>2017</v>
      </c>
      <c r="N56" s="298"/>
      <c r="O56" s="298"/>
      <c r="P56" s="298"/>
      <c r="Q56" s="297">
        <f>Q$3</f>
        <v>2018</v>
      </c>
      <c r="R56" s="298"/>
      <c r="S56" s="298"/>
      <c r="T56" s="298"/>
      <c r="U56" s="297">
        <f>U$3</f>
        <v>2019</v>
      </c>
      <c r="V56" s="298"/>
      <c r="W56" s="298"/>
      <c r="X56" s="298"/>
      <c r="Y56" s="297">
        <f>Y$3</f>
        <v>2020</v>
      </c>
      <c r="Z56" s="298"/>
      <c r="AA56" s="298"/>
      <c r="AB56" s="300"/>
    </row>
    <row r="57" spans="2:28" ht="15">
      <c r="B57" s="282"/>
      <c r="C57" s="283"/>
      <c r="D57" s="283"/>
      <c r="E57" s="283"/>
      <c r="F57" s="284"/>
      <c r="G57" s="286"/>
      <c r="H57" s="34">
        <f>$H$4</f>
        <v>2016</v>
      </c>
      <c r="I57" s="288"/>
      <c r="J57" s="288"/>
      <c r="K57" s="288"/>
      <c r="L57" s="296"/>
      <c r="M57" s="37" t="s">
        <v>0</v>
      </c>
      <c r="N57" s="37" t="s">
        <v>1</v>
      </c>
      <c r="O57" s="37" t="s">
        <v>2</v>
      </c>
      <c r="P57" s="147" t="s">
        <v>3</v>
      </c>
      <c r="Q57" s="39" t="s">
        <v>0</v>
      </c>
      <c r="R57" s="37" t="s">
        <v>1</v>
      </c>
      <c r="S57" s="37" t="s">
        <v>2</v>
      </c>
      <c r="T57" s="147" t="s">
        <v>3</v>
      </c>
      <c r="U57" s="39" t="s">
        <v>0</v>
      </c>
      <c r="V57" s="37" t="s">
        <v>1</v>
      </c>
      <c r="W57" s="37" t="s">
        <v>2</v>
      </c>
      <c r="X57" s="222" t="s">
        <v>3</v>
      </c>
      <c r="Y57" s="37" t="s">
        <v>0</v>
      </c>
      <c r="Z57" s="37" t="s">
        <v>1</v>
      </c>
      <c r="AA57" s="37" t="s">
        <v>2</v>
      </c>
      <c r="AB57" s="40" t="s">
        <v>3</v>
      </c>
    </row>
    <row r="58" spans="2:28" ht="3.75" customHeight="1">
      <c r="B58" s="52"/>
      <c r="C58" s="48"/>
      <c r="D58" s="48"/>
      <c r="E58" s="48"/>
      <c r="F58" s="49"/>
      <c r="G58" s="53"/>
      <c r="H58" s="60"/>
      <c r="I58" s="48"/>
      <c r="J58" s="48"/>
      <c r="K58" s="48"/>
      <c r="L58" s="49"/>
      <c r="M58" s="48"/>
      <c r="N58" s="48"/>
      <c r="O58" s="48"/>
      <c r="P58" s="49"/>
      <c r="Q58" s="50"/>
      <c r="R58" s="48"/>
      <c r="S58" s="48"/>
      <c r="T58" s="49"/>
      <c r="U58" s="50"/>
      <c r="V58" s="48"/>
      <c r="W58" s="48"/>
      <c r="X58" s="49"/>
      <c r="Y58" s="48"/>
      <c r="Z58" s="48"/>
      <c r="AA58" s="48"/>
      <c r="AB58" s="51"/>
    </row>
    <row r="59" spans="2:28" ht="15">
      <c r="B59" s="41" t="s">
        <v>132</v>
      </c>
      <c r="C59" s="48"/>
      <c r="D59" s="48"/>
      <c r="E59" s="48"/>
      <c r="F59" s="49"/>
      <c r="G59" s="53"/>
      <c r="H59" s="60"/>
      <c r="I59" s="48"/>
      <c r="J59" s="48"/>
      <c r="K59" s="48"/>
      <c r="L59" s="49"/>
      <c r="M59" s="48"/>
      <c r="N59" s="48"/>
      <c r="O59" s="48"/>
      <c r="P59" s="49"/>
      <c r="Q59" s="50"/>
      <c r="R59" s="48"/>
      <c r="S59" s="48"/>
      <c r="T59" s="49"/>
      <c r="U59" s="50"/>
      <c r="V59" s="48"/>
      <c r="W59" s="48"/>
      <c r="X59" s="49"/>
      <c r="Y59" s="48"/>
      <c r="Z59" s="48"/>
      <c r="AA59" s="48"/>
      <c r="AB59" s="51"/>
    </row>
    <row r="60" spans="2:28" ht="15">
      <c r="B60" s="52"/>
      <c r="C60" s="48" t="s">
        <v>133</v>
      </c>
      <c r="D60" s="48"/>
      <c r="E60" s="48"/>
      <c r="F60" s="49"/>
      <c r="G60" s="53" t="s">
        <v>147</v>
      </c>
      <c r="H60" s="84">
        <v>2.317065795639394</v>
      </c>
      <c r="I60" s="67">
        <v>4.181835957923624</v>
      </c>
      <c r="J60" s="67">
        <v>5.237113564714434</v>
      </c>
      <c r="K60" s="67">
        <v>5.347690545601182</v>
      </c>
      <c r="L60" s="66">
        <v>5.3716108221225625</v>
      </c>
      <c r="M60" s="67">
        <v>3.1123948216811357</v>
      </c>
      <c r="N60" s="67">
        <v>3.9678700415535673</v>
      </c>
      <c r="O60" s="67">
        <v>4.903398982280564</v>
      </c>
      <c r="P60" s="66">
        <v>4.705339049608966</v>
      </c>
      <c r="Q60" s="68">
        <v>5.324760292827406</v>
      </c>
      <c r="R60" s="67">
        <v>5.41658148537509</v>
      </c>
      <c r="S60" s="67">
        <v>5.142048893353774</v>
      </c>
      <c r="T60" s="66">
        <v>5.098802018293938</v>
      </c>
      <c r="U60" s="68">
        <v>5.145715859451087</v>
      </c>
      <c r="V60" s="67">
        <v>5.298957590242196</v>
      </c>
      <c r="W60" s="67">
        <v>5.423711721569987</v>
      </c>
      <c r="X60" s="66">
        <v>5.514673956137813</v>
      </c>
      <c r="Y60" s="67">
        <v>5.333759964605278</v>
      </c>
      <c r="Z60" s="67">
        <v>5.345013861758858</v>
      </c>
      <c r="AA60" s="67">
        <v>5.390389238339296</v>
      </c>
      <c r="AB60" s="69">
        <v>5.421174740037699</v>
      </c>
    </row>
    <row r="61" spans="2:28" ht="18">
      <c r="B61" s="52"/>
      <c r="C61" s="48" t="s">
        <v>134</v>
      </c>
      <c r="D61" s="48"/>
      <c r="E61" s="48"/>
      <c r="F61" s="49"/>
      <c r="G61" s="53" t="s">
        <v>147</v>
      </c>
      <c r="H61" s="84">
        <v>3.2842582398879614</v>
      </c>
      <c r="I61" s="67">
        <v>4.479493256578948</v>
      </c>
      <c r="J61" s="67">
        <v>5.148907187888895</v>
      </c>
      <c r="K61" s="67">
        <v>5.27249736043845</v>
      </c>
      <c r="L61" s="66">
        <v>5.375665306150296</v>
      </c>
      <c r="M61" s="67">
        <v>3.4908268175537245</v>
      </c>
      <c r="N61" s="67">
        <v>4.7637483586672005</v>
      </c>
      <c r="O61" s="67">
        <v>4.992281851154615</v>
      </c>
      <c r="P61" s="66">
        <v>4.656661622480058</v>
      </c>
      <c r="Q61" s="68">
        <v>5.64818744892888</v>
      </c>
      <c r="R61" s="67">
        <v>5.021027945448608</v>
      </c>
      <c r="S61" s="67">
        <v>5.031596885545994</v>
      </c>
      <c r="T61" s="66">
        <v>4.910706208014787</v>
      </c>
      <c r="U61" s="68">
        <v>5.035108011979446</v>
      </c>
      <c r="V61" s="67">
        <v>5.277899898999138</v>
      </c>
      <c r="W61" s="67">
        <v>5.339406529026405</v>
      </c>
      <c r="X61" s="66">
        <v>5.430295992174706</v>
      </c>
      <c r="Y61" s="67">
        <v>5.344293961443668</v>
      </c>
      <c r="Z61" s="67">
        <v>5.345013850030099</v>
      </c>
      <c r="AA61" s="67">
        <v>5.3903892072222845</v>
      </c>
      <c r="AB61" s="69">
        <v>5.421174720054481</v>
      </c>
    </row>
    <row r="62" spans="2:28" ht="18.75" thickBot="1">
      <c r="B62" s="54"/>
      <c r="C62" s="55" t="s">
        <v>138</v>
      </c>
      <c r="D62" s="55"/>
      <c r="E62" s="55"/>
      <c r="F62" s="56"/>
      <c r="G62" s="57" t="s">
        <v>147</v>
      </c>
      <c r="H62" s="85">
        <v>0.922936267084637</v>
      </c>
      <c r="I62" s="70">
        <v>1.118560906122127</v>
      </c>
      <c r="J62" s="70">
        <v>2.4987793896692665</v>
      </c>
      <c r="K62" s="70">
        <v>3.497038265611522</v>
      </c>
      <c r="L62" s="71">
        <v>2.6977684411135954</v>
      </c>
      <c r="M62" s="70">
        <v>0.9054719802836786</v>
      </c>
      <c r="N62" s="70">
        <v>1.068222639180405</v>
      </c>
      <c r="O62" s="70">
        <v>1.172597131232365</v>
      </c>
      <c r="P62" s="71">
        <v>1.322901505127632</v>
      </c>
      <c r="Q62" s="72">
        <v>1.859258946924868</v>
      </c>
      <c r="R62" s="70">
        <v>2.2607658549043492</v>
      </c>
      <c r="S62" s="70">
        <v>2.794138066805857</v>
      </c>
      <c r="T62" s="71">
        <v>3.0722621645101924</v>
      </c>
      <c r="U62" s="72">
        <v>3.208335096730025</v>
      </c>
      <c r="V62" s="70">
        <v>3.4396213433392546</v>
      </c>
      <c r="W62" s="70">
        <v>3.6690111175850006</v>
      </c>
      <c r="X62" s="71">
        <v>3.663868430917063</v>
      </c>
      <c r="Y62" s="70">
        <v>3.152280903097221</v>
      </c>
      <c r="Z62" s="70">
        <v>2.839133170760661</v>
      </c>
      <c r="AA62" s="70">
        <v>2.435213956668676</v>
      </c>
      <c r="AB62" s="73">
        <v>2.383120938210311</v>
      </c>
    </row>
    <row r="63" ht="3.75" customHeight="1"/>
    <row r="64" ht="15">
      <c r="B64" s="36" t="s">
        <v>100</v>
      </c>
    </row>
    <row r="65" ht="15">
      <c r="B65" s="36" t="s">
        <v>151</v>
      </c>
    </row>
    <row r="66" ht="15">
      <c r="B66" s="36" t="s">
        <v>152</v>
      </c>
    </row>
    <row r="67" ht="15">
      <c r="B67" s="36" t="s">
        <v>153</v>
      </c>
    </row>
    <row r="68" ht="15">
      <c r="B68" s="36" t="s">
        <v>154</v>
      </c>
    </row>
    <row r="69" ht="15">
      <c r="B69" s="36" t="s">
        <v>155</v>
      </c>
    </row>
  </sheetData>
  <sheetProtection/>
  <mergeCells count="30">
    <mergeCell ref="K31:K32"/>
    <mergeCell ref="K56:K57"/>
    <mergeCell ref="J31:J32"/>
    <mergeCell ref="J56:J57"/>
    <mergeCell ref="Y3:AB3"/>
    <mergeCell ref="Y31:AB31"/>
    <mergeCell ref="Y56:AB56"/>
    <mergeCell ref="Q31:T31"/>
    <mergeCell ref="U56:X56"/>
    <mergeCell ref="L56:L57"/>
    <mergeCell ref="M3:P3"/>
    <mergeCell ref="Q3:T3"/>
    <mergeCell ref="U3:X3"/>
    <mergeCell ref="M56:P56"/>
    <mergeCell ref="B3:F4"/>
    <mergeCell ref="G3:G4"/>
    <mergeCell ref="I3:I4"/>
    <mergeCell ref="L3:L4"/>
    <mergeCell ref="K3:K4"/>
    <mergeCell ref="J3:J4"/>
    <mergeCell ref="B56:F57"/>
    <mergeCell ref="B31:F32"/>
    <mergeCell ref="G31:G32"/>
    <mergeCell ref="U31:X31"/>
    <mergeCell ref="L31:L32"/>
    <mergeCell ref="I31:I32"/>
    <mergeCell ref="Q56:T56"/>
    <mergeCell ref="G56:G57"/>
    <mergeCell ref="M31:P31"/>
    <mergeCell ref="I56:I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AE42" sqref="AE42"/>
    </sheetView>
  </sheetViews>
  <sheetFormatPr defaultColWidth="9.140625" defaultRowHeight="15"/>
  <cols>
    <col min="1" max="5" width="3.140625" style="36" customWidth="1"/>
    <col min="6" max="6" width="39.140625" style="36" customWidth="1"/>
    <col min="7" max="7" width="26.574218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156</v>
      </c>
    </row>
    <row r="2" spans="2:28" ht="30" customHeight="1">
      <c r="B2" s="210" t="str">
        <f>"Medium-Term Forecast "&amp;Summary!H3&amp;" - trade balance and balance of payments [level]"</f>
        <v>Medium-Term Forecast MTF-2017Q4U - trade balance and balance of payments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2:28" ht="15">
      <c r="B3" s="289" t="s">
        <v>20</v>
      </c>
      <c r="C3" s="290"/>
      <c r="D3" s="290"/>
      <c r="E3" s="290"/>
      <c r="F3" s="291"/>
      <c r="G3" s="301" t="s">
        <v>19</v>
      </c>
      <c r="H3" s="32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302"/>
      <c r="H4" s="34">
        <v>2016</v>
      </c>
      <c r="I4" s="288"/>
      <c r="J4" s="288"/>
      <c r="K4" s="288"/>
      <c r="L4" s="296"/>
      <c r="M4" s="37" t="s">
        <v>0</v>
      </c>
      <c r="N4" s="37" t="s">
        <v>1</v>
      </c>
      <c r="O4" s="37" t="s">
        <v>2</v>
      </c>
      <c r="P4" s="147" t="s">
        <v>3</v>
      </c>
      <c r="Q4" s="39" t="s">
        <v>0</v>
      </c>
      <c r="R4" s="37" t="s">
        <v>1</v>
      </c>
      <c r="S4" s="37" t="s">
        <v>2</v>
      </c>
      <c r="T4" s="147" t="s">
        <v>3</v>
      </c>
      <c r="U4" s="39" t="s">
        <v>0</v>
      </c>
      <c r="V4" s="37" t="s">
        <v>1</v>
      </c>
      <c r="W4" s="37" t="s">
        <v>2</v>
      </c>
      <c r="X4" s="222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8"/>
      <c r="H5" s="98"/>
      <c r="I5" s="86"/>
      <c r="J5" s="240"/>
      <c r="K5" s="86"/>
      <c r="L5" s="88"/>
      <c r="M5" s="46"/>
      <c r="N5" s="46"/>
      <c r="O5" s="46"/>
      <c r="P5" s="45"/>
      <c r="Q5" s="46"/>
      <c r="R5" s="46"/>
      <c r="S5" s="46"/>
      <c r="T5" s="45"/>
      <c r="U5" s="46"/>
      <c r="V5" s="46"/>
      <c r="W5" s="46"/>
      <c r="X5" s="45"/>
      <c r="Y5" s="46"/>
      <c r="Z5" s="46"/>
      <c r="AA5" s="46"/>
      <c r="AB5" s="63"/>
    </row>
    <row r="6" spans="2:28" ht="15">
      <c r="B6" s="41" t="s">
        <v>157</v>
      </c>
      <c r="C6" s="42"/>
      <c r="D6" s="42"/>
      <c r="E6" s="42"/>
      <c r="F6" s="91"/>
      <c r="G6" s="44"/>
      <c r="H6" s="125"/>
      <c r="I6" s="126"/>
      <c r="J6" s="126"/>
      <c r="K6" s="126"/>
      <c r="L6" s="127"/>
      <c r="M6" s="128"/>
      <c r="N6" s="128"/>
      <c r="O6" s="128"/>
      <c r="P6" s="129"/>
      <c r="Q6" s="128"/>
      <c r="R6" s="128"/>
      <c r="S6" s="128"/>
      <c r="T6" s="129"/>
      <c r="U6" s="128"/>
      <c r="V6" s="128"/>
      <c r="W6" s="128"/>
      <c r="X6" s="129"/>
      <c r="Y6" s="128"/>
      <c r="Z6" s="128"/>
      <c r="AA6" s="128"/>
      <c r="AB6" s="130"/>
    </row>
    <row r="7" spans="2:28" ht="15">
      <c r="B7" s="41"/>
      <c r="C7" s="90" t="s">
        <v>95</v>
      </c>
      <c r="D7" s="42"/>
      <c r="E7" s="42"/>
      <c r="F7" s="91"/>
      <c r="G7" s="53" t="s">
        <v>158</v>
      </c>
      <c r="H7" s="131">
        <v>79104.407</v>
      </c>
      <c r="I7" s="75">
        <v>81709.595674</v>
      </c>
      <c r="J7" s="75">
        <v>87879.82553499998</v>
      </c>
      <c r="K7" s="75">
        <v>95834.45612999999</v>
      </c>
      <c r="L7" s="74">
        <v>101513.445186</v>
      </c>
      <c r="M7" s="76">
        <v>20515.493421</v>
      </c>
      <c r="N7" s="76">
        <v>20005.433042</v>
      </c>
      <c r="O7" s="76">
        <v>20438.600847</v>
      </c>
      <c r="P7" s="77">
        <v>20750.068364</v>
      </c>
      <c r="Q7" s="76">
        <v>21339.966145</v>
      </c>
      <c r="R7" s="76">
        <v>21730.749967</v>
      </c>
      <c r="S7" s="76">
        <v>22203.451756</v>
      </c>
      <c r="T7" s="77">
        <v>22605.657667</v>
      </c>
      <c r="U7" s="76">
        <v>23174.416669</v>
      </c>
      <c r="V7" s="76">
        <v>23685.063412</v>
      </c>
      <c r="W7" s="76">
        <v>24326.126209</v>
      </c>
      <c r="X7" s="77">
        <v>24648.84984</v>
      </c>
      <c r="Y7" s="76">
        <v>24927.461133</v>
      </c>
      <c r="Z7" s="76">
        <v>25223.590688</v>
      </c>
      <c r="AA7" s="76">
        <v>25524.376348</v>
      </c>
      <c r="AB7" s="79">
        <v>25838.017017</v>
      </c>
    </row>
    <row r="8" spans="2:28" ht="15">
      <c r="B8" s="52"/>
      <c r="C8" s="48"/>
      <c r="D8" s="64" t="s">
        <v>159</v>
      </c>
      <c r="E8" s="48"/>
      <c r="F8" s="49"/>
      <c r="G8" s="53" t="s">
        <v>158</v>
      </c>
      <c r="H8" s="131">
        <v>36567.55399999998</v>
      </c>
      <c r="I8" s="75">
        <v>38875.85480954324</v>
      </c>
      <c r="J8" s="75">
        <v>41800.7523022691</v>
      </c>
      <c r="K8" s="75">
        <v>45624.63051119578</v>
      </c>
      <c r="L8" s="74">
        <v>48286.532101842255</v>
      </c>
      <c r="M8" s="75">
        <v>9820.31667659387</v>
      </c>
      <c r="N8" s="75">
        <v>9504.22047497403</v>
      </c>
      <c r="O8" s="75">
        <v>9522.0600812076</v>
      </c>
      <c r="P8" s="74">
        <v>10029.25757676774</v>
      </c>
      <c r="Q8" s="75">
        <v>10135.274681676892</v>
      </c>
      <c r="R8" s="75">
        <v>10332.708566758054</v>
      </c>
      <c r="S8" s="75">
        <v>10567.793677408463</v>
      </c>
      <c r="T8" s="74">
        <v>10764.975376425695</v>
      </c>
      <c r="U8" s="75">
        <v>11032.449884166766</v>
      </c>
      <c r="V8" s="75">
        <v>11276.556186417654</v>
      </c>
      <c r="W8" s="75">
        <v>11582.27302956469</v>
      </c>
      <c r="X8" s="74">
        <v>11733.351411046666</v>
      </c>
      <c r="Y8" s="75">
        <v>11862.51239171836</v>
      </c>
      <c r="Z8" s="75">
        <v>12000.220040720364</v>
      </c>
      <c r="AA8" s="75">
        <v>12140.44347100534</v>
      </c>
      <c r="AB8" s="146">
        <v>12283.356198398194</v>
      </c>
    </row>
    <row r="9" spans="2:28" ht="15" customHeight="1">
      <c r="B9" s="52"/>
      <c r="C9" s="48"/>
      <c r="D9" s="64" t="s">
        <v>160</v>
      </c>
      <c r="E9" s="48"/>
      <c r="F9" s="49"/>
      <c r="G9" s="53" t="s">
        <v>158</v>
      </c>
      <c r="H9" s="131">
        <v>42508.702999999994</v>
      </c>
      <c r="I9" s="75">
        <v>42833.77818954485</v>
      </c>
      <c r="J9" s="75">
        <v>46079.073232730894</v>
      </c>
      <c r="K9" s="75">
        <v>50209.825618804214</v>
      </c>
      <c r="L9" s="74">
        <v>53226.91308415774</v>
      </c>
      <c r="M9" s="75">
        <v>10648.84943235182</v>
      </c>
      <c r="N9" s="75">
        <v>10548.17209726067</v>
      </c>
      <c r="O9" s="75">
        <v>10542.14587270006</v>
      </c>
      <c r="P9" s="74">
        <v>11094.6107872323</v>
      </c>
      <c r="Q9" s="75">
        <v>11204.691463323108</v>
      </c>
      <c r="R9" s="75">
        <v>11398.041400241946</v>
      </c>
      <c r="S9" s="75">
        <v>11635.658078591538</v>
      </c>
      <c r="T9" s="74">
        <v>11840.682290574307</v>
      </c>
      <c r="U9" s="75">
        <v>12141.96678483323</v>
      </c>
      <c r="V9" s="75">
        <v>12408.507225582345</v>
      </c>
      <c r="W9" s="75">
        <v>12743.853179435308</v>
      </c>
      <c r="X9" s="74">
        <v>12915.498428953333</v>
      </c>
      <c r="Y9" s="75">
        <v>13064.94874128164</v>
      </c>
      <c r="Z9" s="75">
        <v>13223.370647279637</v>
      </c>
      <c r="AA9" s="75">
        <v>13383.93287699466</v>
      </c>
      <c r="AB9" s="146">
        <v>13554.660818601802</v>
      </c>
    </row>
    <row r="10" spans="2:28" ht="3.75" customHeight="1">
      <c r="B10" s="52"/>
      <c r="C10" s="48"/>
      <c r="D10" s="48"/>
      <c r="E10" s="48"/>
      <c r="F10" s="49"/>
      <c r="G10" s="53"/>
      <c r="H10" s="131"/>
      <c r="I10" s="75"/>
      <c r="J10" s="75"/>
      <c r="K10" s="75"/>
      <c r="L10" s="74"/>
      <c r="M10" s="75"/>
      <c r="N10" s="75"/>
      <c r="O10" s="75"/>
      <c r="P10" s="74"/>
      <c r="Q10" s="75"/>
      <c r="R10" s="75"/>
      <c r="S10" s="75"/>
      <c r="T10" s="74"/>
      <c r="U10" s="75"/>
      <c r="V10" s="75"/>
      <c r="W10" s="75"/>
      <c r="X10" s="74"/>
      <c r="Y10" s="75"/>
      <c r="Z10" s="75"/>
      <c r="AA10" s="75"/>
      <c r="AB10" s="146"/>
    </row>
    <row r="11" spans="2:28" ht="15" customHeight="1">
      <c r="B11" s="52"/>
      <c r="C11" s="48" t="s">
        <v>96</v>
      </c>
      <c r="D11" s="48"/>
      <c r="E11" s="48"/>
      <c r="F11" s="49"/>
      <c r="G11" s="53" t="s">
        <v>158</v>
      </c>
      <c r="H11" s="120">
        <v>73508.637</v>
      </c>
      <c r="I11" s="76">
        <v>76407.053946</v>
      </c>
      <c r="J11" s="76">
        <v>82316.84631</v>
      </c>
      <c r="K11" s="76">
        <v>89220.673294</v>
      </c>
      <c r="L11" s="77">
        <v>94571.822565</v>
      </c>
      <c r="M11" s="76">
        <v>19096.748063</v>
      </c>
      <c r="N11" s="76">
        <v>18585.677932</v>
      </c>
      <c r="O11" s="76">
        <v>19222.773467</v>
      </c>
      <c r="P11" s="77">
        <v>19501.854484</v>
      </c>
      <c r="Q11" s="76">
        <v>20000.502006</v>
      </c>
      <c r="R11" s="76">
        <v>20368.238604</v>
      </c>
      <c r="S11" s="76">
        <v>20792.225071</v>
      </c>
      <c r="T11" s="77">
        <v>21155.880629</v>
      </c>
      <c r="U11" s="76">
        <v>21626.271201</v>
      </c>
      <c r="V11" s="76">
        <v>22064.93272</v>
      </c>
      <c r="W11" s="76">
        <v>22611.124133</v>
      </c>
      <c r="X11" s="77">
        <v>22918.34524</v>
      </c>
      <c r="Y11" s="76">
        <v>23192.653716</v>
      </c>
      <c r="Z11" s="76">
        <v>23486.706656</v>
      </c>
      <c r="AA11" s="76">
        <v>23789.557285</v>
      </c>
      <c r="AB11" s="79">
        <v>24102.904908</v>
      </c>
    </row>
    <row r="12" spans="2:28" ht="15" customHeight="1">
      <c r="B12" s="52"/>
      <c r="C12" s="48"/>
      <c r="D12" s="64" t="s">
        <v>161</v>
      </c>
      <c r="E12" s="48"/>
      <c r="F12" s="49"/>
      <c r="G12" s="53" t="s">
        <v>158</v>
      </c>
      <c r="H12" s="131">
        <v>22326.95500000001</v>
      </c>
      <c r="I12" s="75">
        <v>23677.023589720124</v>
      </c>
      <c r="J12" s="75">
        <v>25610.9397730053</v>
      </c>
      <c r="K12" s="75">
        <v>27758.902249903458</v>
      </c>
      <c r="L12" s="74">
        <v>29423.78578030291</v>
      </c>
      <c r="M12" s="75">
        <v>5841.79176346843</v>
      </c>
      <c r="N12" s="75">
        <v>5718.70200401777</v>
      </c>
      <c r="O12" s="75">
        <v>5988.98905699736</v>
      </c>
      <c r="P12" s="74">
        <v>6127.54076523656</v>
      </c>
      <c r="Q12" s="75">
        <v>6222.6831477059495</v>
      </c>
      <c r="R12" s="75">
        <v>6337.095692475217</v>
      </c>
      <c r="S12" s="75">
        <v>6469.009053563095</v>
      </c>
      <c r="T12" s="74">
        <v>6582.151879261038</v>
      </c>
      <c r="U12" s="75">
        <v>6728.502780070729</v>
      </c>
      <c r="V12" s="75">
        <v>6864.981936494379</v>
      </c>
      <c r="W12" s="75">
        <v>7034.916476141293</v>
      </c>
      <c r="X12" s="74">
        <v>7130.501057197055</v>
      </c>
      <c r="Y12" s="75">
        <v>7215.845651566039</v>
      </c>
      <c r="Z12" s="75">
        <v>7307.333268912967</v>
      </c>
      <c r="AA12" s="75">
        <v>7401.558079109486</v>
      </c>
      <c r="AB12" s="146">
        <v>7499.048780714421</v>
      </c>
    </row>
    <row r="13" spans="2:28" ht="15" customHeight="1">
      <c r="B13" s="52"/>
      <c r="C13" s="48"/>
      <c r="D13" s="64" t="s">
        <v>162</v>
      </c>
      <c r="E13" s="48"/>
      <c r="F13" s="49"/>
      <c r="G13" s="53" t="s">
        <v>158</v>
      </c>
      <c r="H13" s="131">
        <v>51173.287000000004</v>
      </c>
      <c r="I13" s="75">
        <v>52730.059876945365</v>
      </c>
      <c r="J13" s="75">
        <v>56705.9065369947</v>
      </c>
      <c r="K13" s="75">
        <v>61461.77104409654</v>
      </c>
      <c r="L13" s="74">
        <v>65148.03678469709</v>
      </c>
      <c r="M13" s="75">
        <v>13085.62765325442</v>
      </c>
      <c r="N13" s="75">
        <v>12828.9909098174</v>
      </c>
      <c r="O13" s="75">
        <v>13261.02759511014</v>
      </c>
      <c r="P13" s="74">
        <v>13554.4137187634</v>
      </c>
      <c r="Q13" s="75">
        <v>13777.818858294051</v>
      </c>
      <c r="R13" s="75">
        <v>14031.142911524781</v>
      </c>
      <c r="S13" s="75">
        <v>14323.216017436907</v>
      </c>
      <c r="T13" s="74">
        <v>14573.728749738964</v>
      </c>
      <c r="U13" s="75">
        <v>14897.768420929271</v>
      </c>
      <c r="V13" s="75">
        <v>15199.950783505621</v>
      </c>
      <c r="W13" s="75">
        <v>15576.207656858705</v>
      </c>
      <c r="X13" s="74">
        <v>15787.844182802939</v>
      </c>
      <c r="Y13" s="75">
        <v>15976.808064433959</v>
      </c>
      <c r="Z13" s="75">
        <v>16179.373387087031</v>
      </c>
      <c r="AA13" s="75">
        <v>16387.999205890515</v>
      </c>
      <c r="AB13" s="146">
        <v>16603.856127285584</v>
      </c>
    </row>
    <row r="14" spans="2:28" ht="3.75" customHeight="1">
      <c r="B14" s="52"/>
      <c r="C14" s="48"/>
      <c r="D14" s="48"/>
      <c r="E14" s="48"/>
      <c r="F14" s="49"/>
      <c r="G14" s="53"/>
      <c r="H14" s="131"/>
      <c r="I14" s="75"/>
      <c r="J14" s="75"/>
      <c r="K14" s="75"/>
      <c r="L14" s="74"/>
      <c r="M14" s="75"/>
      <c r="N14" s="75"/>
      <c r="O14" s="75"/>
      <c r="P14" s="74"/>
      <c r="Q14" s="75"/>
      <c r="R14" s="75"/>
      <c r="S14" s="75"/>
      <c r="T14" s="74"/>
      <c r="U14" s="75"/>
      <c r="V14" s="75"/>
      <c r="W14" s="75"/>
      <c r="X14" s="74"/>
      <c r="Y14" s="75"/>
      <c r="Z14" s="75"/>
      <c r="AA14" s="75"/>
      <c r="AB14" s="146"/>
    </row>
    <row r="15" spans="2:28" ht="15" customHeight="1">
      <c r="B15" s="52"/>
      <c r="C15" s="48" t="s">
        <v>163</v>
      </c>
      <c r="D15" s="48"/>
      <c r="E15" s="48"/>
      <c r="F15" s="49"/>
      <c r="G15" s="53" t="s">
        <v>158</v>
      </c>
      <c r="H15" s="120">
        <v>5595.77</v>
      </c>
      <c r="I15" s="76">
        <v>5302.541727</v>
      </c>
      <c r="J15" s="76">
        <v>5562.979227</v>
      </c>
      <c r="K15" s="76">
        <v>6613.782836</v>
      </c>
      <c r="L15" s="77">
        <v>6941.622622</v>
      </c>
      <c r="M15" s="76">
        <v>1418.745358</v>
      </c>
      <c r="N15" s="76">
        <v>1419.75511</v>
      </c>
      <c r="O15" s="76">
        <v>1215.82738</v>
      </c>
      <c r="P15" s="77">
        <v>1248.213879</v>
      </c>
      <c r="Q15" s="76">
        <v>1339.46414</v>
      </c>
      <c r="R15" s="76">
        <v>1362.511364</v>
      </c>
      <c r="S15" s="76">
        <v>1411.226685</v>
      </c>
      <c r="T15" s="77">
        <v>1449.777038</v>
      </c>
      <c r="U15" s="76">
        <v>1548.145468</v>
      </c>
      <c r="V15" s="76">
        <v>1620.130692</v>
      </c>
      <c r="W15" s="76">
        <v>1715.002076</v>
      </c>
      <c r="X15" s="77">
        <v>1730.5046</v>
      </c>
      <c r="Y15" s="76">
        <v>1734.807417</v>
      </c>
      <c r="Z15" s="76">
        <v>1736.884033</v>
      </c>
      <c r="AA15" s="76">
        <v>1734.819063</v>
      </c>
      <c r="AB15" s="79">
        <v>1735.112109</v>
      </c>
    </row>
    <row r="16" spans="2:28" ht="3.75" customHeight="1">
      <c r="B16" s="41"/>
      <c r="C16" s="48"/>
      <c r="D16" s="48"/>
      <c r="E16" s="48"/>
      <c r="F16" s="49"/>
      <c r="G16" s="53"/>
      <c r="H16" s="120"/>
      <c r="I16" s="76"/>
      <c r="J16" s="76"/>
      <c r="K16" s="76"/>
      <c r="L16" s="77"/>
      <c r="M16" s="76"/>
      <c r="N16" s="76"/>
      <c r="O16" s="76"/>
      <c r="P16" s="77"/>
      <c r="Q16" s="76"/>
      <c r="R16" s="76"/>
      <c r="S16" s="76"/>
      <c r="T16" s="77"/>
      <c r="U16" s="76"/>
      <c r="V16" s="76"/>
      <c r="W16" s="76"/>
      <c r="X16" s="77"/>
      <c r="Y16" s="76"/>
      <c r="Z16" s="76"/>
      <c r="AA16" s="76"/>
      <c r="AB16" s="79"/>
    </row>
    <row r="17" spans="2:28" ht="15" customHeight="1">
      <c r="B17" s="41" t="s">
        <v>164</v>
      </c>
      <c r="C17" s="42"/>
      <c r="D17" s="42"/>
      <c r="E17" s="42"/>
      <c r="F17" s="91"/>
      <c r="G17" s="53"/>
      <c r="H17" s="120"/>
      <c r="I17" s="76"/>
      <c r="J17" s="76"/>
      <c r="K17" s="76"/>
      <c r="L17" s="77"/>
      <c r="M17" s="76"/>
      <c r="N17" s="76"/>
      <c r="O17" s="76"/>
      <c r="P17" s="77"/>
      <c r="Q17" s="76"/>
      <c r="R17" s="76"/>
      <c r="S17" s="76"/>
      <c r="T17" s="77"/>
      <c r="U17" s="76"/>
      <c r="V17" s="76"/>
      <c r="W17" s="76"/>
      <c r="X17" s="77"/>
      <c r="Y17" s="76"/>
      <c r="Z17" s="76"/>
      <c r="AA17" s="76"/>
      <c r="AB17" s="79"/>
    </row>
    <row r="18" spans="2:28" ht="15" customHeight="1">
      <c r="B18" s="41"/>
      <c r="C18" s="90" t="s">
        <v>95</v>
      </c>
      <c r="D18" s="42"/>
      <c r="E18" s="42"/>
      <c r="F18" s="91"/>
      <c r="G18" s="53" t="s">
        <v>165</v>
      </c>
      <c r="H18" s="120">
        <v>74843.84008776</v>
      </c>
      <c r="I18" s="76">
        <v>79989.628787</v>
      </c>
      <c r="J18" s="76">
        <v>87175.927862</v>
      </c>
      <c r="K18" s="76">
        <v>97093.801955</v>
      </c>
      <c r="L18" s="77">
        <v>105271.70818300001</v>
      </c>
      <c r="M18" s="116"/>
      <c r="N18" s="116"/>
      <c r="O18" s="116"/>
      <c r="P18" s="133"/>
      <c r="Q18" s="132"/>
      <c r="R18" s="132"/>
      <c r="S18" s="132"/>
      <c r="T18" s="133"/>
      <c r="U18" s="132"/>
      <c r="V18" s="132"/>
      <c r="W18" s="132"/>
      <c r="X18" s="133"/>
      <c r="Y18" s="132"/>
      <c r="Z18" s="132"/>
      <c r="AA18" s="132"/>
      <c r="AB18" s="134"/>
    </row>
    <row r="19" spans="2:28" ht="15" customHeight="1">
      <c r="B19" s="52"/>
      <c r="C19" s="48" t="s">
        <v>96</v>
      </c>
      <c r="D19" s="48"/>
      <c r="E19" s="48"/>
      <c r="F19" s="49"/>
      <c r="G19" s="53" t="s">
        <v>166</v>
      </c>
      <c r="H19" s="120">
        <v>72751.19607160159</v>
      </c>
      <c r="I19" s="76">
        <v>78449.939191</v>
      </c>
      <c r="J19" s="76">
        <v>86063.515163</v>
      </c>
      <c r="K19" s="76">
        <v>94883.656711</v>
      </c>
      <c r="L19" s="77">
        <v>102744.49456499999</v>
      </c>
      <c r="M19" s="116"/>
      <c r="N19" s="116"/>
      <c r="O19" s="116"/>
      <c r="P19" s="133"/>
      <c r="Q19" s="132"/>
      <c r="R19" s="132"/>
      <c r="S19" s="132"/>
      <c r="T19" s="133"/>
      <c r="U19" s="132"/>
      <c r="V19" s="132"/>
      <c r="W19" s="132"/>
      <c r="X19" s="133"/>
      <c r="Y19" s="132"/>
      <c r="Z19" s="132"/>
      <c r="AA19" s="132"/>
      <c r="AB19" s="134"/>
    </row>
    <row r="20" spans="2:28" ht="3.75" customHeight="1">
      <c r="B20" s="52"/>
      <c r="C20" s="48"/>
      <c r="D20" s="64"/>
      <c r="E20" s="48"/>
      <c r="F20" s="49"/>
      <c r="G20" s="53"/>
      <c r="H20" s="120"/>
      <c r="I20" s="76"/>
      <c r="J20" s="76"/>
      <c r="K20" s="76"/>
      <c r="L20" s="77"/>
      <c r="M20" s="132"/>
      <c r="N20" s="132"/>
      <c r="O20" s="132"/>
      <c r="P20" s="133"/>
      <c r="Q20" s="132"/>
      <c r="R20" s="132"/>
      <c r="S20" s="132"/>
      <c r="T20" s="133"/>
      <c r="U20" s="132"/>
      <c r="V20" s="132"/>
      <c r="W20" s="132"/>
      <c r="X20" s="133"/>
      <c r="Y20" s="132"/>
      <c r="Z20" s="132"/>
      <c r="AA20" s="132"/>
      <c r="AB20" s="134"/>
    </row>
    <row r="21" spans="2:28" ht="15" customHeight="1">
      <c r="B21" s="52"/>
      <c r="C21" s="90" t="s">
        <v>167</v>
      </c>
      <c r="D21" s="48"/>
      <c r="E21" s="48"/>
      <c r="F21" s="49"/>
      <c r="G21" s="53" t="s">
        <v>166</v>
      </c>
      <c r="H21" s="120">
        <v>2092.644016158414</v>
      </c>
      <c r="I21" s="76">
        <v>1539.6895959999893</v>
      </c>
      <c r="J21" s="76">
        <v>1112.4126989999859</v>
      </c>
      <c r="K21" s="76">
        <v>2210.1452439999994</v>
      </c>
      <c r="L21" s="77">
        <v>2527.2136180000234</v>
      </c>
      <c r="M21" s="132"/>
      <c r="N21" s="132"/>
      <c r="O21" s="132"/>
      <c r="P21" s="133"/>
      <c r="Q21" s="132"/>
      <c r="R21" s="132"/>
      <c r="S21" s="132"/>
      <c r="T21" s="133"/>
      <c r="U21" s="132"/>
      <c r="V21" s="132"/>
      <c r="W21" s="132"/>
      <c r="X21" s="133"/>
      <c r="Y21" s="132"/>
      <c r="Z21" s="132"/>
      <c r="AA21" s="132"/>
      <c r="AB21" s="134"/>
    </row>
    <row r="22" spans="2:28" ht="15" customHeight="1">
      <c r="B22" s="41"/>
      <c r="C22" s="90" t="s">
        <v>167</v>
      </c>
      <c r="D22" s="48"/>
      <c r="E22" s="48"/>
      <c r="F22" s="49"/>
      <c r="G22" s="53" t="s">
        <v>60</v>
      </c>
      <c r="H22" s="84">
        <v>2.5786096715943794</v>
      </c>
      <c r="I22" s="67">
        <v>1.8139532950750499</v>
      </c>
      <c r="J22" s="67">
        <v>1.2288266771782665</v>
      </c>
      <c r="K22" s="67">
        <v>2.2719656636055725</v>
      </c>
      <c r="L22" s="66">
        <v>2.4348426350094545</v>
      </c>
      <c r="M22" s="132"/>
      <c r="N22" s="132"/>
      <c r="O22" s="132"/>
      <c r="P22" s="133"/>
      <c r="Q22" s="132"/>
      <c r="R22" s="132"/>
      <c r="S22" s="132"/>
      <c r="T22" s="133"/>
      <c r="U22" s="132"/>
      <c r="V22" s="132"/>
      <c r="W22" s="132"/>
      <c r="X22" s="133"/>
      <c r="Y22" s="132"/>
      <c r="Z22" s="132"/>
      <c r="AA22" s="132"/>
      <c r="AB22" s="134"/>
    </row>
    <row r="23" spans="2:28" ht="15" customHeight="1">
      <c r="B23" s="52"/>
      <c r="C23" s="90" t="s">
        <v>168</v>
      </c>
      <c r="D23" s="48"/>
      <c r="E23" s="48"/>
      <c r="F23" s="49"/>
      <c r="G23" s="53" t="s">
        <v>166</v>
      </c>
      <c r="H23" s="120">
        <v>-1182.6369582675788</v>
      </c>
      <c r="I23" s="76">
        <v>-1589.6578045836313</v>
      </c>
      <c r="J23" s="76">
        <v>-2182.3080124071184</v>
      </c>
      <c r="K23" s="76">
        <v>-1187.2025376651372</v>
      </c>
      <c r="L23" s="77">
        <v>-1021.4897488331248</v>
      </c>
      <c r="M23" s="132"/>
      <c r="N23" s="132"/>
      <c r="O23" s="132"/>
      <c r="P23" s="133"/>
      <c r="Q23" s="132"/>
      <c r="R23" s="132"/>
      <c r="S23" s="132"/>
      <c r="T23" s="133"/>
      <c r="U23" s="132"/>
      <c r="V23" s="132"/>
      <c r="W23" s="132"/>
      <c r="X23" s="133"/>
      <c r="Y23" s="132"/>
      <c r="Z23" s="132"/>
      <c r="AA23" s="132"/>
      <c r="AB23" s="134"/>
    </row>
    <row r="24" spans="2:28" ht="15" customHeight="1">
      <c r="B24" s="52"/>
      <c r="C24" s="90" t="s">
        <v>168</v>
      </c>
      <c r="D24" s="48"/>
      <c r="E24" s="48"/>
      <c r="F24" s="49"/>
      <c r="G24" s="53" t="s">
        <v>60</v>
      </c>
      <c r="H24" s="84">
        <v>-1.4572756164098977</v>
      </c>
      <c r="I24" s="67">
        <v>-1.8728223014285201</v>
      </c>
      <c r="J24" s="67">
        <v>-2.410686524773106</v>
      </c>
      <c r="K24" s="67">
        <v>-1.2204100199491659</v>
      </c>
      <c r="L24" s="66">
        <v>-0.9841537628513872</v>
      </c>
      <c r="M24" s="132"/>
      <c r="N24" s="132"/>
      <c r="O24" s="132"/>
      <c r="P24" s="133"/>
      <c r="Q24" s="132"/>
      <c r="R24" s="132"/>
      <c r="S24" s="132"/>
      <c r="T24" s="133"/>
      <c r="U24" s="132"/>
      <c r="V24" s="132"/>
      <c r="W24" s="132"/>
      <c r="X24" s="133"/>
      <c r="Y24" s="132"/>
      <c r="Z24" s="132"/>
      <c r="AA24" s="132"/>
      <c r="AB24" s="134"/>
    </row>
    <row r="25" spans="2:28" ht="15" customHeight="1" thickBot="1">
      <c r="B25" s="54"/>
      <c r="C25" s="121" t="s">
        <v>169</v>
      </c>
      <c r="D25" s="55"/>
      <c r="E25" s="55"/>
      <c r="F25" s="56"/>
      <c r="G25" s="57" t="s">
        <v>170</v>
      </c>
      <c r="H25" s="135">
        <v>81153.966</v>
      </c>
      <c r="I25" s="81">
        <v>84880.33292700001</v>
      </c>
      <c r="J25" s="81">
        <v>90526.41187399998</v>
      </c>
      <c r="K25" s="81">
        <v>97278.98970499999</v>
      </c>
      <c r="L25" s="80">
        <v>103793.71470099999</v>
      </c>
      <c r="M25" s="136"/>
      <c r="N25" s="136"/>
      <c r="O25" s="136"/>
      <c r="P25" s="137"/>
      <c r="Q25" s="136"/>
      <c r="R25" s="136"/>
      <c r="S25" s="136"/>
      <c r="T25" s="137"/>
      <c r="U25" s="136"/>
      <c r="V25" s="136"/>
      <c r="W25" s="136"/>
      <c r="X25" s="137"/>
      <c r="Y25" s="136"/>
      <c r="Z25" s="136"/>
      <c r="AA25" s="136"/>
      <c r="AB25" s="138"/>
    </row>
    <row r="26" ht="15.75" thickBot="1"/>
    <row r="27" spans="2:28" ht="30" customHeight="1">
      <c r="B27" s="210" t="str">
        <f>"Medium-Term Forecast "&amp;Summary!H3&amp;" - trade balance and balance of payments [change over previous period]"</f>
        <v>Medium-Term Forecast MTF-2017Q4U - trade balance and balance of payments [change over previous period]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2"/>
    </row>
    <row r="28" spans="2:28" ht="15">
      <c r="B28" s="289" t="s">
        <v>20</v>
      </c>
      <c r="C28" s="290"/>
      <c r="D28" s="290"/>
      <c r="E28" s="290"/>
      <c r="F28" s="291"/>
      <c r="G28" s="294" t="s">
        <v>19</v>
      </c>
      <c r="H28" s="32" t="str">
        <f aca="true" t="shared" si="0" ref="H28:M28">H$3</f>
        <v>Actual</v>
      </c>
      <c r="I28" s="293">
        <f t="shared" si="0"/>
        <v>2017</v>
      </c>
      <c r="J28" s="293">
        <f t="shared" si="0"/>
        <v>2018</v>
      </c>
      <c r="K28" s="293">
        <f t="shared" si="0"/>
        <v>2019</v>
      </c>
      <c r="L28" s="295">
        <f t="shared" si="0"/>
        <v>2020</v>
      </c>
      <c r="M28" s="297">
        <f t="shared" si="0"/>
        <v>2017</v>
      </c>
      <c r="N28" s="298"/>
      <c r="O28" s="298"/>
      <c r="P28" s="298"/>
      <c r="Q28" s="297">
        <f>Q$3</f>
        <v>2018</v>
      </c>
      <c r="R28" s="298"/>
      <c r="S28" s="298"/>
      <c r="T28" s="298"/>
      <c r="U28" s="297">
        <f>U$3</f>
        <v>2019</v>
      </c>
      <c r="V28" s="298"/>
      <c r="W28" s="298"/>
      <c r="X28" s="298"/>
      <c r="Y28" s="297">
        <f>Y$3</f>
        <v>2020</v>
      </c>
      <c r="Z28" s="298"/>
      <c r="AA28" s="298"/>
      <c r="AB28" s="300"/>
    </row>
    <row r="29" spans="2:28" ht="15">
      <c r="B29" s="282"/>
      <c r="C29" s="283"/>
      <c r="D29" s="283"/>
      <c r="E29" s="283"/>
      <c r="F29" s="284"/>
      <c r="G29" s="286"/>
      <c r="H29" s="34">
        <f>$H$4</f>
        <v>2016</v>
      </c>
      <c r="I29" s="288"/>
      <c r="J29" s="288"/>
      <c r="K29" s="288"/>
      <c r="L29" s="296"/>
      <c r="M29" s="37" t="s">
        <v>0</v>
      </c>
      <c r="N29" s="37" t="s">
        <v>1</v>
      </c>
      <c r="O29" s="37" t="s">
        <v>2</v>
      </c>
      <c r="P29" s="147" t="s">
        <v>3</v>
      </c>
      <c r="Q29" s="39" t="s">
        <v>0</v>
      </c>
      <c r="R29" s="37" t="s">
        <v>1</v>
      </c>
      <c r="S29" s="37" t="s">
        <v>2</v>
      </c>
      <c r="T29" s="147" t="s">
        <v>3</v>
      </c>
      <c r="U29" s="39" t="s">
        <v>0</v>
      </c>
      <c r="V29" s="37" t="s">
        <v>1</v>
      </c>
      <c r="W29" s="37" t="s">
        <v>2</v>
      </c>
      <c r="X29" s="222" t="s">
        <v>3</v>
      </c>
      <c r="Y29" s="37" t="s">
        <v>0</v>
      </c>
      <c r="Z29" s="37" t="s">
        <v>1</v>
      </c>
      <c r="AA29" s="37" t="s">
        <v>2</v>
      </c>
      <c r="AB29" s="40" t="s">
        <v>3</v>
      </c>
    </row>
    <row r="30" spans="2:28" ht="3.75" customHeight="1">
      <c r="B30" s="41"/>
      <c r="C30" s="42"/>
      <c r="D30" s="42"/>
      <c r="E30" s="42"/>
      <c r="F30" s="43"/>
      <c r="G30" s="198"/>
      <c r="H30" s="98"/>
      <c r="I30" s="86"/>
      <c r="J30" s="240"/>
      <c r="K30" s="86"/>
      <c r="L30" s="88"/>
      <c r="M30" s="46"/>
      <c r="N30" s="46"/>
      <c r="O30" s="46"/>
      <c r="P30" s="45"/>
      <c r="Q30" s="46"/>
      <c r="R30" s="46"/>
      <c r="S30" s="46"/>
      <c r="T30" s="45"/>
      <c r="U30" s="46"/>
      <c r="V30" s="46"/>
      <c r="W30" s="46"/>
      <c r="X30" s="45"/>
      <c r="Y30" s="46"/>
      <c r="Z30" s="46"/>
      <c r="AA30" s="46"/>
      <c r="AB30" s="63"/>
    </row>
    <row r="31" spans="2:28" ht="15">
      <c r="B31" s="41" t="s">
        <v>157</v>
      </c>
      <c r="C31" s="42"/>
      <c r="D31" s="42"/>
      <c r="E31" s="42"/>
      <c r="F31" s="91"/>
      <c r="G31" s="44"/>
      <c r="H31" s="98"/>
      <c r="I31" s="86"/>
      <c r="J31" s="240"/>
      <c r="K31" s="86"/>
      <c r="L31" s="88"/>
      <c r="M31" s="46"/>
      <c r="N31" s="46"/>
      <c r="O31" s="46"/>
      <c r="P31" s="45"/>
      <c r="Q31" s="46"/>
      <c r="R31" s="46"/>
      <c r="S31" s="46"/>
      <c r="T31" s="45"/>
      <c r="U31" s="46"/>
      <c r="V31" s="46"/>
      <c r="W31" s="46"/>
      <c r="X31" s="45"/>
      <c r="Y31" s="46"/>
      <c r="Z31" s="46"/>
      <c r="AA31" s="46"/>
      <c r="AB31" s="63"/>
    </row>
    <row r="32" spans="2:28" ht="15">
      <c r="B32" s="41"/>
      <c r="C32" s="90" t="s">
        <v>95</v>
      </c>
      <c r="D32" s="42"/>
      <c r="E32" s="42"/>
      <c r="F32" s="91"/>
      <c r="G32" s="53" t="s">
        <v>147</v>
      </c>
      <c r="H32" s="103">
        <v>6.237550770762894</v>
      </c>
      <c r="I32" s="104">
        <v>3.2933546597473224</v>
      </c>
      <c r="J32" s="104">
        <v>7.551414017048373</v>
      </c>
      <c r="K32" s="104">
        <v>9.051714140957088</v>
      </c>
      <c r="L32" s="105">
        <v>5.925832195777716</v>
      </c>
      <c r="M32" s="67">
        <v>0.7837932099390486</v>
      </c>
      <c r="N32" s="67">
        <v>-2.4862203824836797</v>
      </c>
      <c r="O32" s="67">
        <v>2.165250830064977</v>
      </c>
      <c r="P32" s="66">
        <v>1.5239179987494964</v>
      </c>
      <c r="Q32" s="67">
        <v>2.8428715060208276</v>
      </c>
      <c r="R32" s="67">
        <v>1.8312298123845068</v>
      </c>
      <c r="S32" s="67">
        <v>2.1752667980526894</v>
      </c>
      <c r="T32" s="66">
        <v>1.8114566843928372</v>
      </c>
      <c r="U32" s="67">
        <v>2.5160028979394724</v>
      </c>
      <c r="V32" s="67">
        <v>2.20349340522165</v>
      </c>
      <c r="W32" s="67">
        <v>2.7066121202580717</v>
      </c>
      <c r="X32" s="66">
        <v>1.3266544300037424</v>
      </c>
      <c r="Y32" s="67">
        <v>1.1303216775164486</v>
      </c>
      <c r="Z32" s="67">
        <v>1.1879651658867516</v>
      </c>
      <c r="AA32" s="67">
        <v>1.1924775648341779</v>
      </c>
      <c r="AB32" s="69">
        <v>1.2287887653896519</v>
      </c>
    </row>
    <row r="33" spans="2:28" ht="15">
      <c r="B33" s="52"/>
      <c r="C33" s="48"/>
      <c r="D33" s="64" t="s">
        <v>159</v>
      </c>
      <c r="E33" s="48"/>
      <c r="F33" s="49"/>
      <c r="G33" s="53" t="s">
        <v>147</v>
      </c>
      <c r="H33" s="103">
        <v>11.029130351179333</v>
      </c>
      <c r="I33" s="104">
        <v>6.312428798336526</v>
      </c>
      <c r="J33" s="104">
        <v>7.523686635458503</v>
      </c>
      <c r="K33" s="104">
        <v>9.147869352387474</v>
      </c>
      <c r="L33" s="105">
        <v>5.834352105039571</v>
      </c>
      <c r="M33" s="109">
        <v>8.297290545746463</v>
      </c>
      <c r="N33" s="109">
        <v>-3.2187984566041052</v>
      </c>
      <c r="O33" s="109">
        <v>0.1877019402121789</v>
      </c>
      <c r="P33" s="110">
        <v>5.3265521455921885</v>
      </c>
      <c r="Q33" s="109">
        <v>1.0570782941574208</v>
      </c>
      <c r="R33" s="109">
        <v>1.9479875117552865</v>
      </c>
      <c r="S33" s="109">
        <v>2.2751547586149314</v>
      </c>
      <c r="T33" s="110">
        <v>1.8658738525408722</v>
      </c>
      <c r="U33" s="109">
        <v>2.484673660534483</v>
      </c>
      <c r="V33" s="109">
        <v>2.2126209936490966</v>
      </c>
      <c r="W33" s="109">
        <v>2.7110834025308606</v>
      </c>
      <c r="X33" s="110">
        <v>1.304393197227654</v>
      </c>
      <c r="Y33" s="109">
        <v>1.1008021165213933</v>
      </c>
      <c r="Z33" s="109">
        <v>1.1608641108619082</v>
      </c>
      <c r="AA33" s="109">
        <v>1.1685071591117264</v>
      </c>
      <c r="AB33" s="148">
        <v>1.1771623312951505</v>
      </c>
    </row>
    <row r="34" spans="2:28" ht="15" customHeight="1">
      <c r="B34" s="52"/>
      <c r="C34" s="48"/>
      <c r="D34" s="64" t="s">
        <v>160</v>
      </c>
      <c r="E34" s="48"/>
      <c r="F34" s="49"/>
      <c r="G34" s="53" t="s">
        <v>147</v>
      </c>
      <c r="H34" s="103">
        <v>2.3690106281107006</v>
      </c>
      <c r="I34" s="104">
        <v>0.7647262009966624</v>
      </c>
      <c r="J34" s="104">
        <v>7.576485615686778</v>
      </c>
      <c r="K34" s="104">
        <v>8.964486688371949</v>
      </c>
      <c r="L34" s="105">
        <v>6.00895826298904</v>
      </c>
      <c r="M34" s="109">
        <v>-8.120450097171457</v>
      </c>
      <c r="N34" s="109">
        <v>-0.9454292290516122</v>
      </c>
      <c r="O34" s="109">
        <v>-0.05713051043389328</v>
      </c>
      <c r="P34" s="110">
        <v>5.240535667059021</v>
      </c>
      <c r="Q34" s="109">
        <v>0.9921995300411055</v>
      </c>
      <c r="R34" s="109">
        <v>1.7256158953750713</v>
      </c>
      <c r="S34" s="109">
        <v>2.084714996249687</v>
      </c>
      <c r="T34" s="110">
        <v>1.7620336606486688</v>
      </c>
      <c r="U34" s="109">
        <v>2.544485924588642</v>
      </c>
      <c r="V34" s="109">
        <v>2.19519988377877</v>
      </c>
      <c r="W34" s="109">
        <v>2.7025487252937808</v>
      </c>
      <c r="X34" s="110">
        <v>1.3468865899601639</v>
      </c>
      <c r="Y34" s="109">
        <v>1.1571393326429842</v>
      </c>
      <c r="Z34" s="109">
        <v>1.2125719674461948</v>
      </c>
      <c r="AA34" s="109">
        <v>1.2142307282905733</v>
      </c>
      <c r="AB34" s="148">
        <v>1.2756186329998798</v>
      </c>
    </row>
    <row r="35" spans="2:28" ht="3.75" customHeight="1">
      <c r="B35" s="52"/>
      <c r="C35" s="48"/>
      <c r="D35" s="48"/>
      <c r="E35" s="48"/>
      <c r="F35" s="49"/>
      <c r="G35" s="53"/>
      <c r="H35" s="84"/>
      <c r="I35" s="48"/>
      <c r="J35" s="48"/>
      <c r="K35" s="48"/>
      <c r="L35" s="49"/>
      <c r="M35" s="48"/>
      <c r="N35" s="48"/>
      <c r="O35" s="48"/>
      <c r="P35" s="49"/>
      <c r="Q35" s="48"/>
      <c r="R35" s="48"/>
      <c r="S35" s="48"/>
      <c r="T35" s="49"/>
      <c r="U35" s="48"/>
      <c r="V35" s="48"/>
      <c r="W35" s="48"/>
      <c r="X35" s="49"/>
      <c r="Y35" s="48"/>
      <c r="Z35" s="48"/>
      <c r="AA35" s="48"/>
      <c r="AB35" s="51"/>
    </row>
    <row r="36" spans="2:28" ht="15" customHeight="1">
      <c r="B36" s="52"/>
      <c r="C36" s="48" t="s">
        <v>96</v>
      </c>
      <c r="D36" s="48"/>
      <c r="E36" s="48"/>
      <c r="F36" s="49"/>
      <c r="G36" s="53" t="s">
        <v>147</v>
      </c>
      <c r="H36" s="103">
        <v>3.726684839892471</v>
      </c>
      <c r="I36" s="67">
        <v>3.9429610781655384</v>
      </c>
      <c r="J36" s="67">
        <v>7.734616188940734</v>
      </c>
      <c r="K36" s="67">
        <v>8.386894412840633</v>
      </c>
      <c r="L36" s="66">
        <v>5.997656230823196</v>
      </c>
      <c r="M36" s="67">
        <v>1.2340933870719653</v>
      </c>
      <c r="N36" s="67">
        <v>-2.6762154965546188</v>
      </c>
      <c r="O36" s="67">
        <v>3.4278842952673756</v>
      </c>
      <c r="P36" s="66">
        <v>1.4518249277561495</v>
      </c>
      <c r="Q36" s="67">
        <v>2.556923611593504</v>
      </c>
      <c r="R36" s="67">
        <v>1.838636839663721</v>
      </c>
      <c r="S36" s="67">
        <v>2.081605951516792</v>
      </c>
      <c r="T36" s="66">
        <v>1.7489977948882824</v>
      </c>
      <c r="U36" s="67">
        <v>2.2234506813920945</v>
      </c>
      <c r="V36" s="67">
        <v>2.0283733377935107</v>
      </c>
      <c r="W36" s="67">
        <v>2.4753821819040667</v>
      </c>
      <c r="X36" s="66">
        <v>1.358716644041678</v>
      </c>
      <c r="Y36" s="67">
        <v>1.1968947719717846</v>
      </c>
      <c r="Z36" s="67">
        <v>1.2678710405491103</v>
      </c>
      <c r="AA36" s="67">
        <v>1.289455492571733</v>
      </c>
      <c r="AB36" s="69">
        <v>1.3171645829558116</v>
      </c>
    </row>
    <row r="37" spans="2:28" ht="15" customHeight="1">
      <c r="B37" s="52"/>
      <c r="C37" s="48"/>
      <c r="D37" s="64" t="s">
        <v>161</v>
      </c>
      <c r="E37" s="48"/>
      <c r="F37" s="49"/>
      <c r="G37" s="53" t="s">
        <v>147</v>
      </c>
      <c r="H37" s="103">
        <v>4.059973751684495</v>
      </c>
      <c r="I37" s="104">
        <v>6.046810188492401</v>
      </c>
      <c r="J37" s="104">
        <v>8.167902422181243</v>
      </c>
      <c r="K37" s="104">
        <v>8.386894412840618</v>
      </c>
      <c r="L37" s="105">
        <v>5.997656230823182</v>
      </c>
      <c r="M37" s="109">
        <v>2.0975800696610776</v>
      </c>
      <c r="N37" s="109">
        <v>-2.1070548974443</v>
      </c>
      <c r="O37" s="109">
        <v>4.726370648264151</v>
      </c>
      <c r="P37" s="110">
        <v>2.313440664536202</v>
      </c>
      <c r="Q37" s="109">
        <v>1.5527009303497579</v>
      </c>
      <c r="R37" s="109">
        <v>1.838636839663721</v>
      </c>
      <c r="S37" s="109">
        <v>2.081605951516792</v>
      </c>
      <c r="T37" s="110">
        <v>1.7489977948882824</v>
      </c>
      <c r="U37" s="104">
        <v>2.2234506813920945</v>
      </c>
      <c r="V37" s="109">
        <v>2.0283733377935107</v>
      </c>
      <c r="W37" s="109">
        <v>2.4753821819040667</v>
      </c>
      <c r="X37" s="110">
        <v>1.358716644041678</v>
      </c>
      <c r="Y37" s="109">
        <v>1.1968947719717846</v>
      </c>
      <c r="Z37" s="109">
        <v>1.2678710405491103</v>
      </c>
      <c r="AA37" s="109">
        <v>1.289455492571733</v>
      </c>
      <c r="AB37" s="148">
        <v>1.3171645829558116</v>
      </c>
    </row>
    <row r="38" spans="2:28" ht="15" customHeight="1">
      <c r="B38" s="52"/>
      <c r="C38" s="48"/>
      <c r="D38" s="64" t="s">
        <v>162</v>
      </c>
      <c r="E38" s="48"/>
      <c r="F38" s="49"/>
      <c r="G38" s="53" t="s">
        <v>147</v>
      </c>
      <c r="H38" s="103">
        <v>3.564980786863984</v>
      </c>
      <c r="I38" s="104">
        <v>3.042159236215099</v>
      </c>
      <c r="J38" s="104">
        <v>7.540000275606843</v>
      </c>
      <c r="K38" s="104">
        <v>8.386894412840633</v>
      </c>
      <c r="L38" s="105">
        <v>5.997656230823225</v>
      </c>
      <c r="M38" s="109">
        <v>-1.4114947204070774</v>
      </c>
      <c r="N38" s="109">
        <v>-1.961210804994849</v>
      </c>
      <c r="O38" s="109">
        <v>3.3676591427165476</v>
      </c>
      <c r="P38" s="110">
        <v>2.2123935837479394</v>
      </c>
      <c r="Q38" s="109">
        <v>1.6482095365097962</v>
      </c>
      <c r="R38" s="109">
        <v>1.838636839663721</v>
      </c>
      <c r="S38" s="109">
        <v>2.081605951516792</v>
      </c>
      <c r="T38" s="110">
        <v>1.7489977948882824</v>
      </c>
      <c r="U38" s="104">
        <v>2.2234506813920945</v>
      </c>
      <c r="V38" s="109">
        <v>2.0283733377935107</v>
      </c>
      <c r="W38" s="109">
        <v>2.4753821819040667</v>
      </c>
      <c r="X38" s="110">
        <v>1.358716644041678</v>
      </c>
      <c r="Y38" s="109">
        <v>1.1968947719717846</v>
      </c>
      <c r="Z38" s="109">
        <v>1.2678710405491103</v>
      </c>
      <c r="AA38" s="109">
        <v>1.289455492571733</v>
      </c>
      <c r="AB38" s="148">
        <v>1.3171645829558116</v>
      </c>
    </row>
    <row r="39" spans="2:28" ht="3.75" customHeight="1">
      <c r="B39" s="41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48"/>
      <c r="R39" s="48"/>
      <c r="S39" s="48"/>
      <c r="T39" s="49"/>
      <c r="U39" s="48"/>
      <c r="V39" s="48"/>
      <c r="W39" s="48"/>
      <c r="X39" s="49"/>
      <c r="Y39" s="48"/>
      <c r="Z39" s="48"/>
      <c r="AA39" s="48"/>
      <c r="AB39" s="51"/>
    </row>
    <row r="40" spans="2:28" ht="15" customHeight="1">
      <c r="B40" s="41" t="s">
        <v>164</v>
      </c>
      <c r="C40" s="42"/>
      <c r="D40" s="42"/>
      <c r="E40" s="42"/>
      <c r="F40" s="91"/>
      <c r="G40" s="53"/>
      <c r="H40" s="60"/>
      <c r="I40" s="48"/>
      <c r="J40" s="48"/>
      <c r="K40" s="48"/>
      <c r="L40" s="49"/>
      <c r="M40" s="48"/>
      <c r="N40" s="48"/>
      <c r="O40" s="48"/>
      <c r="P40" s="49"/>
      <c r="Q40" s="48"/>
      <c r="R40" s="48"/>
      <c r="S40" s="48"/>
      <c r="T40" s="49"/>
      <c r="U40" s="48"/>
      <c r="V40" s="48"/>
      <c r="W40" s="48"/>
      <c r="X40" s="49"/>
      <c r="Y40" s="48"/>
      <c r="Z40" s="48"/>
      <c r="AA40" s="48"/>
      <c r="AB40" s="51"/>
    </row>
    <row r="41" spans="2:28" ht="15" customHeight="1">
      <c r="B41" s="41"/>
      <c r="C41" s="90" t="s">
        <v>95</v>
      </c>
      <c r="D41" s="42"/>
      <c r="E41" s="42"/>
      <c r="F41" s="91"/>
      <c r="G41" s="53" t="s">
        <v>147</v>
      </c>
      <c r="H41" s="84">
        <v>3.9866116313260758</v>
      </c>
      <c r="I41" s="67">
        <v>6.875367021796541</v>
      </c>
      <c r="J41" s="67">
        <v>8.984038535965722</v>
      </c>
      <c r="K41" s="67">
        <v>11.376849476956586</v>
      </c>
      <c r="L41" s="66">
        <v>8.422686168773375</v>
      </c>
      <c r="M41" s="99"/>
      <c r="N41" s="99"/>
      <c r="O41" s="99"/>
      <c r="P41" s="100"/>
      <c r="Q41" s="99"/>
      <c r="R41" s="99"/>
      <c r="S41" s="99"/>
      <c r="T41" s="100"/>
      <c r="U41" s="99"/>
      <c r="V41" s="99"/>
      <c r="W41" s="99"/>
      <c r="X41" s="100"/>
      <c r="Y41" s="99"/>
      <c r="Z41" s="99"/>
      <c r="AA41" s="99"/>
      <c r="AB41" s="102"/>
    </row>
    <row r="42" spans="2:28" ht="15" customHeight="1" thickBot="1">
      <c r="B42" s="54"/>
      <c r="C42" s="55" t="s">
        <v>96</v>
      </c>
      <c r="D42" s="55"/>
      <c r="E42" s="55"/>
      <c r="F42" s="56"/>
      <c r="G42" s="57" t="s">
        <v>147</v>
      </c>
      <c r="H42" s="85">
        <v>2.8359875100261833</v>
      </c>
      <c r="I42" s="70">
        <v>7.833195091101608</v>
      </c>
      <c r="J42" s="70">
        <v>9.705011948401165</v>
      </c>
      <c r="K42" s="70">
        <v>10.248409597603692</v>
      </c>
      <c r="L42" s="71">
        <v>8.284712169075448</v>
      </c>
      <c r="M42" s="122"/>
      <c r="N42" s="122"/>
      <c r="O42" s="122"/>
      <c r="P42" s="123"/>
      <c r="Q42" s="122"/>
      <c r="R42" s="122"/>
      <c r="S42" s="122"/>
      <c r="T42" s="123"/>
      <c r="U42" s="122"/>
      <c r="V42" s="122"/>
      <c r="W42" s="122"/>
      <c r="X42" s="123"/>
      <c r="Y42" s="122"/>
      <c r="Z42" s="122"/>
      <c r="AA42" s="122"/>
      <c r="AB42" s="124"/>
    </row>
    <row r="43" ht="15">
      <c r="B43" s="36" t="s">
        <v>100</v>
      </c>
    </row>
    <row r="44" spans="8:28" ht="15"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</row>
    <row r="45" spans="8:28" ht="15"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</row>
  </sheetData>
  <sheetProtection/>
  <mergeCells count="20">
    <mergeCell ref="B28:F29"/>
    <mergeCell ref="B3:F4"/>
    <mergeCell ref="G3:G4"/>
    <mergeCell ref="I3:I4"/>
    <mergeCell ref="L3:L4"/>
    <mergeCell ref="M28:P28"/>
    <mergeCell ref="K28:K29"/>
    <mergeCell ref="G28:G29"/>
    <mergeCell ref="I28:I29"/>
    <mergeCell ref="L28:L29"/>
    <mergeCell ref="J28:J29"/>
    <mergeCell ref="J3:J4"/>
    <mergeCell ref="K3:K4"/>
    <mergeCell ref="Y3:AB3"/>
    <mergeCell ref="Y28:AB28"/>
    <mergeCell ref="M3:P3"/>
    <mergeCell ref="Q3:T3"/>
    <mergeCell ref="U3:X3"/>
    <mergeCell ref="U28:X28"/>
    <mergeCell ref="Q28:T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S43" sqref="S43"/>
    </sheetView>
  </sheetViews>
  <sheetFormatPr defaultColWidth="9.140625" defaultRowHeight="15"/>
  <cols>
    <col min="1" max="5" width="3.140625" style="36" customWidth="1"/>
    <col min="6" max="6" width="31.57421875" style="36" customWidth="1"/>
    <col min="7" max="7" width="26.7109375" style="36" customWidth="1"/>
    <col min="8" max="8" width="10.8515625" style="36" customWidth="1"/>
    <col min="9" max="11" width="9.140625" style="36" customWidth="1"/>
    <col min="12" max="16384" width="9.140625" style="158" customWidth="1"/>
  </cols>
  <sheetData>
    <row r="1" ht="22.5" customHeight="1" thickBot="1">
      <c r="B1" s="35" t="s">
        <v>171</v>
      </c>
    </row>
    <row r="2" spans="2:12" ht="30" customHeight="1">
      <c r="B2" s="210" t="str">
        <f>"Medium-Term Forecast "&amp;Summary!H3&amp;" -  general government [level]"</f>
        <v>Medium-Term Forecast MTF-2017Q4U -  general government [level]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2" ht="30" customHeight="1">
      <c r="B3" s="213" t="s">
        <v>20</v>
      </c>
      <c r="C3" s="214"/>
      <c r="D3" s="214"/>
      <c r="E3" s="214"/>
      <c r="F3" s="215"/>
      <c r="G3" s="216" t="s">
        <v>19</v>
      </c>
      <c r="H3" s="229">
        <v>2016</v>
      </c>
      <c r="I3" s="217">
        <v>2017</v>
      </c>
      <c r="J3" s="217">
        <v>2018</v>
      </c>
      <c r="K3" s="217">
        <v>2019</v>
      </c>
      <c r="L3" s="218">
        <v>2020</v>
      </c>
    </row>
    <row r="4" spans="2:12" ht="3.75" customHeight="1">
      <c r="B4" s="41"/>
      <c r="C4" s="42"/>
      <c r="D4" s="42"/>
      <c r="E4" s="42"/>
      <c r="F4" s="91"/>
      <c r="G4" s="44"/>
      <c r="H4" s="98"/>
      <c r="I4" s="86"/>
      <c r="J4" s="86"/>
      <c r="K4" s="240"/>
      <c r="L4" s="190"/>
    </row>
    <row r="5" spans="2:12" ht="15" customHeight="1">
      <c r="B5" s="41" t="s">
        <v>172</v>
      </c>
      <c r="C5" s="42"/>
      <c r="D5" s="42"/>
      <c r="E5" s="42"/>
      <c r="F5" s="91"/>
      <c r="G5" s="44"/>
      <c r="H5" s="125"/>
      <c r="I5" s="126"/>
      <c r="J5" s="126"/>
      <c r="K5" s="126"/>
      <c r="L5" s="191"/>
    </row>
    <row r="6" spans="2:12" ht="15" customHeight="1">
      <c r="B6" s="52"/>
      <c r="C6" s="90" t="s">
        <v>173</v>
      </c>
      <c r="D6" s="192"/>
      <c r="E6" s="192"/>
      <c r="F6" s="193"/>
      <c r="G6" s="53" t="s">
        <v>15</v>
      </c>
      <c r="H6" s="131">
        <v>-1773.9129999999968</v>
      </c>
      <c r="I6" s="75">
        <v>-1061.0420814339886</v>
      </c>
      <c r="J6" s="75">
        <v>-826.5867480527086</v>
      </c>
      <c r="K6" s="75">
        <v>-351.52630097933434</v>
      </c>
      <c r="L6" s="146">
        <v>-63.27783550394088</v>
      </c>
    </row>
    <row r="7" spans="2:12" ht="15" customHeight="1">
      <c r="B7" s="52"/>
      <c r="C7" s="90" t="s">
        <v>174</v>
      </c>
      <c r="D7" s="192"/>
      <c r="E7" s="192"/>
      <c r="F7" s="193"/>
      <c r="G7" s="53" t="s">
        <v>15</v>
      </c>
      <c r="H7" s="131">
        <v>-438.10499999999683</v>
      </c>
      <c r="I7" s="75">
        <v>205.49749086180714</v>
      </c>
      <c r="J7" s="75">
        <v>404.63927370583906</v>
      </c>
      <c r="K7" s="75">
        <v>851.9715566427176</v>
      </c>
      <c r="L7" s="146">
        <v>1107.9700840805835</v>
      </c>
    </row>
    <row r="8" spans="2:12" ht="15" customHeight="1">
      <c r="B8" s="52"/>
      <c r="C8" s="48" t="s">
        <v>59</v>
      </c>
      <c r="D8" s="64"/>
      <c r="E8" s="48"/>
      <c r="F8" s="49"/>
      <c r="G8" s="53" t="s">
        <v>15</v>
      </c>
      <c r="H8" s="131">
        <v>31910.172000000002</v>
      </c>
      <c r="I8" s="75">
        <v>33397.977647444764</v>
      </c>
      <c r="J8" s="75">
        <v>35450.62080545754</v>
      </c>
      <c r="K8" s="75">
        <v>37685.95466313168</v>
      </c>
      <c r="L8" s="146">
        <v>39867.423326319666</v>
      </c>
    </row>
    <row r="9" spans="2:12" ht="15" customHeight="1">
      <c r="B9" s="52"/>
      <c r="C9" s="48"/>
      <c r="D9" s="48" t="s">
        <v>175</v>
      </c>
      <c r="E9" s="48"/>
      <c r="F9" s="49"/>
      <c r="G9" s="53" t="s">
        <v>15</v>
      </c>
      <c r="H9" s="131">
        <v>31355.744000000002</v>
      </c>
      <c r="I9" s="75">
        <v>32902.33048147477</v>
      </c>
      <c r="J9" s="75">
        <v>34711.3962118445</v>
      </c>
      <c r="K9" s="75">
        <v>36718.725159204674</v>
      </c>
      <c r="L9" s="146">
        <v>38698.624110032186</v>
      </c>
    </row>
    <row r="10" spans="2:12" ht="15" customHeight="1">
      <c r="B10" s="52"/>
      <c r="C10" s="48"/>
      <c r="D10" s="48" t="s">
        <v>176</v>
      </c>
      <c r="E10" s="48"/>
      <c r="F10" s="49"/>
      <c r="G10" s="53" t="s">
        <v>15</v>
      </c>
      <c r="H10" s="131">
        <v>554.428</v>
      </c>
      <c r="I10" s="75">
        <v>495.64716597</v>
      </c>
      <c r="J10" s="75">
        <v>739.2245936130385</v>
      </c>
      <c r="K10" s="75">
        <v>967.2295039270053</v>
      </c>
      <c r="L10" s="146">
        <v>1168.7992162874827</v>
      </c>
    </row>
    <row r="11" spans="2:12" ht="6" customHeight="1">
      <c r="B11" s="52"/>
      <c r="C11" s="48"/>
      <c r="D11" s="64"/>
      <c r="E11" s="48"/>
      <c r="F11" s="49"/>
      <c r="G11" s="53"/>
      <c r="H11" s="131"/>
      <c r="I11" s="75"/>
      <c r="J11" s="75"/>
      <c r="K11" s="75"/>
      <c r="L11" s="146"/>
    </row>
    <row r="12" spans="2:12" ht="15" customHeight="1">
      <c r="B12" s="52"/>
      <c r="C12" s="48" t="s">
        <v>61</v>
      </c>
      <c r="D12" s="64"/>
      <c r="E12" s="48"/>
      <c r="F12" s="49"/>
      <c r="G12" s="53" t="s">
        <v>15</v>
      </c>
      <c r="H12" s="131">
        <v>33684.085</v>
      </c>
      <c r="I12" s="75">
        <v>34459.01972887875</v>
      </c>
      <c r="J12" s="75">
        <v>36277.20755351025</v>
      </c>
      <c r="K12" s="75">
        <v>38037.48096411101</v>
      </c>
      <c r="L12" s="146">
        <v>39930.70116182361</v>
      </c>
    </row>
    <row r="13" spans="2:12" ht="15" customHeight="1">
      <c r="B13" s="52"/>
      <c r="C13" s="48" t="s">
        <v>177</v>
      </c>
      <c r="D13" s="64"/>
      <c r="E13" s="48"/>
      <c r="F13" s="49"/>
      <c r="G13" s="53" t="s">
        <v>15</v>
      </c>
      <c r="H13" s="131">
        <v>32348.277</v>
      </c>
      <c r="I13" s="75">
        <v>33192.480156582955</v>
      </c>
      <c r="J13" s="75">
        <v>35045.9815317517</v>
      </c>
      <c r="K13" s="75">
        <v>36833.98310648896</v>
      </c>
      <c r="L13" s="146">
        <v>38759.453242239084</v>
      </c>
    </row>
    <row r="14" spans="2:12" ht="15" customHeight="1">
      <c r="B14" s="52"/>
      <c r="C14" s="48"/>
      <c r="D14" s="48" t="s">
        <v>178</v>
      </c>
      <c r="E14" s="48"/>
      <c r="F14" s="49"/>
      <c r="G14" s="53" t="s">
        <v>15</v>
      </c>
      <c r="H14" s="131">
        <v>30534.166</v>
      </c>
      <c r="I14" s="75">
        <v>31215.99529687449</v>
      </c>
      <c r="J14" s="75">
        <v>32682.476631153728</v>
      </c>
      <c r="K14" s="75">
        <v>34191.67079611529</v>
      </c>
      <c r="L14" s="146">
        <v>35614.601593016734</v>
      </c>
    </row>
    <row r="15" spans="2:12" ht="15" customHeight="1">
      <c r="B15" s="52"/>
      <c r="C15" s="48"/>
      <c r="D15" s="48" t="s">
        <v>179</v>
      </c>
      <c r="E15" s="48"/>
      <c r="F15" s="49"/>
      <c r="G15" s="53" t="s">
        <v>15</v>
      </c>
      <c r="H15" s="131">
        <v>3149.919</v>
      </c>
      <c r="I15" s="75">
        <v>3243.024432004262</v>
      </c>
      <c r="J15" s="75">
        <v>3594.730922356517</v>
      </c>
      <c r="K15" s="75">
        <v>3845.810167995717</v>
      </c>
      <c r="L15" s="146">
        <v>4316.099568806873</v>
      </c>
    </row>
    <row r="16" spans="2:12" ht="6" customHeight="1">
      <c r="B16" s="52"/>
      <c r="C16" s="48"/>
      <c r="D16" s="48"/>
      <c r="E16" s="48"/>
      <c r="F16" s="49"/>
      <c r="G16" s="53"/>
      <c r="H16" s="131"/>
      <c r="I16" s="75"/>
      <c r="J16" s="75"/>
      <c r="K16" s="75"/>
      <c r="L16" s="146"/>
    </row>
    <row r="17" spans="2:12" ht="15" customHeight="1" thickBot="1">
      <c r="B17" s="196" t="s">
        <v>69</v>
      </c>
      <c r="C17" s="55"/>
      <c r="D17" s="55"/>
      <c r="E17" s="55"/>
      <c r="F17" s="56"/>
      <c r="G17" s="57" t="s">
        <v>15</v>
      </c>
      <c r="H17" s="135">
        <v>42053.243</v>
      </c>
      <c r="I17" s="81">
        <v>43308.29762722329</v>
      </c>
      <c r="J17" s="81">
        <v>44697.540054899495</v>
      </c>
      <c r="K17" s="81">
        <v>46047.88446373649</v>
      </c>
      <c r="L17" s="83">
        <v>46894.626865208316</v>
      </c>
    </row>
    <row r="18" spans="1:12" s="156" customFormat="1" ht="12.75" customHeight="1" thickBot="1">
      <c r="A18" s="48"/>
      <c r="B18" s="48"/>
      <c r="C18" s="48"/>
      <c r="D18" s="64"/>
      <c r="E18" s="48"/>
      <c r="F18" s="48"/>
      <c r="G18" s="59"/>
      <c r="H18" s="75"/>
      <c r="I18" s="75"/>
      <c r="J18" s="75"/>
      <c r="K18" s="75"/>
      <c r="L18" s="75"/>
    </row>
    <row r="19" spans="1:12" s="156" customFormat="1" ht="30" customHeight="1">
      <c r="A19" s="48"/>
      <c r="B19" s="210" t="str">
        <f>"Medium-Term Forecast "&amp;Summary!H3&amp;" - general government [% of GDP]"</f>
        <v>Medium-Term Forecast MTF-2017Q4U - general government [% of GDP]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2"/>
    </row>
    <row r="20" spans="1:12" s="156" customFormat="1" ht="30" customHeight="1">
      <c r="A20" s="48"/>
      <c r="B20" s="213" t="s">
        <v>20</v>
      </c>
      <c r="C20" s="214"/>
      <c r="D20" s="214"/>
      <c r="E20" s="214"/>
      <c r="F20" s="215"/>
      <c r="G20" s="219" t="s">
        <v>19</v>
      </c>
      <c r="H20" s="229">
        <f>H$3</f>
        <v>2016</v>
      </c>
      <c r="I20" s="217">
        <f>I$3</f>
        <v>2017</v>
      </c>
      <c r="J20" s="217">
        <f>J$3</f>
        <v>2018</v>
      </c>
      <c r="K20" s="217">
        <f>K$3</f>
        <v>2019</v>
      </c>
      <c r="L20" s="218">
        <v>2020</v>
      </c>
    </row>
    <row r="21" spans="2:12" ht="3.75" customHeight="1">
      <c r="B21" s="207"/>
      <c r="C21" s="208"/>
      <c r="D21" s="208"/>
      <c r="E21" s="208"/>
      <c r="F21" s="209"/>
      <c r="G21" s="44"/>
      <c r="H21" s="98"/>
      <c r="I21" s="86"/>
      <c r="J21" s="86"/>
      <c r="K21" s="240"/>
      <c r="L21" s="190"/>
    </row>
    <row r="22" spans="2:12" ht="15" customHeight="1">
      <c r="B22" s="41" t="s">
        <v>172</v>
      </c>
      <c r="C22" s="42"/>
      <c r="D22" s="42"/>
      <c r="E22" s="42"/>
      <c r="F22" s="91"/>
      <c r="G22" s="53"/>
      <c r="H22" s="131"/>
      <c r="I22" s="75"/>
      <c r="J22" s="75"/>
      <c r="K22" s="75"/>
      <c r="L22" s="146"/>
    </row>
    <row r="23" spans="2:12" ht="15" customHeight="1">
      <c r="B23" s="52"/>
      <c r="C23" s="90" t="s">
        <v>180</v>
      </c>
      <c r="D23" s="192"/>
      <c r="E23" s="192"/>
      <c r="F23" s="193"/>
      <c r="G23" s="53" t="s">
        <v>60</v>
      </c>
      <c r="H23" s="108">
        <v>-2.1858611321595753</v>
      </c>
      <c r="I23" s="109">
        <v>-1.2500446744789764</v>
      </c>
      <c r="J23" s="109">
        <v>-0.9130890432321573</v>
      </c>
      <c r="K23" s="109">
        <v>-0.3613589142376408</v>
      </c>
      <c r="L23" s="148">
        <v>-0.060964997433829424</v>
      </c>
    </row>
    <row r="24" spans="2:12" ht="15" customHeight="1">
      <c r="B24" s="52"/>
      <c r="C24" s="90" t="s">
        <v>174</v>
      </c>
      <c r="D24" s="192"/>
      <c r="E24" s="192"/>
      <c r="F24" s="193"/>
      <c r="G24" s="53" t="s">
        <v>60</v>
      </c>
      <c r="H24" s="108">
        <v>-0.5398442264670057</v>
      </c>
      <c r="I24" s="109">
        <v>0.2421025975929454</v>
      </c>
      <c r="J24" s="109">
        <v>0.44698476978082363</v>
      </c>
      <c r="K24" s="109">
        <v>0.8758022253585632</v>
      </c>
      <c r="L24" s="148">
        <v>1.0674731964958848</v>
      </c>
    </row>
    <row r="25" spans="2:12" ht="15" customHeight="1">
      <c r="B25" s="52"/>
      <c r="C25" s="48" t="s">
        <v>59</v>
      </c>
      <c r="D25" s="64"/>
      <c r="E25" s="48"/>
      <c r="F25" s="49"/>
      <c r="G25" s="53" t="s">
        <v>60</v>
      </c>
      <c r="H25" s="108">
        <v>39.320533022378726</v>
      </c>
      <c r="I25" s="109">
        <v>39.347133188283046</v>
      </c>
      <c r="J25" s="109">
        <v>39.16052792946197</v>
      </c>
      <c r="K25" s="109">
        <v>38.74007612272178</v>
      </c>
      <c r="L25" s="148">
        <v>38.410248097552255</v>
      </c>
    </row>
    <row r="26" spans="2:12" ht="15" customHeight="1">
      <c r="B26" s="52"/>
      <c r="C26" s="48"/>
      <c r="D26" s="48" t="s">
        <v>175</v>
      </c>
      <c r="E26" s="48"/>
      <c r="F26" s="49"/>
      <c r="G26" s="53" t="s">
        <v>60</v>
      </c>
      <c r="H26" s="108">
        <v>38.63735260948307</v>
      </c>
      <c r="I26" s="109">
        <v>38.76319678172316</v>
      </c>
      <c r="J26" s="109">
        <v>38.343943489285614</v>
      </c>
      <c r="K26" s="109">
        <v>37.74579204672537</v>
      </c>
      <c r="L26" s="148">
        <v>37.28416910553</v>
      </c>
    </row>
    <row r="27" spans="2:12" ht="15" customHeight="1">
      <c r="B27" s="52"/>
      <c r="C27" s="48"/>
      <c r="D27" s="48" t="s">
        <v>176</v>
      </c>
      <c r="E27" s="48"/>
      <c r="F27" s="49"/>
      <c r="G27" s="53" t="s">
        <v>60</v>
      </c>
      <c r="H27" s="108">
        <v>0.6831804128956557</v>
      </c>
      <c r="I27" s="109">
        <v>0.5839364065598959</v>
      </c>
      <c r="J27" s="109">
        <v>0.8165844401763487</v>
      </c>
      <c r="K27" s="109">
        <v>0.9942840759964134</v>
      </c>
      <c r="L27" s="148">
        <v>1.1260789920222618</v>
      </c>
    </row>
    <row r="28" spans="2:12" ht="3.75" customHeight="1">
      <c r="B28" s="52"/>
      <c r="C28" s="48"/>
      <c r="D28" s="64"/>
      <c r="E28" s="48"/>
      <c r="F28" s="49"/>
      <c r="G28" s="53"/>
      <c r="H28" s="108"/>
      <c r="I28" s="109"/>
      <c r="J28" s="109"/>
      <c r="K28" s="109"/>
      <c r="L28" s="148"/>
    </row>
    <row r="29" spans="2:12" ht="15" customHeight="1">
      <c r="B29" s="52"/>
      <c r="C29" s="48" t="s">
        <v>61</v>
      </c>
      <c r="D29" s="64"/>
      <c r="E29" s="48"/>
      <c r="F29" s="49"/>
      <c r="G29" s="53" t="s">
        <v>60</v>
      </c>
      <c r="H29" s="108">
        <v>41.5063941545383</v>
      </c>
      <c r="I29" s="109">
        <v>40.597177862762024</v>
      </c>
      <c r="J29" s="109">
        <v>40.073616972694126</v>
      </c>
      <c r="K29" s="109">
        <v>39.10143503695942</v>
      </c>
      <c r="L29" s="148">
        <v>38.47121309498608</v>
      </c>
    </row>
    <row r="30" spans="2:12" ht="15" customHeight="1">
      <c r="B30" s="52"/>
      <c r="C30" s="48" t="s">
        <v>177</v>
      </c>
      <c r="D30" s="64"/>
      <c r="E30" s="48"/>
      <c r="F30" s="49"/>
      <c r="G30" s="53" t="s">
        <v>60</v>
      </c>
      <c r="H30" s="108">
        <v>39.86037724884573</v>
      </c>
      <c r="I30" s="109">
        <v>39.1050305906901</v>
      </c>
      <c r="J30" s="109">
        <v>38.71354315968114</v>
      </c>
      <c r="K30" s="109">
        <v>37.86427389736321</v>
      </c>
      <c r="L30" s="148">
        <v>37.34277490105637</v>
      </c>
    </row>
    <row r="31" spans="2:12" ht="15" customHeight="1">
      <c r="B31" s="52"/>
      <c r="C31" s="48"/>
      <c r="D31" s="48" t="s">
        <v>178</v>
      </c>
      <c r="E31" s="48"/>
      <c r="F31" s="49"/>
      <c r="G31" s="53" t="s">
        <v>60</v>
      </c>
      <c r="H31" s="108">
        <v>37.62498310926665</v>
      </c>
      <c r="I31" s="109">
        <v>36.77647603446763</v>
      </c>
      <c r="J31" s="109">
        <v>36.10269749412264</v>
      </c>
      <c r="K31" s="109">
        <v>35.14805293496782</v>
      </c>
      <c r="L31" s="148">
        <v>34.31286922875071</v>
      </c>
    </row>
    <row r="32" spans="2:12" ht="15" customHeight="1">
      <c r="B32" s="52"/>
      <c r="C32" s="48"/>
      <c r="D32" s="48" t="s">
        <v>179</v>
      </c>
      <c r="E32" s="48"/>
      <c r="F32" s="49"/>
      <c r="G32" s="53" t="s">
        <v>60</v>
      </c>
      <c r="H32" s="108">
        <v>3.8814110452716504</v>
      </c>
      <c r="I32" s="109">
        <v>3.820701828294399</v>
      </c>
      <c r="J32" s="109">
        <v>3.970919478571487</v>
      </c>
      <c r="K32" s="109">
        <v>3.953382101991596</v>
      </c>
      <c r="L32" s="148">
        <v>4.158343866235371</v>
      </c>
    </row>
    <row r="33" spans="1:12" ht="3.75" customHeight="1">
      <c r="A33" s="51"/>
      <c r="B33" s="52"/>
      <c r="C33" s="48"/>
      <c r="D33" s="48"/>
      <c r="E33" s="48"/>
      <c r="F33" s="49"/>
      <c r="G33" s="53"/>
      <c r="H33" s="108"/>
      <c r="I33" s="109"/>
      <c r="J33" s="109"/>
      <c r="K33" s="109"/>
      <c r="L33" s="148"/>
    </row>
    <row r="34" spans="1:12" ht="15" customHeight="1">
      <c r="A34" s="51"/>
      <c r="B34" s="41" t="s">
        <v>181</v>
      </c>
      <c r="C34" s="42"/>
      <c r="D34" s="42"/>
      <c r="E34" s="42"/>
      <c r="F34" s="91"/>
      <c r="G34" s="53"/>
      <c r="H34" s="108"/>
      <c r="I34" s="109"/>
      <c r="J34" s="109"/>
      <c r="K34" s="109"/>
      <c r="L34" s="148"/>
    </row>
    <row r="35" spans="1:20" ht="15" customHeight="1">
      <c r="A35" s="51"/>
      <c r="B35" s="52"/>
      <c r="C35" s="48" t="s">
        <v>63</v>
      </c>
      <c r="D35" s="192"/>
      <c r="E35" s="192"/>
      <c r="F35" s="193"/>
      <c r="G35" s="23" t="s">
        <v>64</v>
      </c>
      <c r="H35" s="204">
        <v>-0.22728867366434796</v>
      </c>
      <c r="I35" s="197">
        <v>0.013172498461042438</v>
      </c>
      <c r="J35" s="197">
        <v>0.18736447767114442</v>
      </c>
      <c r="K35" s="197">
        <v>0.3285086671962099</v>
      </c>
      <c r="L35" s="203">
        <v>0.41950602332678993</v>
      </c>
      <c r="M35" s="236"/>
      <c r="N35" s="236"/>
      <c r="O35" s="236"/>
      <c r="Q35" s="236"/>
      <c r="R35" s="236"/>
      <c r="S35" s="236"/>
      <c r="T35" s="236"/>
    </row>
    <row r="36" spans="1:20" ht="15" customHeight="1">
      <c r="A36" s="51"/>
      <c r="B36" s="52"/>
      <c r="C36" s="48" t="s">
        <v>65</v>
      </c>
      <c r="D36" s="192"/>
      <c r="E36" s="192"/>
      <c r="F36" s="193"/>
      <c r="G36" s="23" t="s">
        <v>64</v>
      </c>
      <c r="H36" s="204">
        <v>-1.5126166657987474</v>
      </c>
      <c r="I36" s="197">
        <v>-0.9682199507753958</v>
      </c>
      <c r="J36" s="197">
        <v>-0.9753541893279107</v>
      </c>
      <c r="K36" s="197">
        <v>-0.6327983757022584</v>
      </c>
      <c r="L36" s="203">
        <v>-0.4660352860033252</v>
      </c>
      <c r="M36" s="236"/>
      <c r="N36" s="236"/>
      <c r="O36" s="236"/>
      <c r="Q36" s="236"/>
      <c r="R36" s="236"/>
      <c r="S36" s="236"/>
      <c r="T36" s="236"/>
    </row>
    <row r="37" spans="1:20" ht="15" customHeight="1">
      <c r="A37" s="51"/>
      <c r="B37" s="52"/>
      <c r="C37" s="48" t="s">
        <v>66</v>
      </c>
      <c r="D37" s="192"/>
      <c r="E37" s="192"/>
      <c r="F37" s="193"/>
      <c r="G37" s="23" t="s">
        <v>64</v>
      </c>
      <c r="H37" s="204">
        <v>-0.30972691461030005</v>
      </c>
      <c r="I37" s="197">
        <v>0.227080300017478</v>
      </c>
      <c r="J37" s="197">
        <v>0.25984161470655226</v>
      </c>
      <c r="K37" s="197">
        <v>0.5549415201491851</v>
      </c>
      <c r="L37" s="203">
        <v>0.6602749171223739</v>
      </c>
      <c r="M37" s="236"/>
      <c r="N37" s="236"/>
      <c r="O37" s="236"/>
      <c r="Q37" s="236"/>
      <c r="R37" s="236"/>
      <c r="S37" s="236"/>
      <c r="T37" s="236"/>
    </row>
    <row r="38" spans="1:20" ht="15" customHeight="1">
      <c r="A38" s="51"/>
      <c r="B38" s="52"/>
      <c r="C38" s="48" t="s">
        <v>182</v>
      </c>
      <c r="D38" s="192"/>
      <c r="E38" s="192"/>
      <c r="F38" s="193"/>
      <c r="G38" s="23" t="s">
        <v>68</v>
      </c>
      <c r="H38" s="204">
        <v>0.25954534694469994</v>
      </c>
      <c r="I38" s="197">
        <v>0.536807214627778</v>
      </c>
      <c r="J38" s="197">
        <v>0.032761314689074256</v>
      </c>
      <c r="K38" s="197">
        <v>0.2950999054426328</v>
      </c>
      <c r="L38" s="203">
        <v>0.10533339697318878</v>
      </c>
      <c r="M38" s="236"/>
      <c r="N38" s="236"/>
      <c r="O38" s="236"/>
      <c r="Q38" s="236"/>
      <c r="R38" s="236"/>
      <c r="S38" s="236"/>
      <c r="T38" s="236"/>
    </row>
    <row r="39" spans="1:12" ht="3.75" customHeight="1">
      <c r="A39" s="51"/>
      <c r="B39" s="52"/>
      <c r="C39" s="48"/>
      <c r="D39" s="48"/>
      <c r="E39" s="48"/>
      <c r="F39" s="49"/>
      <c r="G39" s="53"/>
      <c r="H39" s="108"/>
      <c r="I39" s="109"/>
      <c r="J39" s="109"/>
      <c r="K39" s="109"/>
      <c r="L39" s="148"/>
    </row>
    <row r="40" spans="1:12" ht="15" customHeight="1">
      <c r="A40" s="51"/>
      <c r="B40" s="194" t="s">
        <v>69</v>
      </c>
      <c r="C40" s="48"/>
      <c r="D40" s="48"/>
      <c r="E40" s="48"/>
      <c r="F40" s="49"/>
      <c r="G40" s="53" t="s">
        <v>60</v>
      </c>
      <c r="H40" s="115">
        <v>51.81908546527474</v>
      </c>
      <c r="I40" s="111">
        <v>51.022770686432054</v>
      </c>
      <c r="J40" s="111">
        <v>49.37513718881532</v>
      </c>
      <c r="K40" s="111">
        <v>47.33589915291822</v>
      </c>
      <c r="L40" s="114">
        <v>45.18060366207946</v>
      </c>
    </row>
    <row r="41" spans="2:12" ht="15" customHeight="1" thickBot="1">
      <c r="B41" s="54"/>
      <c r="C41" s="121" t="s">
        <v>169</v>
      </c>
      <c r="D41" s="55"/>
      <c r="E41" s="55"/>
      <c r="F41" s="56"/>
      <c r="G41" s="57" t="s">
        <v>170</v>
      </c>
      <c r="H41" s="135">
        <v>81153.966</v>
      </c>
      <c r="I41" s="81">
        <v>84880.33292700001</v>
      </c>
      <c r="J41" s="81">
        <v>90526.41187399998</v>
      </c>
      <c r="K41" s="81">
        <v>97278.98970499999</v>
      </c>
      <c r="L41" s="83">
        <v>103793.71470099999</v>
      </c>
    </row>
    <row r="42" ht="15" customHeight="1">
      <c r="B42" s="36" t="s">
        <v>100</v>
      </c>
    </row>
    <row r="43" ht="15" customHeight="1">
      <c r="B43" s="36" t="s">
        <v>183</v>
      </c>
    </row>
    <row r="44" spans="2:11" ht="15" customHeight="1">
      <c r="B44" s="36" t="s">
        <v>184</v>
      </c>
      <c r="H44" s="195"/>
      <c r="I44" s="195"/>
      <c r="J44" s="195"/>
      <c r="K44" s="19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R37" sqref="R37"/>
    </sheetView>
  </sheetViews>
  <sheetFormatPr defaultColWidth="9.140625" defaultRowHeight="15"/>
  <cols>
    <col min="1" max="2" width="3.140625" style="36" customWidth="1"/>
    <col min="3" max="3" width="36.421875" style="36" customWidth="1"/>
    <col min="4" max="23" width="7.7109375" style="36" customWidth="1"/>
    <col min="24" max="16384" width="9.140625" style="36" customWidth="1"/>
  </cols>
  <sheetData>
    <row r="1" ht="22.5" customHeight="1" thickBot="1">
      <c r="B1" s="35" t="s">
        <v>185</v>
      </c>
    </row>
    <row r="2" spans="2:23" ht="18" customHeight="1">
      <c r="B2" s="306" t="s">
        <v>186</v>
      </c>
      <c r="C2" s="307"/>
      <c r="D2" s="303">
        <v>2017</v>
      </c>
      <c r="E2" s="304"/>
      <c r="F2" s="304"/>
      <c r="G2" s="304"/>
      <c r="H2" s="305"/>
      <c r="I2" s="303">
        <v>2018</v>
      </c>
      <c r="J2" s="304"/>
      <c r="K2" s="304"/>
      <c r="L2" s="304"/>
      <c r="M2" s="305"/>
      <c r="N2" s="304">
        <v>2019</v>
      </c>
      <c r="O2" s="304"/>
      <c r="P2" s="304"/>
      <c r="Q2" s="304"/>
      <c r="R2" s="305"/>
      <c r="S2" s="304">
        <v>2020</v>
      </c>
      <c r="T2" s="304"/>
      <c r="U2" s="304"/>
      <c r="V2" s="304"/>
      <c r="W2" s="305"/>
    </row>
    <row r="3" spans="2:23" ht="81.75" customHeight="1" thickBot="1">
      <c r="B3" s="308"/>
      <c r="C3" s="309"/>
      <c r="D3" s="139" t="s">
        <v>17</v>
      </c>
      <c r="E3" s="140" t="s">
        <v>9</v>
      </c>
      <c r="F3" s="140" t="s">
        <v>187</v>
      </c>
      <c r="G3" s="141" t="s">
        <v>188</v>
      </c>
      <c r="H3" s="142" t="s">
        <v>10</v>
      </c>
      <c r="I3" s="139" t="s">
        <v>8</v>
      </c>
      <c r="J3" s="140" t="s">
        <v>9</v>
      </c>
      <c r="K3" s="140" t="s">
        <v>187</v>
      </c>
      <c r="L3" s="141" t="s">
        <v>188</v>
      </c>
      <c r="M3" s="142" t="s">
        <v>10</v>
      </c>
      <c r="N3" s="139" t="s">
        <v>8</v>
      </c>
      <c r="O3" s="140" t="s">
        <v>9</v>
      </c>
      <c r="P3" s="140" t="s">
        <v>187</v>
      </c>
      <c r="Q3" s="141" t="s">
        <v>188</v>
      </c>
      <c r="R3" s="142" t="s">
        <v>10</v>
      </c>
      <c r="S3" s="139" t="s">
        <v>8</v>
      </c>
      <c r="T3" s="140" t="s">
        <v>9</v>
      </c>
      <c r="U3" s="140" t="s">
        <v>187</v>
      </c>
      <c r="V3" s="141" t="s">
        <v>188</v>
      </c>
      <c r="W3" s="142" t="s">
        <v>10</v>
      </c>
    </row>
    <row r="4" spans="2:23" ht="15" customHeight="1">
      <c r="B4" s="52" t="s">
        <v>189</v>
      </c>
      <c r="C4" s="51"/>
      <c r="D4" s="149">
        <v>3.3896617865652274</v>
      </c>
      <c r="E4" s="200">
        <v>3.3344437711642083</v>
      </c>
      <c r="F4" s="200">
        <v>3.3</v>
      </c>
      <c r="G4" s="150">
        <v>3.29</v>
      </c>
      <c r="H4" s="151">
        <v>3.260436257404442</v>
      </c>
      <c r="I4" s="149">
        <v>4.308925492557208</v>
      </c>
      <c r="J4" s="200">
        <v>4.166256470808394</v>
      </c>
      <c r="K4" s="200">
        <v>3.8</v>
      </c>
      <c r="L4" s="150">
        <v>3.7</v>
      </c>
      <c r="M4" s="151">
        <v>4.110709129123324</v>
      </c>
      <c r="N4" s="149">
        <v>4.728853663845186</v>
      </c>
      <c r="O4" s="200">
        <v>4.373451598251332</v>
      </c>
      <c r="P4" s="200">
        <v>4</v>
      </c>
      <c r="Q4" s="150">
        <v>3.9</v>
      </c>
      <c r="R4" s="151">
        <v>4.314029294520583</v>
      </c>
      <c r="S4" s="149">
        <v>3.789699732344488</v>
      </c>
      <c r="T4" s="200">
        <v>3.8783375877819326</v>
      </c>
      <c r="U4" s="200" t="s">
        <v>16</v>
      </c>
      <c r="V4" s="150">
        <v>3.5</v>
      </c>
      <c r="W4" s="151" t="s">
        <v>16</v>
      </c>
    </row>
    <row r="5" spans="2:23" ht="15" customHeight="1">
      <c r="B5" s="52"/>
      <c r="C5" s="51" t="s">
        <v>190</v>
      </c>
      <c r="D5" s="149">
        <v>3.5623517764098835</v>
      </c>
      <c r="E5" s="200">
        <v>3.3613962438292955</v>
      </c>
      <c r="F5" s="200">
        <v>3.3</v>
      </c>
      <c r="G5" s="150" t="s">
        <v>16</v>
      </c>
      <c r="H5" s="151">
        <v>3.417798791481519</v>
      </c>
      <c r="I5" s="149">
        <v>3.7836083218912364</v>
      </c>
      <c r="J5" s="200">
        <v>2.9058431942968754</v>
      </c>
      <c r="K5" s="200">
        <v>3.3</v>
      </c>
      <c r="L5" s="150" t="s">
        <v>16</v>
      </c>
      <c r="M5" s="151">
        <v>3.818948164716063</v>
      </c>
      <c r="N5" s="149">
        <v>4.093780196690645</v>
      </c>
      <c r="O5" s="200">
        <v>2.8540125387920057</v>
      </c>
      <c r="P5" s="200">
        <v>3.3</v>
      </c>
      <c r="Q5" s="150" t="s">
        <v>16</v>
      </c>
      <c r="R5" s="151">
        <v>4.044242593522651</v>
      </c>
      <c r="S5" s="149">
        <v>4.085404745303563</v>
      </c>
      <c r="T5" s="200">
        <v>2.876610442972627</v>
      </c>
      <c r="U5" s="200" t="s">
        <v>16</v>
      </c>
      <c r="V5" s="150" t="s">
        <v>16</v>
      </c>
      <c r="W5" s="151" t="s">
        <v>16</v>
      </c>
    </row>
    <row r="6" spans="2:23" ht="15">
      <c r="B6" s="52"/>
      <c r="C6" s="51" t="s">
        <v>191</v>
      </c>
      <c r="D6" s="149">
        <v>-0.5587678250151811</v>
      </c>
      <c r="E6" s="200">
        <v>0.365660305744675</v>
      </c>
      <c r="F6" s="200">
        <v>0.8</v>
      </c>
      <c r="G6" s="150" t="s">
        <v>16</v>
      </c>
      <c r="H6" s="151">
        <v>0.2721220657460277</v>
      </c>
      <c r="I6" s="149">
        <v>1.4278519999777046</v>
      </c>
      <c r="J6" s="200">
        <v>1.3413629540656835</v>
      </c>
      <c r="K6" s="200">
        <v>1.8</v>
      </c>
      <c r="L6" s="150" t="s">
        <v>16</v>
      </c>
      <c r="M6" s="151">
        <v>1.672312768581219</v>
      </c>
      <c r="N6" s="149">
        <v>1.6511165802859438</v>
      </c>
      <c r="O6" s="200">
        <v>1.5846149524220365</v>
      </c>
      <c r="P6" s="200">
        <v>1.8</v>
      </c>
      <c r="Q6" s="150" t="s">
        <v>16</v>
      </c>
      <c r="R6" s="151">
        <v>1.9000000000000128</v>
      </c>
      <c r="S6" s="149">
        <v>2.026400341230982</v>
      </c>
      <c r="T6" s="200">
        <v>1.5558958734777528</v>
      </c>
      <c r="U6" s="200" t="s">
        <v>16</v>
      </c>
      <c r="V6" s="150" t="s">
        <v>16</v>
      </c>
      <c r="W6" s="151" t="s">
        <v>16</v>
      </c>
    </row>
    <row r="7" spans="2:23" ht="15">
      <c r="B7" s="52"/>
      <c r="C7" s="51" t="s">
        <v>192</v>
      </c>
      <c r="D7" s="149">
        <v>4.026253122454079</v>
      </c>
      <c r="E7" s="200">
        <v>3.0134773331814024</v>
      </c>
      <c r="F7" s="200">
        <v>1</v>
      </c>
      <c r="G7" s="150" t="s">
        <v>16</v>
      </c>
      <c r="H7" s="151">
        <v>-0.07058002870560243</v>
      </c>
      <c r="I7" s="149">
        <v>8.528454144073976</v>
      </c>
      <c r="J7" s="200">
        <v>4.211914855573173</v>
      </c>
      <c r="K7" s="200">
        <v>5.9</v>
      </c>
      <c r="L7" s="150" t="s">
        <v>16</v>
      </c>
      <c r="M7" s="151">
        <v>5.097788851777607</v>
      </c>
      <c r="N7" s="149">
        <v>4.874123796516699</v>
      </c>
      <c r="O7" s="200">
        <v>3.199436296278102</v>
      </c>
      <c r="P7" s="200">
        <v>4.5</v>
      </c>
      <c r="Q7" s="150" t="s">
        <v>16</v>
      </c>
      <c r="R7" s="151">
        <v>5.538153505834975</v>
      </c>
      <c r="S7" s="149">
        <v>4.346362712058877</v>
      </c>
      <c r="T7" s="200">
        <v>3.1908107049315904</v>
      </c>
      <c r="U7" s="200" t="s">
        <v>16</v>
      </c>
      <c r="V7" s="150" t="s">
        <v>16</v>
      </c>
      <c r="W7" s="151" t="s">
        <v>16</v>
      </c>
    </row>
    <row r="8" spans="2:23" ht="15">
      <c r="B8" s="52"/>
      <c r="C8" s="51" t="s">
        <v>193</v>
      </c>
      <c r="D8" s="149">
        <v>3.2933546597473224</v>
      </c>
      <c r="E8" s="200">
        <v>4.993805903039594</v>
      </c>
      <c r="F8" s="200">
        <v>4.6</v>
      </c>
      <c r="G8" s="150">
        <v>5.376</v>
      </c>
      <c r="H8" s="151">
        <v>4.6119295350880884</v>
      </c>
      <c r="I8" s="149">
        <v>7.551414017048373</v>
      </c>
      <c r="J8" s="200">
        <v>7.841745272512313</v>
      </c>
      <c r="K8" s="200">
        <v>6.7</v>
      </c>
      <c r="L8" s="150">
        <v>5.844</v>
      </c>
      <c r="M8" s="151">
        <v>7.866399725308937</v>
      </c>
      <c r="N8" s="149">
        <v>9.051714140957088</v>
      </c>
      <c r="O8" s="200">
        <v>7.691391413757831</v>
      </c>
      <c r="P8" s="200">
        <v>7.6</v>
      </c>
      <c r="Q8" s="150">
        <v>6.592</v>
      </c>
      <c r="R8" s="151">
        <v>8.797911205267294</v>
      </c>
      <c r="S8" s="149">
        <v>5.925832195777716</v>
      </c>
      <c r="T8" s="200">
        <v>6.275630884770211</v>
      </c>
      <c r="U8" s="200" t="s">
        <v>16</v>
      </c>
      <c r="V8" s="150">
        <v>5.816</v>
      </c>
      <c r="W8" s="151" t="s">
        <v>16</v>
      </c>
    </row>
    <row r="9" spans="2:23" ht="15">
      <c r="B9" s="52"/>
      <c r="C9" s="51" t="s">
        <v>194</v>
      </c>
      <c r="D9" s="149">
        <v>3.9429610781655384</v>
      </c>
      <c r="E9" s="200">
        <v>4.773703704470855</v>
      </c>
      <c r="F9" s="200">
        <v>4.6</v>
      </c>
      <c r="G9" s="150">
        <v>5.064</v>
      </c>
      <c r="H9" s="151">
        <v>4.595552939662673</v>
      </c>
      <c r="I9" s="149">
        <v>7.734616188940734</v>
      </c>
      <c r="J9" s="200">
        <v>6.790876420330649</v>
      </c>
      <c r="K9" s="200">
        <v>6.5</v>
      </c>
      <c r="L9" s="150">
        <v>5.72</v>
      </c>
      <c r="M9" s="151">
        <v>7.527945121225388</v>
      </c>
      <c r="N9" s="149">
        <v>8.386894412840633</v>
      </c>
      <c r="O9" s="200">
        <v>6.280352874700124</v>
      </c>
      <c r="P9" s="200">
        <v>6.9</v>
      </c>
      <c r="Q9" s="150">
        <v>6.04</v>
      </c>
      <c r="R9" s="151">
        <v>8.47507194222985</v>
      </c>
      <c r="S9" s="149">
        <v>5.997656230823196</v>
      </c>
      <c r="T9" s="200">
        <v>5.384749424379698</v>
      </c>
      <c r="U9" s="200" t="s">
        <v>16</v>
      </c>
      <c r="V9" s="150">
        <v>5.4</v>
      </c>
      <c r="W9" s="151" t="s">
        <v>16</v>
      </c>
    </row>
    <row r="10" spans="2:23" ht="3.75" customHeight="1">
      <c r="B10" s="52"/>
      <c r="C10" s="51"/>
      <c r="D10" s="149"/>
      <c r="E10" s="200"/>
      <c r="F10" s="200"/>
      <c r="G10" s="150"/>
      <c r="H10" s="151"/>
      <c r="I10" s="149"/>
      <c r="J10" s="200"/>
      <c r="K10" s="200"/>
      <c r="L10" s="150"/>
      <c r="M10" s="151"/>
      <c r="N10" s="149"/>
      <c r="O10" s="200"/>
      <c r="P10" s="200"/>
      <c r="Q10" s="150"/>
      <c r="R10" s="151"/>
      <c r="S10" s="149">
        <v>0</v>
      </c>
      <c r="T10" s="200">
        <v>0</v>
      </c>
      <c r="U10" s="200" t="s">
        <v>16</v>
      </c>
      <c r="V10" s="150"/>
      <c r="W10" s="151" t="s">
        <v>16</v>
      </c>
    </row>
    <row r="11" spans="2:23" ht="18">
      <c r="B11" s="52" t="s">
        <v>195</v>
      </c>
      <c r="C11" s="51"/>
      <c r="D11" s="149">
        <v>1.3908655835761294</v>
      </c>
      <c r="E11" s="200">
        <v>1.2785339079018243</v>
      </c>
      <c r="F11" s="200">
        <v>1.3</v>
      </c>
      <c r="G11" s="150">
        <v>1.161</v>
      </c>
      <c r="H11" s="151">
        <v>1.3283667428645396</v>
      </c>
      <c r="I11" s="149">
        <v>2.3530750039718384</v>
      </c>
      <c r="J11" s="200">
        <v>1.7117883221712038</v>
      </c>
      <c r="K11" s="200">
        <v>1.7</v>
      </c>
      <c r="L11" s="150">
        <v>1.358</v>
      </c>
      <c r="M11" s="151">
        <v>1.917924468453469</v>
      </c>
      <c r="N11" s="149">
        <v>2.099838021480352</v>
      </c>
      <c r="O11" s="200">
        <v>1.8998962607452485</v>
      </c>
      <c r="P11" s="200">
        <v>2</v>
      </c>
      <c r="Q11" s="150">
        <v>1.656</v>
      </c>
      <c r="R11" s="151">
        <v>2.194196683997629</v>
      </c>
      <c r="S11" s="149">
        <v>2.2735336999867</v>
      </c>
      <c r="T11" s="200">
        <v>2.0999104491246534</v>
      </c>
      <c r="U11" s="200" t="s">
        <v>16</v>
      </c>
      <c r="V11" s="150">
        <v>1.853</v>
      </c>
      <c r="W11" s="151" t="s">
        <v>16</v>
      </c>
    </row>
    <row r="12" spans="2:23" ht="3.75" customHeight="1">
      <c r="B12" s="52"/>
      <c r="C12" s="51"/>
      <c r="D12" s="149"/>
      <c r="E12" s="200"/>
      <c r="F12" s="200"/>
      <c r="G12" s="150"/>
      <c r="H12" s="151"/>
      <c r="I12" s="149"/>
      <c r="J12" s="200"/>
      <c r="K12" s="200"/>
      <c r="L12" s="150"/>
      <c r="M12" s="151"/>
      <c r="N12" s="149"/>
      <c r="O12" s="200"/>
      <c r="P12" s="200"/>
      <c r="Q12" s="150"/>
      <c r="R12" s="151"/>
      <c r="S12" s="149">
        <v>0</v>
      </c>
      <c r="T12" s="200">
        <v>0</v>
      </c>
      <c r="U12" s="200" t="s">
        <v>16</v>
      </c>
      <c r="V12" s="150"/>
      <c r="W12" s="151" t="s">
        <v>16</v>
      </c>
    </row>
    <row r="13" spans="2:23" ht="15">
      <c r="B13" s="52" t="s">
        <v>196</v>
      </c>
      <c r="C13" s="51"/>
      <c r="D13" s="149">
        <v>2.2459782458252846</v>
      </c>
      <c r="E13" s="200">
        <v>2.040528956694465</v>
      </c>
      <c r="F13" s="200">
        <v>1.3</v>
      </c>
      <c r="G13" s="150" t="s">
        <v>16</v>
      </c>
      <c r="H13" s="151" t="s">
        <v>16</v>
      </c>
      <c r="I13" s="149">
        <v>1.7660172283675166</v>
      </c>
      <c r="J13" s="200">
        <v>1.4020684466373279</v>
      </c>
      <c r="K13" s="200">
        <v>1.2</v>
      </c>
      <c r="L13" s="150" t="s">
        <v>16</v>
      </c>
      <c r="M13" s="151" t="s">
        <v>16</v>
      </c>
      <c r="N13" s="149">
        <v>1.1901938633957627</v>
      </c>
      <c r="O13" s="200">
        <v>1.001258004549599</v>
      </c>
      <c r="P13" s="200">
        <v>1.2</v>
      </c>
      <c r="Q13" s="150" t="s">
        <v>16</v>
      </c>
      <c r="R13" s="151" t="s">
        <v>16</v>
      </c>
      <c r="S13" s="149">
        <v>1.0632473400402915</v>
      </c>
      <c r="T13" s="200">
        <v>0.9750775067830952</v>
      </c>
      <c r="U13" s="200" t="s">
        <v>16</v>
      </c>
      <c r="V13" s="150" t="s">
        <v>16</v>
      </c>
      <c r="W13" s="151" t="s">
        <v>16</v>
      </c>
    </row>
    <row r="14" spans="2:23" ht="15">
      <c r="B14" s="52" t="s">
        <v>197</v>
      </c>
      <c r="C14" s="51"/>
      <c r="D14" s="149">
        <v>8.1824</v>
      </c>
      <c r="E14" s="200">
        <v>8.189802728766075</v>
      </c>
      <c r="F14" s="200">
        <v>8.3</v>
      </c>
      <c r="G14" s="150">
        <v>8.077</v>
      </c>
      <c r="H14" s="151">
        <v>8.276358072230602</v>
      </c>
      <c r="I14" s="149">
        <v>7.4144499999999995</v>
      </c>
      <c r="J14" s="200">
        <v>7.302468741966865</v>
      </c>
      <c r="K14" s="200">
        <v>7.4</v>
      </c>
      <c r="L14" s="150">
        <v>7.543</v>
      </c>
      <c r="M14" s="151">
        <v>7.474191695700309</v>
      </c>
      <c r="N14" s="149">
        <v>6.740025000000001</v>
      </c>
      <c r="O14" s="200">
        <v>6.699548221173933</v>
      </c>
      <c r="P14" s="200">
        <v>6.6</v>
      </c>
      <c r="Q14" s="150">
        <v>7.399</v>
      </c>
      <c r="R14" s="151">
        <v>6.556163227749311</v>
      </c>
      <c r="S14" s="149">
        <v>6.147925</v>
      </c>
      <c r="T14" s="200">
        <v>6.080723946960348</v>
      </c>
      <c r="U14" s="200" t="s">
        <v>16</v>
      </c>
      <c r="V14" s="150">
        <v>6.544</v>
      </c>
      <c r="W14" s="151" t="s">
        <v>16</v>
      </c>
    </row>
    <row r="15" spans="2:23" ht="15">
      <c r="B15" s="52" t="s">
        <v>198</v>
      </c>
      <c r="C15" s="51"/>
      <c r="D15" s="149">
        <v>4.479493256578948</v>
      </c>
      <c r="E15" s="200">
        <v>3.9473684210526327</v>
      </c>
      <c r="F15" s="200" t="s">
        <v>16</v>
      </c>
      <c r="G15" s="150" t="s">
        <v>16</v>
      </c>
      <c r="H15" s="151" t="s">
        <v>16</v>
      </c>
      <c r="I15" s="149">
        <v>5.148907187888895</v>
      </c>
      <c r="J15" s="200">
        <v>4.641350210970474</v>
      </c>
      <c r="K15" s="200" t="s">
        <v>16</v>
      </c>
      <c r="L15" s="150" t="s">
        <v>16</v>
      </c>
      <c r="M15" s="151" t="s">
        <v>16</v>
      </c>
      <c r="N15" s="149">
        <v>5.27249736043845</v>
      </c>
      <c r="O15" s="200">
        <v>4.8387096774193505</v>
      </c>
      <c r="P15" s="200" t="s">
        <v>16</v>
      </c>
      <c r="Q15" s="150" t="s">
        <v>16</v>
      </c>
      <c r="R15" s="151" t="s">
        <v>16</v>
      </c>
      <c r="S15" s="149">
        <v>5.375665306150296</v>
      </c>
      <c r="T15" s="200">
        <v>5.192307692307696</v>
      </c>
      <c r="U15" s="200" t="s">
        <v>16</v>
      </c>
      <c r="V15" s="150" t="s">
        <v>16</v>
      </c>
      <c r="W15" s="151" t="s">
        <v>16</v>
      </c>
    </row>
    <row r="16" spans="2:23" ht="15">
      <c r="B16" s="52" t="s">
        <v>133</v>
      </c>
      <c r="C16" s="51"/>
      <c r="D16" s="149">
        <v>4.181832997788916</v>
      </c>
      <c r="E16" s="200" t="s">
        <v>16</v>
      </c>
      <c r="F16" s="200">
        <v>4.1</v>
      </c>
      <c r="G16" s="150" t="s">
        <v>16</v>
      </c>
      <c r="H16" s="151">
        <v>4.1094105327756925</v>
      </c>
      <c r="I16" s="149">
        <v>5.23710639408506</v>
      </c>
      <c r="J16" s="200" t="s">
        <v>16</v>
      </c>
      <c r="K16" s="200">
        <v>4.8</v>
      </c>
      <c r="L16" s="150" t="s">
        <v>16</v>
      </c>
      <c r="M16" s="151">
        <v>4.811582962806082</v>
      </c>
      <c r="N16" s="149">
        <v>5.347696898835025</v>
      </c>
      <c r="O16" s="200" t="s">
        <v>16</v>
      </c>
      <c r="P16" s="200">
        <v>4.9</v>
      </c>
      <c r="Q16" s="150" t="s">
        <v>16</v>
      </c>
      <c r="R16" s="151">
        <v>5.50640751271203</v>
      </c>
      <c r="S16" s="149">
        <v>5.37161174315419</v>
      </c>
      <c r="T16" s="200" t="s">
        <v>16</v>
      </c>
      <c r="U16" s="200" t="s">
        <v>16</v>
      </c>
      <c r="V16" s="150" t="s">
        <v>16</v>
      </c>
      <c r="W16" s="151" t="s">
        <v>16</v>
      </c>
    </row>
    <row r="17" spans="2:23" ht="3.75" customHeight="1">
      <c r="B17" s="52"/>
      <c r="C17" s="51"/>
      <c r="D17" s="149"/>
      <c r="E17" s="200"/>
      <c r="F17" s="200"/>
      <c r="G17" s="150"/>
      <c r="H17" s="151"/>
      <c r="I17" s="149"/>
      <c r="J17" s="200"/>
      <c r="K17" s="200"/>
      <c r="L17" s="150"/>
      <c r="M17" s="151"/>
      <c r="N17" s="149"/>
      <c r="O17" s="200"/>
      <c r="P17" s="200"/>
      <c r="Q17" s="150"/>
      <c r="R17" s="151"/>
      <c r="S17" s="149"/>
      <c r="T17" s="200"/>
      <c r="U17" s="200" t="s">
        <v>16</v>
      </c>
      <c r="V17" s="150"/>
      <c r="W17" s="151" t="s">
        <v>16</v>
      </c>
    </row>
    <row r="18" spans="2:23" ht="15">
      <c r="B18" s="52" t="s">
        <v>199</v>
      </c>
      <c r="C18" s="51"/>
      <c r="D18" s="149">
        <v>-1.3</v>
      </c>
      <c r="E18" s="200">
        <v>-1.63</v>
      </c>
      <c r="F18" s="200">
        <v>-1.6</v>
      </c>
      <c r="G18" s="150">
        <v>-1.189</v>
      </c>
      <c r="H18" s="151">
        <v>-1.814006587772367</v>
      </c>
      <c r="I18" s="149">
        <v>-0.9</v>
      </c>
      <c r="J18" s="200">
        <v>-0.83</v>
      </c>
      <c r="K18" s="200">
        <v>-1</v>
      </c>
      <c r="L18" s="150">
        <v>-0.744</v>
      </c>
      <c r="M18" s="151">
        <v>-0.921031096705539</v>
      </c>
      <c r="N18" s="149">
        <v>-0.4</v>
      </c>
      <c r="O18" s="200">
        <v>-0.1</v>
      </c>
      <c r="P18" s="200">
        <v>-0.2</v>
      </c>
      <c r="Q18" s="150">
        <v>-0.066</v>
      </c>
      <c r="R18" s="151">
        <v>-0.4343218398679284</v>
      </c>
      <c r="S18" s="149">
        <v>-0.1</v>
      </c>
      <c r="T18" s="200">
        <v>-0.27</v>
      </c>
      <c r="U18" s="200" t="s">
        <v>16</v>
      </c>
      <c r="V18" s="150">
        <v>0</v>
      </c>
      <c r="W18" s="151" t="s">
        <v>16</v>
      </c>
    </row>
    <row r="19" spans="2:23" ht="15">
      <c r="B19" s="52" t="s">
        <v>200</v>
      </c>
      <c r="C19" s="51"/>
      <c r="D19" s="149">
        <v>51.022770686432054</v>
      </c>
      <c r="E19" s="200">
        <v>51.1</v>
      </c>
      <c r="F19" s="200">
        <v>50.6</v>
      </c>
      <c r="G19" s="150">
        <v>50.896</v>
      </c>
      <c r="H19" s="151">
        <v>51.88816018386535</v>
      </c>
      <c r="I19" s="149">
        <v>49.37513718881532</v>
      </c>
      <c r="J19" s="200">
        <v>49.9</v>
      </c>
      <c r="K19" s="200">
        <v>49.9</v>
      </c>
      <c r="L19" s="150">
        <v>49.658</v>
      </c>
      <c r="M19" s="151">
        <v>51.16471997821073</v>
      </c>
      <c r="N19" s="149">
        <v>47.33589915291822</v>
      </c>
      <c r="O19" s="200">
        <v>47.8</v>
      </c>
      <c r="P19" s="200">
        <v>47.2</v>
      </c>
      <c r="Q19" s="150">
        <v>47.781</v>
      </c>
      <c r="R19" s="151">
        <v>49.39500360880544</v>
      </c>
      <c r="S19" s="149">
        <v>45.18060366207946</v>
      </c>
      <c r="T19" s="200">
        <v>45.5</v>
      </c>
      <c r="U19" s="200" t="s">
        <v>16</v>
      </c>
      <c r="V19" s="150">
        <v>46.276</v>
      </c>
      <c r="W19" s="151" t="s">
        <v>16</v>
      </c>
    </row>
    <row r="20" spans="2:23" ht="3.75" customHeight="1">
      <c r="B20" s="52"/>
      <c r="C20" s="51"/>
      <c r="D20" s="149"/>
      <c r="E20" s="150"/>
      <c r="F20" s="150"/>
      <c r="G20" s="150"/>
      <c r="H20" s="151"/>
      <c r="I20" s="149"/>
      <c r="J20" s="150"/>
      <c r="K20" s="150"/>
      <c r="L20" s="150"/>
      <c r="M20" s="151"/>
      <c r="N20" s="149"/>
      <c r="O20" s="200"/>
      <c r="P20" s="200"/>
      <c r="Q20" s="150"/>
      <c r="R20" s="151"/>
      <c r="S20" s="149"/>
      <c r="T20" s="200">
        <v>0</v>
      </c>
      <c r="U20" s="200" t="s">
        <v>16</v>
      </c>
      <c r="V20" s="150"/>
      <c r="W20" s="151" t="s">
        <v>16</v>
      </c>
    </row>
    <row r="21" spans="2:23" ht="15.75" thickBot="1">
      <c r="B21" s="54" t="s">
        <v>201</v>
      </c>
      <c r="C21" s="58"/>
      <c r="D21" s="231">
        <v>-1.8728223014285201</v>
      </c>
      <c r="E21" s="153">
        <v>-0.8521627945878256</v>
      </c>
      <c r="F21" s="153">
        <v>0.8</v>
      </c>
      <c r="G21" s="153">
        <v>0.297</v>
      </c>
      <c r="H21" s="154">
        <v>-1.407853318217169</v>
      </c>
      <c r="I21" s="231">
        <v>-2.410686524773106</v>
      </c>
      <c r="J21" s="153">
        <v>-0.11889837759560962</v>
      </c>
      <c r="K21" s="153">
        <v>0.7</v>
      </c>
      <c r="L21" s="153">
        <v>0.221</v>
      </c>
      <c r="M21" s="154">
        <v>-0.06213428339593411</v>
      </c>
      <c r="N21" s="231">
        <v>-1.2204100199491659</v>
      </c>
      <c r="O21" s="152">
        <v>1.058678826395349</v>
      </c>
      <c r="P21" s="152">
        <v>1.3</v>
      </c>
      <c r="Q21" s="153">
        <v>0.473</v>
      </c>
      <c r="R21" s="154">
        <v>0.7750934954531871</v>
      </c>
      <c r="S21" s="231">
        <v>-0.9841537628513872</v>
      </c>
      <c r="T21" s="152">
        <v>1.87916871454824</v>
      </c>
      <c r="U21" s="152" t="s">
        <v>16</v>
      </c>
      <c r="V21" s="153">
        <v>0.794</v>
      </c>
      <c r="W21" s="154" t="s">
        <v>16</v>
      </c>
    </row>
    <row r="22" ht="15">
      <c r="B22" s="36" t="s">
        <v>202</v>
      </c>
    </row>
    <row r="23" ht="15">
      <c r="B23" s="36" t="s">
        <v>218</v>
      </c>
    </row>
    <row r="24" spans="1:10" ht="15">
      <c r="A24" s="158"/>
      <c r="B24" s="21" t="s">
        <v>216</v>
      </c>
      <c r="C24" s="158"/>
      <c r="D24" s="181"/>
      <c r="E24" s="181"/>
      <c r="F24" s="181"/>
      <c r="G24" s="181"/>
      <c r="H24" s="181"/>
      <c r="I24" s="181"/>
      <c r="J24" s="182"/>
    </row>
    <row r="25" ht="15">
      <c r="B25" s="36" t="s">
        <v>205</v>
      </c>
    </row>
    <row r="26" ht="15">
      <c r="B26" s="36" t="s">
        <v>206</v>
      </c>
    </row>
    <row r="27" ht="15">
      <c r="B27" s="36" t="s">
        <v>207</v>
      </c>
    </row>
    <row r="29" ht="15">
      <c r="B29" s="36" t="s">
        <v>203</v>
      </c>
    </row>
    <row r="30" ht="15">
      <c r="B30" s="36" t="s">
        <v>204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2018-01-25T07:44:13Z</cp:lastPrinted>
  <dcterms:created xsi:type="dcterms:W3CDTF">2013-10-16T07:18:04Z</dcterms:created>
  <dcterms:modified xsi:type="dcterms:W3CDTF">2018-01-30T10:45:05Z</dcterms:modified>
  <cp:category/>
  <cp:version/>
  <cp:contentType/>
  <cp:contentStatus/>
</cp:coreProperties>
</file>