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26" yWindow="65521" windowWidth="15495" windowHeight="14565" tabRatio="908" activeTab="0"/>
  </bookViews>
  <sheets>
    <sheet name="Summary" sheetId="1" r:id="rId1"/>
    <sheet name="GDP" sheetId="2" r:id="rId2"/>
    <sheet name="Inflation" sheetId="3" r:id="rId3"/>
    <sheet name="Labour Market" sheetId="4" r:id="rId4"/>
    <sheet name="Balance of Payments" sheetId="5" r:id="rId5"/>
    <sheet name="General Government" sheetId="6" r:id="rId6"/>
    <sheet name="Other Institucions" sheetId="7" r:id="rId7"/>
  </sheets>
  <definedNames>
    <definedName name="_xlnm.Print_Area" localSheetId="4">'Balance of Payments'!$A$1:$AA$45</definedName>
    <definedName name="_xlnm.Print_Area" localSheetId="1">'GDP'!$A$1:$AA$52</definedName>
    <definedName name="_xlnm.Print_Area" localSheetId="2">'Inflation'!$A$1:$AA$39</definedName>
    <definedName name="_xlnm.Print_Area" localSheetId="3">'Labour Market'!$A$1:$AA$69</definedName>
    <definedName name="_xlnm.Print_Area" localSheetId="6">'Other Institucions'!$A$1:$W$30</definedName>
    <definedName name="_xlnm.Print_Area" localSheetId="0">'Summary'!$B$2:$M$79</definedName>
  </definedNames>
  <calcPr fullCalcOnLoad="1"/>
</workbook>
</file>

<file path=xl/sharedStrings.xml><?xml version="1.0" encoding="utf-8"?>
<sst xmlns="http://schemas.openxmlformats.org/spreadsheetml/2006/main" count="695" uniqueCount="219">
  <si>
    <t>Q1</t>
  </si>
  <si>
    <t>Q2</t>
  </si>
  <si>
    <t>Q3</t>
  </si>
  <si>
    <t>Q4</t>
  </si>
  <si>
    <t>[%]</t>
  </si>
  <si>
    <t>Verejný sektor</t>
  </si>
  <si>
    <t>Verejný dlh</t>
  </si>
  <si>
    <t>Deficit verejných financií</t>
  </si>
  <si>
    <t>NBS</t>
  </si>
  <si>
    <t>IFP</t>
  </si>
  <si>
    <t>OECD</t>
  </si>
  <si>
    <t>[% HDP, ESA 95]</t>
  </si>
  <si>
    <t>Memo tab.</t>
  </si>
  <si>
    <t>[€]</t>
  </si>
  <si>
    <t>[% p. a.]</t>
  </si>
  <si>
    <t>2) MMF: index CPI</t>
  </si>
  <si>
    <t>[ESA 2010, mil. €]</t>
  </si>
  <si>
    <t xml:space="preserve"> </t>
  </si>
  <si>
    <t>-</t>
  </si>
  <si>
    <t>Indicator</t>
  </si>
  <si>
    <t>Unit</t>
  </si>
  <si>
    <t>Actual</t>
  </si>
  <si>
    <t>Prices</t>
  </si>
  <si>
    <t>HICP inflation</t>
  </si>
  <si>
    <t>[year-on-year changes in %]</t>
  </si>
  <si>
    <t>CPI inflation</t>
  </si>
  <si>
    <t>GDP deflator</t>
  </si>
  <si>
    <t>Economic activity</t>
  </si>
  <si>
    <t>Gross domestic product</t>
  </si>
  <si>
    <t>[year-on-year changes in %, constant prices]</t>
  </si>
  <si>
    <t>Final consumption of general government</t>
  </si>
  <si>
    <t>Gross fixed capital formation</t>
  </si>
  <si>
    <t>Exports of goods and services</t>
  </si>
  <si>
    <t>Imports of goods and services</t>
  </si>
  <si>
    <t>Net exports</t>
  </si>
  <si>
    <t>[EUR millions in constant prices]</t>
  </si>
  <si>
    <t>Output gap</t>
  </si>
  <si>
    <t>[% of potential output]</t>
  </si>
  <si>
    <t>[EUR millions in current prices]</t>
  </si>
  <si>
    <t>Labour market</t>
  </si>
  <si>
    <t>Employment</t>
  </si>
  <si>
    <t>[thousands of persons, ESA 2010]</t>
  </si>
  <si>
    <t>[year-on-year changes in %, ESA 2010]</t>
  </si>
  <si>
    <t>Number of unemployed</t>
  </si>
  <si>
    <r>
      <t xml:space="preserve">[thousands of persons </t>
    </r>
    <r>
      <rPr>
        <vertAlign val="superscript"/>
        <sz val="11"/>
        <color indexed="8"/>
        <rFont val="Times New Roman"/>
        <family val="1"/>
      </rPr>
      <t>1)</t>
    </r>
    <r>
      <rPr>
        <sz val="11"/>
        <color indexed="8"/>
        <rFont val="Times New Roman"/>
        <family val="1"/>
      </rPr>
      <t>]</t>
    </r>
  </si>
  <si>
    <t>Unemployment rate</t>
  </si>
  <si>
    <r>
      <t xml:space="preserve">Unemployment gap </t>
    </r>
    <r>
      <rPr>
        <vertAlign val="superscript"/>
        <sz val="11"/>
        <color indexed="8"/>
        <rFont val="Times New Roman"/>
        <family val="1"/>
      </rPr>
      <t>2</t>
    </r>
    <r>
      <rPr>
        <vertAlign val="superscript"/>
        <sz val="11"/>
        <color indexed="8"/>
        <rFont val="Times New Roman"/>
        <family val="1"/>
      </rPr>
      <t>)</t>
    </r>
  </si>
  <si>
    <t>[p. p.]</t>
  </si>
  <si>
    <r>
      <t>Labour productivity</t>
    </r>
    <r>
      <rPr>
        <vertAlign val="superscript"/>
        <sz val="11"/>
        <color indexed="8"/>
        <rFont val="Times New Roman"/>
        <family val="1"/>
      </rPr>
      <t xml:space="preserve"> 3)</t>
    </r>
  </si>
  <si>
    <r>
      <t>Nominal productivity</t>
    </r>
    <r>
      <rPr>
        <vertAlign val="superscript"/>
        <sz val="11"/>
        <color indexed="8"/>
        <rFont val="Times New Roman"/>
        <family val="1"/>
      </rPr>
      <t xml:space="preserve"> 4</t>
    </r>
    <r>
      <rPr>
        <vertAlign val="superscript"/>
        <sz val="11"/>
        <color indexed="8"/>
        <rFont val="Times New Roman"/>
        <family val="1"/>
      </rPr>
      <t>)</t>
    </r>
  </si>
  <si>
    <t>Nominal compensation per employee</t>
  </si>
  <si>
    <r>
      <t xml:space="preserve">Nominal wages </t>
    </r>
    <r>
      <rPr>
        <vertAlign val="superscript"/>
        <sz val="11"/>
        <color indexed="8"/>
        <rFont val="Times New Roman"/>
        <family val="1"/>
      </rPr>
      <t>5)</t>
    </r>
  </si>
  <si>
    <r>
      <t xml:space="preserve">Real wages </t>
    </r>
    <r>
      <rPr>
        <vertAlign val="superscript"/>
        <sz val="11"/>
        <color indexed="8"/>
        <rFont val="Times New Roman"/>
        <family val="1"/>
      </rPr>
      <t>6</t>
    </r>
    <r>
      <rPr>
        <vertAlign val="superscript"/>
        <sz val="11"/>
        <color indexed="8"/>
        <rFont val="Times New Roman"/>
        <family val="1"/>
      </rPr>
      <t>)</t>
    </r>
  </si>
  <si>
    <t>Households</t>
  </si>
  <si>
    <t>Disposable income</t>
  </si>
  <si>
    <t>[constant prices]</t>
  </si>
  <si>
    <t>[% of disposable income]</t>
  </si>
  <si>
    <t>Total revenue</t>
  </si>
  <si>
    <t>[% of GDP]</t>
  </si>
  <si>
    <t>Total expenditure</t>
  </si>
  <si>
    <t>Cyclical component</t>
  </si>
  <si>
    <t>[% of trend GDP]</t>
  </si>
  <si>
    <t>Structural balance</t>
  </si>
  <si>
    <t>Cyclically adjusted primary balance</t>
  </si>
  <si>
    <t>[year-on-year change in p. p.]</t>
  </si>
  <si>
    <t>General government gross debt</t>
  </si>
  <si>
    <t>Balance of Payments</t>
  </si>
  <si>
    <t>Goods balance</t>
  </si>
  <si>
    <t>Current acount</t>
  </si>
  <si>
    <t>External environment and technical assumptions</t>
  </si>
  <si>
    <t>External demand growth for Slovakia</t>
  </si>
  <si>
    <t>[level]</t>
  </si>
  <si>
    <t>Oil price in USD</t>
  </si>
  <si>
    <t>Oil price in EUR</t>
  </si>
  <si>
    <r>
      <t xml:space="preserve">Non-energy commodity price in USD </t>
    </r>
  </si>
  <si>
    <r>
      <t xml:space="preserve">EURIBOR 3M </t>
    </r>
  </si>
  <si>
    <t xml:space="preserve">10-Y Slovak government bond yields </t>
  </si>
  <si>
    <t>Source: NBS, ECB, SO SR.</t>
  </si>
  <si>
    <t>1) Labour Force Survey.</t>
  </si>
  <si>
    <t>3) GDP at constant prices / employment - ESA 2010.</t>
  </si>
  <si>
    <t>4) Nominal GDP divided by employment (quarterly reporting by SO SR).</t>
  </si>
  <si>
    <t xml:space="preserve">5) Average monthly wages according to SO SR statistical reporting. </t>
  </si>
  <si>
    <t>6) Wages according to SO SR statistical reporting, deflated by CPI inflation.</t>
  </si>
  <si>
    <t>Private consumption</t>
  </si>
  <si>
    <r>
      <t xml:space="preserve">General government </t>
    </r>
    <r>
      <rPr>
        <b/>
        <i/>
        <vertAlign val="superscript"/>
        <sz val="11"/>
        <color indexed="8"/>
        <rFont val="Times New Roman"/>
        <family val="1"/>
      </rPr>
      <t>8</t>
    </r>
    <r>
      <rPr>
        <b/>
        <i/>
        <vertAlign val="superscript"/>
        <sz val="11"/>
        <color indexed="8"/>
        <rFont val="Times New Roman"/>
        <family val="1"/>
      </rPr>
      <t>)</t>
    </r>
  </si>
  <si>
    <r>
      <t xml:space="preserve">General government balance </t>
    </r>
    <r>
      <rPr>
        <vertAlign val="superscript"/>
        <sz val="11"/>
        <color indexed="8"/>
        <rFont val="Times New Roman"/>
        <family val="1"/>
      </rPr>
      <t>9</t>
    </r>
    <r>
      <rPr>
        <vertAlign val="superscript"/>
        <sz val="11"/>
        <color indexed="8"/>
        <rFont val="Times New Roman"/>
        <family val="1"/>
      </rPr>
      <t>)</t>
    </r>
  </si>
  <si>
    <r>
      <t xml:space="preserve">Fiscal stance </t>
    </r>
    <r>
      <rPr>
        <vertAlign val="superscript"/>
        <sz val="11"/>
        <color indexed="8"/>
        <rFont val="Times New Roman"/>
        <family val="1"/>
      </rPr>
      <t>10)</t>
    </r>
  </si>
  <si>
    <r>
      <t xml:space="preserve">Exchange rate (USD/EUR) </t>
    </r>
    <r>
      <rPr>
        <vertAlign val="superscript"/>
        <sz val="11"/>
        <color indexed="8"/>
        <rFont val="Times New Roman"/>
        <family val="1"/>
      </rPr>
      <t xml:space="preserve">11) </t>
    </r>
  </si>
  <si>
    <r>
      <t xml:space="preserve">Oil price in USD </t>
    </r>
    <r>
      <rPr>
        <vertAlign val="superscript"/>
        <sz val="11"/>
        <color indexed="8"/>
        <rFont val="Times New Roman"/>
        <family val="1"/>
      </rPr>
      <t xml:space="preserve">11) </t>
    </r>
  </si>
  <si>
    <t>7) Saving ratio = gross savings / (households and NPISH gross disposable income + adjustment for the change in pension entitlements)*100</t>
  </si>
  <si>
    <r>
      <t xml:space="preserve">Saving ratio </t>
    </r>
    <r>
      <rPr>
        <vertAlign val="superscript"/>
        <sz val="11"/>
        <color indexed="8"/>
        <rFont val="Times New Roman"/>
        <family val="1"/>
      </rPr>
      <t>7)</t>
    </r>
  </si>
  <si>
    <t>Gross savings = households and NPISH gross disposable income + adjustment for the change in pension entitlemensts - private consumption</t>
  </si>
  <si>
    <t>9) B.9N - Net lending (+) / net borrowing (-).</t>
  </si>
  <si>
    <t>10) Year-on-year change of cyclically adjusted primary balance. Positive value means restriction.</t>
  </si>
  <si>
    <t>11) Changes against the previous forecast in %.</t>
  </si>
  <si>
    <t>Tab. 1 Gross domestic product</t>
  </si>
  <si>
    <t>[mil. € in curr. p.]</t>
  </si>
  <si>
    <t>Final government consumption</t>
  </si>
  <si>
    <t>Domestic demand</t>
  </si>
  <si>
    <t>Export of goods and services</t>
  </si>
  <si>
    <t>Import of goods and services</t>
  </si>
  <si>
    <t xml:space="preserve">Private consumption </t>
  </si>
  <si>
    <t>[growth in %, const. p.]</t>
  </si>
  <si>
    <t>[p.p., const. p.]</t>
  </si>
  <si>
    <t>Change in inventories</t>
  </si>
  <si>
    <t>Source: NBS, SO SR.</t>
  </si>
  <si>
    <t>Private investment</t>
  </si>
  <si>
    <t>Public investment</t>
  </si>
  <si>
    <t>Tab. 2 Price development</t>
  </si>
  <si>
    <t>HICP inflation (average)</t>
  </si>
  <si>
    <t>[growth %, nsa]</t>
  </si>
  <si>
    <t>Energy prices</t>
  </si>
  <si>
    <t>Food prices</t>
  </si>
  <si>
    <t>Service prices</t>
  </si>
  <si>
    <t>Non-energy industrial goods prices</t>
  </si>
  <si>
    <t>HICP inflation excluding energy</t>
  </si>
  <si>
    <t>HICP inflation excluding energy and food</t>
  </si>
  <si>
    <t>CPI inflation (average)</t>
  </si>
  <si>
    <t>[growth %, sa]</t>
  </si>
  <si>
    <t>Private consumption deflator</t>
  </si>
  <si>
    <t>Government consumption deflator</t>
  </si>
  <si>
    <t>Gross fixed capital formation deflator</t>
  </si>
  <si>
    <t>Export deflator</t>
  </si>
  <si>
    <t>Import deflator</t>
  </si>
  <si>
    <r>
      <t xml:space="preserve">Terms of trade </t>
    </r>
    <r>
      <rPr>
        <vertAlign val="superscript"/>
        <sz val="11"/>
        <color indexed="8"/>
        <rFont val="Times New Roman"/>
        <family val="1"/>
      </rPr>
      <t>1)</t>
    </r>
  </si>
  <si>
    <r>
      <t xml:space="preserve">Unit labour costs </t>
    </r>
    <r>
      <rPr>
        <vertAlign val="superscript"/>
        <sz val="11"/>
        <color indexed="8"/>
        <rFont val="Times New Roman"/>
        <family val="1"/>
      </rPr>
      <t>2)</t>
    </r>
  </si>
  <si>
    <t>[growth %]</t>
  </si>
  <si>
    <t>1) Export deflator / import deflator.</t>
  </si>
  <si>
    <t>2) Compensation per employee in current prices / labour productivity ESA 2010 in constant prices.</t>
  </si>
  <si>
    <t>[growth %, y-o-y, nsa]</t>
  </si>
  <si>
    <t>Tab. 3 Labour Market</t>
  </si>
  <si>
    <t>Development of employment, unemployment</t>
  </si>
  <si>
    <t>[ths. of per., ESA 2010]</t>
  </si>
  <si>
    <t>Employees</t>
  </si>
  <si>
    <t>Self-employed</t>
  </si>
  <si>
    <t>Unemployment</t>
  </si>
  <si>
    <t>[ths. of per., LFS]</t>
  </si>
  <si>
    <t>Compensation and wages</t>
  </si>
  <si>
    <t>Compensation per employee, nominal</t>
  </si>
  <si>
    <r>
      <t xml:space="preserve">Average wage, nominal </t>
    </r>
    <r>
      <rPr>
        <vertAlign val="superscript"/>
        <sz val="11"/>
        <color indexed="8"/>
        <rFont val="Times New Roman"/>
        <family val="1"/>
      </rPr>
      <t>1)</t>
    </r>
  </si>
  <si>
    <t>Average wage, private sector</t>
  </si>
  <si>
    <r>
      <t>Average wage except private sector</t>
    </r>
    <r>
      <rPr>
        <sz val="11"/>
        <color indexed="8"/>
        <rFont val="Times New Roman"/>
        <family val="1"/>
      </rPr>
      <t xml:space="preserve"> </t>
    </r>
    <r>
      <rPr>
        <vertAlign val="superscript"/>
        <sz val="11"/>
        <color indexed="8"/>
        <rFont val="Times New Roman"/>
        <family val="1"/>
      </rPr>
      <t>2)</t>
    </r>
  </si>
  <si>
    <t>Average wage, real</t>
  </si>
  <si>
    <r>
      <t xml:space="preserve">Labour productivity </t>
    </r>
    <r>
      <rPr>
        <vertAlign val="superscript"/>
        <sz val="11"/>
        <color indexed="8"/>
        <rFont val="Times New Roman"/>
        <family val="1"/>
      </rPr>
      <t>3)</t>
    </r>
  </si>
  <si>
    <t>[€, const. p.]</t>
  </si>
  <si>
    <t>Compensation of employees</t>
  </si>
  <si>
    <t>[% of GDP, curr. p.]</t>
  </si>
  <si>
    <t>Demography</t>
  </si>
  <si>
    <t>Working age population</t>
  </si>
  <si>
    <t>Labour force</t>
  </si>
  <si>
    <r>
      <t xml:space="preserve">Participation rate </t>
    </r>
    <r>
      <rPr>
        <vertAlign val="superscript"/>
        <sz val="11"/>
        <color indexed="8"/>
        <rFont val="Times New Roman"/>
        <family val="1"/>
      </rPr>
      <t>4)</t>
    </r>
  </si>
  <si>
    <r>
      <t xml:space="preserve">NAIRU estimate </t>
    </r>
    <r>
      <rPr>
        <vertAlign val="superscript"/>
        <sz val="11"/>
        <color indexed="8"/>
        <rFont val="Times New Roman"/>
        <family val="1"/>
      </rPr>
      <t>5)</t>
    </r>
  </si>
  <si>
    <t>[growth in %]</t>
  </si>
  <si>
    <t>[change in p.p.]</t>
  </si>
  <si>
    <r>
      <t xml:space="preserve">Average wage except private sector </t>
    </r>
    <r>
      <rPr>
        <vertAlign val="superscript"/>
        <sz val="11"/>
        <color indexed="8"/>
        <rFont val="Times New Roman"/>
        <family val="1"/>
      </rPr>
      <t>2)</t>
    </r>
  </si>
  <si>
    <t>Working age population (15 - 64 y.)</t>
  </si>
  <si>
    <t>1) Average monthly wages from statistical sources of SO SR.</t>
  </si>
  <si>
    <t>2) Sectors outside the private sector are defined as the average of sections O, P and Q of SK NACE Rev. 2 (public administration, education, health).</t>
  </si>
  <si>
    <t>3) GDP in constant prices / employment ESA 2010.</t>
  </si>
  <si>
    <t>4) Labour force in thousands of persons / working age population in thousands of persons.</t>
  </si>
  <si>
    <t>5) Non-accelerating inflation rate of unemployment.</t>
  </si>
  <si>
    <t>Tab. 4 Balance of Payments</t>
  </si>
  <si>
    <t>Export, import of goods and services in ESA methodology</t>
  </si>
  <si>
    <t>[ESA 2010, mil. €, const. p.]</t>
  </si>
  <si>
    <t>Export of goods and services within eurozone</t>
  </si>
  <si>
    <t>Export of goods and services out of eurozone</t>
  </si>
  <si>
    <t>Import of goods and services within eurozone</t>
  </si>
  <si>
    <t>Import of goods and services out of eurozone</t>
  </si>
  <si>
    <t>Net export</t>
  </si>
  <si>
    <t>Export, import of goods and services in BoP methodology</t>
  </si>
  <si>
    <r>
      <t>[BoP, mil. €,</t>
    </r>
    <r>
      <rPr>
        <sz val="11"/>
        <color indexed="10"/>
        <rFont val="Times New Roman"/>
        <family val="1"/>
      </rPr>
      <t xml:space="preserve"> </t>
    </r>
    <r>
      <rPr>
        <sz val="11"/>
        <rFont val="Times New Roman"/>
        <family val="1"/>
      </rPr>
      <t>curr. p.]</t>
    </r>
  </si>
  <si>
    <t>[BoP, mil. €, curr. p.]</t>
  </si>
  <si>
    <t>Trade balance (goods and services)</t>
  </si>
  <si>
    <t>Current account</t>
  </si>
  <si>
    <t>Memo item: nominal GDP</t>
  </si>
  <si>
    <t>[ESA 2010, mil. €, curr. p.]</t>
  </si>
  <si>
    <t>Balance of revenues and expenditures</t>
  </si>
  <si>
    <t>General government balance 1)</t>
  </si>
  <si>
    <t>Primary balance</t>
  </si>
  <si>
    <t>Current revenue</t>
  </si>
  <si>
    <t>Capital revenue</t>
  </si>
  <si>
    <t>Primary expenditure</t>
  </si>
  <si>
    <t>Current expenditure</t>
  </si>
  <si>
    <t>Capital expenditure</t>
  </si>
  <si>
    <r>
      <t xml:space="preserve">General government balance </t>
    </r>
    <r>
      <rPr>
        <vertAlign val="superscript"/>
        <sz val="11"/>
        <color indexed="8"/>
        <rFont val="Times New Roman"/>
        <family val="1"/>
      </rPr>
      <t>1)</t>
    </r>
  </si>
  <si>
    <t>Structural development</t>
  </si>
  <si>
    <t>Fiscal stance 2)</t>
  </si>
  <si>
    <t>1) B.9N - Net lending (+) / net borrowing (-).</t>
  </si>
  <si>
    <t>2) Year-on-year change of cyclically adjusted primary balance. Positive value means restriction.</t>
  </si>
  <si>
    <t>The values ​​in the table are as annual growth in %, unless otherwise indicated.</t>
  </si>
  <si>
    <t>EC</t>
  </si>
  <si>
    <t>IMF</t>
  </si>
  <si>
    <t>Gross domestic product (const. p.)</t>
  </si>
  <si>
    <t>Private consumption (const. p.)</t>
  </si>
  <si>
    <t>Government consumption (const. p.)</t>
  </si>
  <si>
    <t>Gross fixed capital formation (const. p.)</t>
  </si>
  <si>
    <t>Export of goods and services (const. p.)</t>
  </si>
  <si>
    <t>Import of goods and services (const. p.)</t>
  </si>
  <si>
    <r>
      <t xml:space="preserve">HICP inflation </t>
    </r>
    <r>
      <rPr>
        <vertAlign val="superscript"/>
        <sz val="11"/>
        <color indexed="8"/>
        <rFont val="Times New Roman"/>
        <family val="1"/>
      </rPr>
      <t>2)</t>
    </r>
  </si>
  <si>
    <t>Employment (ESA 2010)</t>
  </si>
  <si>
    <t>Unemployment rate (%)</t>
  </si>
  <si>
    <t>Average wage, nominal</t>
  </si>
  <si>
    <t>General government deficit (% of GDP)</t>
  </si>
  <si>
    <t>Government debt (% of GDP)</t>
  </si>
  <si>
    <t>Current account (% of GDP)</t>
  </si>
  <si>
    <t>Sources:</t>
  </si>
  <si>
    <t>1) Actual</t>
  </si>
  <si>
    <t xml:space="preserve">8) S.13; fiscal outlook. </t>
  </si>
  <si>
    <r>
      <t>NBS</t>
    </r>
    <r>
      <rPr>
        <vertAlign val="superscript"/>
        <sz val="14"/>
        <color indexed="8"/>
        <rFont val="Times New Roman"/>
        <family val="1"/>
      </rPr>
      <t>1)</t>
    </r>
  </si>
  <si>
    <t>European Commision -  European Economic Forecast (Spring forecast, May 2017)</t>
  </si>
  <si>
    <t>Internation Monetary Fund - World Economic Outlook (April 2017)</t>
  </si>
  <si>
    <t>OECD - Economic Outlook 101 (June 2017)</t>
  </si>
  <si>
    <t>Tab. 5 General government  (S.13)</t>
  </si>
  <si>
    <t>Tab. 6 Comparison of predictions of selected institutions</t>
  </si>
  <si>
    <t>MTF-2017Q3</t>
  </si>
  <si>
    <t>Difference versus MTF-2017Q2</t>
  </si>
  <si>
    <t>2) Difference between NAIRU (non-accelerating inflation rate of unemployment) and unemployment rate. Positive value indicates a higher NAIRU than unemployment rate.</t>
  </si>
  <si>
    <t>National Bank of Slovakia - Medium-Term Forecast 2017Q3</t>
  </si>
  <si>
    <t>Institute for Financial Policy - Macroeconomic Forecast (September 2017) from the Draft Public Administration Budget of Slovakia for the years 2017 to 2019, GG deficit and GG debt from the Stability Programme of Slovakia for the years 2017 to 2020</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</si>
</sst>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41B]mmm\-yy;@"/>
    <numFmt numFmtId="173" formatCode="0.0"/>
    <numFmt numFmtId="174" formatCode="#,##0.0"/>
    <numFmt numFmtId="175" formatCode="0.0%"/>
    <numFmt numFmtId="176" formatCode="0.000"/>
    <numFmt numFmtId="177" formatCode="0.0000"/>
    <numFmt numFmtId="178" formatCode="0.0000000"/>
    <numFmt numFmtId="179" formatCode="0.000000"/>
    <numFmt numFmtId="180" formatCode="0.00000"/>
    <numFmt numFmtId="181" formatCode="[$-41B]d\.\ mmmm\ yyyy"/>
    <numFmt numFmtId="182" formatCode="&quot;Yes&quot;;&quot;Yes&quot;;&quot;No&quot;"/>
    <numFmt numFmtId="183" formatCode="&quot;True&quot;;&quot;True&quot;;&quot;False&quot;"/>
    <numFmt numFmtId="184" formatCode="&quot;On&quot;;&quot;On&quot;;&quot;Off&quot;"/>
    <numFmt numFmtId="185" formatCode="[$€-2]\ #,##0.00_);[Red]\([$€-2]\ #,##0.00\)"/>
  </numFmts>
  <fonts count="88">
    <font>
      <sz val="11"/>
      <color theme="1"/>
      <name val="Calibri"/>
      <family val="2"/>
    </font>
    <font>
      <sz val="12"/>
      <color indexed="8"/>
      <name val="Times New Roman"/>
      <family val="2"/>
    </font>
    <font>
      <sz val="11"/>
      <color indexed="8"/>
      <name val="Times New Roman"/>
      <family val="1"/>
    </font>
    <font>
      <vertAlign val="superscript"/>
      <sz val="11"/>
      <color indexed="8"/>
      <name val="Times New Roman"/>
      <family val="1"/>
    </font>
    <font>
      <sz val="11"/>
      <name val="Times New Roman"/>
      <family val="1"/>
    </font>
    <font>
      <sz val="11"/>
      <color indexed="10"/>
      <name val="Times New Roman"/>
      <family val="1"/>
    </font>
    <font>
      <sz val="11"/>
      <color indexed="8"/>
      <name val="Calibri"/>
      <family val="2"/>
    </font>
    <font>
      <b/>
      <sz val="18"/>
      <color indexed="56"/>
      <name val="Cambria"/>
      <family val="2"/>
    </font>
    <font>
      <sz val="10"/>
      <name val="Arial"/>
      <family val="2"/>
    </font>
    <font>
      <sz val="10"/>
      <name val="Helv"/>
      <family val="0"/>
    </font>
    <font>
      <sz val="11"/>
      <name val="Arial"/>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Arial CE"/>
      <family val="0"/>
    </font>
    <font>
      <b/>
      <sz val="15"/>
      <color indexed="56"/>
      <name val="Calibri"/>
      <family val="2"/>
    </font>
    <font>
      <b/>
      <sz val="13"/>
      <color indexed="56"/>
      <name val="Calibri"/>
      <family val="2"/>
    </font>
    <font>
      <b/>
      <sz val="11"/>
      <color indexed="56"/>
      <name val="Calibri"/>
      <family val="2"/>
    </font>
    <font>
      <b/>
      <i/>
      <vertAlign val="superscript"/>
      <sz val="11"/>
      <color indexed="8"/>
      <name val="Times New Roman"/>
      <family val="1"/>
    </font>
    <font>
      <vertAlign val="superscript"/>
      <sz val="14"/>
      <color indexed="8"/>
      <name val="Times New Roman"/>
      <family val="1"/>
    </font>
    <font>
      <sz val="12"/>
      <color indexed="9"/>
      <name val="Times New Roman"/>
      <family val="2"/>
    </font>
    <font>
      <sz val="12"/>
      <color indexed="20"/>
      <name val="Times New Roman"/>
      <family val="2"/>
    </font>
    <font>
      <b/>
      <sz val="12"/>
      <color indexed="52"/>
      <name val="Times New Roman"/>
      <family val="2"/>
    </font>
    <font>
      <i/>
      <sz val="12"/>
      <color indexed="23"/>
      <name val="Times New Roman"/>
      <family val="2"/>
    </font>
    <font>
      <u val="single"/>
      <sz val="11"/>
      <color indexed="20"/>
      <name val="Calibri"/>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1"/>
      <color indexed="12"/>
      <name val="Calibri"/>
      <family val="2"/>
    </font>
    <font>
      <b/>
      <sz val="12"/>
      <color indexed="9"/>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2"/>
      <color indexed="8"/>
      <name val="Times New Roman"/>
      <family val="2"/>
    </font>
    <font>
      <sz val="12"/>
      <color indexed="10"/>
      <name val="Times New Roman"/>
      <family val="2"/>
    </font>
    <font>
      <b/>
      <i/>
      <sz val="16"/>
      <color indexed="8"/>
      <name val="Calibri"/>
      <family val="2"/>
    </font>
    <font>
      <b/>
      <sz val="11"/>
      <color indexed="8"/>
      <name val="Times New Roman"/>
      <family val="1"/>
    </font>
    <font>
      <b/>
      <i/>
      <sz val="11"/>
      <color indexed="8"/>
      <name val="Times New Roman"/>
      <family val="1"/>
    </font>
    <font>
      <i/>
      <sz val="11"/>
      <color indexed="8"/>
      <name val="Times New Roman"/>
      <family val="1"/>
    </font>
    <font>
      <b/>
      <i/>
      <sz val="16"/>
      <color indexed="8"/>
      <name val="Times New Roman"/>
      <family val="1"/>
    </font>
    <font>
      <b/>
      <i/>
      <u val="single"/>
      <sz val="11"/>
      <color indexed="8"/>
      <name val="Times New Roman"/>
      <family val="1"/>
    </font>
    <font>
      <sz val="14"/>
      <color indexed="8"/>
      <name val="Times New Roman"/>
      <family val="1"/>
    </font>
    <font>
      <b/>
      <sz val="14"/>
      <color indexed="8"/>
      <name val="Times New Roman"/>
      <family val="1"/>
    </font>
    <font>
      <i/>
      <u val="single"/>
      <sz val="11"/>
      <color indexed="8"/>
      <name val="Times New Roman"/>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i/>
      <sz val="12"/>
      <color rgb="FF7F7F7F"/>
      <name val="Times New Roman"/>
      <family val="2"/>
    </font>
    <font>
      <u val="single"/>
      <sz val="11"/>
      <color theme="11"/>
      <name val="Calibri"/>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1"/>
      <color theme="10"/>
      <name val="Calibri"/>
      <family val="2"/>
    </font>
    <font>
      <b/>
      <sz val="12"/>
      <color theme="0"/>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i/>
      <sz val="16"/>
      <color theme="1"/>
      <name val="Calibri"/>
      <family val="2"/>
    </font>
    <font>
      <b/>
      <sz val="11"/>
      <color theme="1"/>
      <name val="Times New Roman"/>
      <family val="1"/>
    </font>
    <font>
      <b/>
      <i/>
      <sz val="11"/>
      <color theme="1"/>
      <name val="Times New Roman"/>
      <family val="1"/>
    </font>
    <font>
      <sz val="11"/>
      <color theme="1"/>
      <name val="Times New Roman"/>
      <family val="1"/>
    </font>
    <font>
      <i/>
      <sz val="11"/>
      <color theme="1"/>
      <name val="Times New Roman"/>
      <family val="1"/>
    </font>
    <font>
      <b/>
      <i/>
      <sz val="16"/>
      <color theme="1"/>
      <name val="Times New Roman"/>
      <family val="1"/>
    </font>
    <font>
      <b/>
      <i/>
      <u val="single"/>
      <sz val="11"/>
      <color theme="1"/>
      <name val="Times New Roman"/>
      <family val="1"/>
    </font>
    <font>
      <sz val="14"/>
      <color theme="1"/>
      <name val="Times New Roman"/>
      <family val="1"/>
    </font>
    <font>
      <b/>
      <sz val="14"/>
      <color theme="1"/>
      <name val="Times New Roman"/>
      <family val="1"/>
    </font>
    <font>
      <i/>
      <u val="single"/>
      <sz val="11"/>
      <color theme="1"/>
      <name val="Times New Roman"/>
      <family val="1"/>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indexed="1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theme="2"/>
        <bgColor indexed="64"/>
      </patternFill>
    </fill>
    <fill>
      <patternFill patternType="solid">
        <fgColor theme="0"/>
        <bgColor indexed="64"/>
      </patternFill>
    </fill>
    <fill>
      <patternFill patternType="solid">
        <fgColor theme="0" tint="-0.1499900072813034"/>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49"/>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49"/>
      </top>
      <bottom style="double">
        <color indexed="49"/>
      </bottom>
    </border>
    <border>
      <left/>
      <right style="thin"/>
      <top/>
      <bottom/>
    </border>
    <border>
      <left style="thin"/>
      <right style="thin"/>
      <top style="thin"/>
      <bottom style="thin"/>
    </border>
    <border>
      <left/>
      <right style="medium"/>
      <top/>
      <bottom style="thin"/>
    </border>
    <border>
      <left style="medium"/>
      <right/>
      <top style="thin"/>
      <bottom style="medium"/>
    </border>
    <border>
      <left/>
      <right/>
      <top style="thin"/>
      <bottom style="medium"/>
    </border>
    <border>
      <left/>
      <right style="thin"/>
      <top style="thin"/>
      <bottom style="medium"/>
    </border>
    <border>
      <left/>
      <right style="medium"/>
      <top style="thin"/>
      <bottom style="medium"/>
    </border>
    <border>
      <left style="medium"/>
      <right/>
      <top/>
      <bottom/>
    </border>
    <border>
      <left style="medium"/>
      <right/>
      <top/>
      <bottom style="medium"/>
    </border>
    <border>
      <left/>
      <right/>
      <top/>
      <bottom style="medium"/>
    </border>
    <border>
      <left/>
      <right style="thin"/>
      <top/>
      <bottom style="medium"/>
    </border>
    <border>
      <left/>
      <right style="thin"/>
      <top style="thin"/>
      <bottom/>
    </border>
    <border>
      <left style="thin"/>
      <right style="thin"/>
      <top style="thin"/>
      <bottom/>
    </border>
    <border>
      <left/>
      <right style="thin"/>
      <top/>
      <bottom style="thin"/>
    </border>
    <border>
      <left style="thin"/>
      <right style="thin"/>
      <top/>
      <bottom style="thin"/>
    </border>
    <border>
      <left/>
      <right/>
      <top/>
      <bottom style="thin"/>
    </border>
    <border>
      <left/>
      <right style="thin"/>
      <top style="thin"/>
      <bottom style="thin"/>
    </border>
    <border>
      <left style="thin"/>
      <right/>
      <top/>
      <bottom style="thin"/>
    </border>
    <border>
      <left/>
      <right/>
      <top style="thin"/>
      <bottom/>
    </border>
    <border>
      <left style="thin"/>
      <right/>
      <top/>
      <bottom/>
    </border>
    <border>
      <left/>
      <right style="medium"/>
      <top/>
      <bottom/>
    </border>
    <border>
      <left/>
      <right style="medium"/>
      <top/>
      <bottom style="medium"/>
    </border>
    <border>
      <left style="thin"/>
      <right style="thin"/>
      <top/>
      <bottom/>
    </border>
    <border>
      <left style="thin"/>
      <right/>
      <top/>
      <bottom style="medium"/>
    </border>
    <border>
      <left style="thin"/>
      <right style="thin"/>
      <top/>
      <bottom style="medium"/>
    </border>
    <border>
      <left style="medium"/>
      <right/>
      <top style="medium"/>
      <bottom style="thin"/>
    </border>
    <border>
      <left style="thin"/>
      <right style="thin"/>
      <top style="medium"/>
      <bottom style="thin"/>
    </border>
    <border>
      <left style="medium"/>
      <right style="thin"/>
      <top/>
      <bottom style="medium"/>
    </border>
    <border>
      <left style="medium"/>
      <right style="thin"/>
      <top/>
      <bottom/>
    </border>
    <border>
      <left style="thin"/>
      <right style="thin"/>
      <top style="thin">
        <color theme="0"/>
      </top>
      <bottom style="thin">
        <color theme="0"/>
      </bottom>
    </border>
    <border>
      <left style="thin"/>
      <right style="thin"/>
      <top style="thin">
        <color theme="0"/>
      </top>
      <bottom/>
    </border>
    <border>
      <left style="thin"/>
      <right style="thin">
        <color theme="0"/>
      </right>
      <top>
        <color indexed="63"/>
      </top>
      <bottom style="thin">
        <color theme="0"/>
      </bottom>
    </border>
    <border>
      <left style="thin">
        <color theme="0"/>
      </left>
      <right style="thin">
        <color theme="0"/>
      </right>
      <top>
        <color indexed="63"/>
      </top>
      <bottom style="thin">
        <color theme="0"/>
      </bottom>
    </border>
    <border>
      <left style="thin">
        <color theme="0"/>
      </left>
      <right style="thin"/>
      <top>
        <color indexed="63"/>
      </top>
      <bottom style="thin">
        <color theme="0"/>
      </bottom>
    </border>
    <border>
      <left style="thin"/>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style="thin"/>
      <top style="thin">
        <color theme="0"/>
      </top>
      <bottom style="thin">
        <color theme="0"/>
      </bottom>
    </border>
    <border>
      <left style="thin"/>
      <right style="thin">
        <color theme="0"/>
      </right>
      <top style="thin">
        <color theme="0"/>
      </top>
      <bottom/>
    </border>
    <border>
      <left style="thin">
        <color theme="0"/>
      </left>
      <right style="thin">
        <color theme="0"/>
      </right>
      <top style="thin">
        <color theme="0"/>
      </top>
      <bottom/>
    </border>
    <border>
      <left style="thin">
        <color theme="0"/>
      </left>
      <right style="thin"/>
      <top style="thin">
        <color theme="0"/>
      </top>
      <bottom/>
    </border>
    <border>
      <left style="thin">
        <color theme="0"/>
      </left>
      <right style="thin">
        <color theme="0"/>
      </right>
      <top>
        <color indexed="63"/>
      </top>
      <bottom>
        <color indexed="63"/>
      </bottom>
    </border>
    <border>
      <left style="thin"/>
      <right style="thin"/>
      <top/>
      <bottom style="thin">
        <color theme="0"/>
      </bottom>
    </border>
    <border>
      <left/>
      <right/>
      <top style="medium"/>
      <bottom style="thin"/>
    </border>
    <border>
      <left/>
      <right style="medium"/>
      <top style="medium"/>
      <bottom style="thin"/>
    </border>
    <border>
      <left/>
      <right/>
      <top style="medium"/>
      <bottom/>
    </border>
    <border>
      <left/>
      <right style="medium"/>
      <top style="medium"/>
      <bottom/>
    </border>
    <border>
      <left style="thin"/>
      <right style="thin"/>
      <top style="medium"/>
      <bottom/>
    </border>
    <border>
      <left style="medium"/>
      <right/>
      <top style="medium"/>
      <bottom/>
    </border>
    <border>
      <left style="medium"/>
      <right/>
      <top style="thin"/>
      <bottom style="thin"/>
    </border>
    <border>
      <left/>
      <right/>
      <top style="thin"/>
      <bottom style="thin"/>
    </border>
    <border>
      <left style="thin"/>
      <right/>
      <top style="thin"/>
      <bottom style="thin"/>
    </border>
    <border>
      <left/>
      <right style="medium"/>
      <top style="thin"/>
      <bottom style="thin"/>
    </border>
    <border>
      <left style="medium"/>
      <right/>
      <top/>
      <bottom style="thin"/>
    </border>
    <border>
      <left style="thin"/>
      <right/>
      <top style="medium"/>
      <bottom style="thin"/>
    </border>
    <border>
      <left style="medium"/>
      <right/>
      <top style="medium"/>
      <bottom style="medium"/>
    </border>
    <border>
      <left/>
      <right/>
      <top style="medium"/>
      <bottom style="medium"/>
    </border>
    <border>
      <left/>
      <right style="medium"/>
      <top style="medium"/>
      <bottom style="medium"/>
    </border>
    <border>
      <left style="thin"/>
      <right/>
      <top style="thin"/>
      <bottom>
        <color indexed="63"/>
      </bottom>
    </border>
    <border>
      <left style="medium"/>
      <right/>
      <top style="thin"/>
      <bottom/>
    </border>
    <border>
      <left/>
      <right style="thin"/>
      <top style="medium"/>
      <bottom/>
    </border>
    <border>
      <left style="thin"/>
      <right/>
      <top style="medium"/>
      <bottom>
        <color indexed="63"/>
      </bottom>
    </border>
  </borders>
  <cellStyleXfs count="1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59" fillId="8" borderId="0" applyNumberFormat="0" applyBorder="0" applyAlignment="0" applyProtection="0"/>
    <xf numFmtId="0" fontId="6" fillId="9" borderId="0" applyNumberFormat="0" applyBorder="0" applyAlignment="0" applyProtection="0"/>
    <xf numFmtId="0" fontId="59" fillId="10" borderId="0" applyNumberFormat="0" applyBorder="0" applyAlignment="0" applyProtection="0"/>
    <xf numFmtId="0" fontId="6" fillId="7" borderId="0" applyNumberFormat="0" applyBorder="0" applyAlignment="0" applyProtection="0"/>
    <xf numFmtId="0" fontId="59" fillId="11" borderId="0" applyNumberFormat="0" applyBorder="0" applyAlignment="0" applyProtection="0"/>
    <xf numFmtId="0" fontId="6" fillId="12" borderId="0" applyNumberFormat="0" applyBorder="0" applyAlignment="0" applyProtection="0"/>
    <xf numFmtId="0" fontId="59" fillId="13" borderId="0" applyNumberFormat="0" applyBorder="0" applyAlignment="0" applyProtection="0"/>
    <xf numFmtId="0" fontId="6" fillId="9" borderId="0" applyNumberFormat="0" applyBorder="0" applyAlignment="0" applyProtection="0"/>
    <xf numFmtId="0" fontId="59" fillId="14" borderId="0" applyNumberFormat="0" applyBorder="0" applyAlignment="0" applyProtection="0"/>
    <xf numFmtId="0" fontId="6" fillId="6" borderId="0" applyNumberFormat="0" applyBorder="0" applyAlignment="0" applyProtection="0"/>
    <xf numFmtId="0" fontId="59" fillId="15" borderId="0" applyNumberFormat="0" applyBorder="0" applyAlignment="0" applyProtection="0"/>
    <xf numFmtId="0" fontId="6" fillId="7"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59" fillId="20" borderId="0" applyNumberFormat="0" applyBorder="0" applyAlignment="0" applyProtection="0"/>
    <xf numFmtId="0" fontId="6" fillId="21" borderId="0" applyNumberFormat="0" applyBorder="0" applyAlignment="0" applyProtection="0"/>
    <xf numFmtId="0" fontId="59" fillId="22" borderId="0" applyNumberFormat="0" applyBorder="0" applyAlignment="0" applyProtection="0"/>
    <xf numFmtId="0" fontId="6" fillId="17" borderId="0" applyNumberFormat="0" applyBorder="0" applyAlignment="0" applyProtection="0"/>
    <xf numFmtId="0" fontId="59" fillId="23" borderId="0" applyNumberFormat="0" applyBorder="0" applyAlignment="0" applyProtection="0"/>
    <xf numFmtId="0" fontId="6" fillId="24" borderId="0" applyNumberFormat="0" applyBorder="0" applyAlignment="0" applyProtection="0"/>
    <xf numFmtId="0" fontId="59" fillId="25" borderId="0" applyNumberFormat="0" applyBorder="0" applyAlignment="0" applyProtection="0"/>
    <xf numFmtId="0" fontId="6" fillId="21" borderId="0" applyNumberFormat="0" applyBorder="0" applyAlignment="0" applyProtection="0"/>
    <xf numFmtId="0" fontId="59" fillId="26" borderId="0" applyNumberFormat="0" applyBorder="0" applyAlignment="0" applyProtection="0"/>
    <xf numFmtId="0" fontId="6" fillId="16" borderId="0" applyNumberFormat="0" applyBorder="0" applyAlignment="0" applyProtection="0"/>
    <xf numFmtId="0" fontId="59" fillId="27" borderId="0" applyNumberFormat="0" applyBorder="0" applyAlignment="0" applyProtection="0"/>
    <xf numFmtId="0" fontId="6" fillId="7" borderId="0" applyNumberFormat="0" applyBorder="0" applyAlignment="0" applyProtection="0"/>
    <xf numFmtId="0" fontId="11" fillId="28"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60" fillId="32" borderId="0" applyNumberFormat="0" applyBorder="0" applyAlignment="0" applyProtection="0"/>
    <xf numFmtId="0" fontId="11" fillId="30" borderId="0" applyNumberFormat="0" applyBorder="0" applyAlignment="0" applyProtection="0"/>
    <xf numFmtId="0" fontId="60" fillId="33" borderId="0" applyNumberFormat="0" applyBorder="0" applyAlignment="0" applyProtection="0"/>
    <xf numFmtId="0" fontId="11" fillId="17" borderId="0" applyNumberFormat="0" applyBorder="0" applyAlignment="0" applyProtection="0"/>
    <xf numFmtId="0" fontId="60" fillId="34" borderId="0" applyNumberFormat="0" applyBorder="0" applyAlignment="0" applyProtection="0"/>
    <xf numFmtId="0" fontId="11" fillId="24" borderId="0" applyNumberFormat="0" applyBorder="0" applyAlignment="0" applyProtection="0"/>
    <xf numFmtId="0" fontId="60" fillId="35" borderId="0" applyNumberFormat="0" applyBorder="0" applyAlignment="0" applyProtection="0"/>
    <xf numFmtId="0" fontId="11" fillId="21" borderId="0" applyNumberFormat="0" applyBorder="0" applyAlignment="0" applyProtection="0"/>
    <xf numFmtId="0" fontId="60" fillId="36" borderId="0" applyNumberFormat="0" applyBorder="0" applyAlignment="0" applyProtection="0"/>
    <xf numFmtId="0" fontId="11" fillId="30" borderId="0" applyNumberFormat="0" applyBorder="0" applyAlignment="0" applyProtection="0"/>
    <xf numFmtId="0" fontId="60" fillId="37" borderId="0" applyNumberFormat="0" applyBorder="0" applyAlignment="0" applyProtection="0"/>
    <xf numFmtId="0" fontId="11" fillId="7" borderId="0" applyNumberFormat="0" applyBorder="0" applyAlignment="0" applyProtection="0"/>
    <xf numFmtId="0" fontId="60" fillId="38" borderId="0" applyNumberFormat="0" applyBorder="0" applyAlignment="0" applyProtection="0"/>
    <xf numFmtId="0" fontId="11" fillId="30" borderId="0" applyNumberFormat="0" applyBorder="0" applyAlignment="0" applyProtection="0"/>
    <xf numFmtId="0" fontId="60" fillId="39" borderId="0" applyNumberFormat="0" applyBorder="0" applyAlignment="0" applyProtection="0"/>
    <xf numFmtId="0" fontId="11" fillId="40" borderId="0" applyNumberFormat="0" applyBorder="0" applyAlignment="0" applyProtection="0"/>
    <xf numFmtId="0" fontId="60" fillId="41" borderId="0" applyNumberFormat="0" applyBorder="0" applyAlignment="0" applyProtection="0"/>
    <xf numFmtId="0" fontId="11" fillId="42" borderId="0" applyNumberFormat="0" applyBorder="0" applyAlignment="0" applyProtection="0"/>
    <xf numFmtId="0" fontId="60" fillId="43" borderId="0" applyNumberFormat="0" applyBorder="0" applyAlignment="0" applyProtection="0"/>
    <xf numFmtId="0" fontId="11" fillId="44" borderId="0" applyNumberFormat="0" applyBorder="0" applyAlignment="0" applyProtection="0"/>
    <xf numFmtId="0" fontId="60" fillId="45" borderId="0" applyNumberFormat="0" applyBorder="0" applyAlignment="0" applyProtection="0"/>
    <xf numFmtId="0" fontId="11" fillId="30" borderId="0" applyNumberFormat="0" applyBorder="0" applyAlignment="0" applyProtection="0"/>
    <xf numFmtId="0" fontId="60" fillId="46" borderId="0" applyNumberFormat="0" applyBorder="0" applyAlignment="0" applyProtection="0"/>
    <xf numFmtId="0" fontId="11" fillId="47" borderId="0" applyNumberFormat="0" applyBorder="0" applyAlignment="0" applyProtection="0"/>
    <xf numFmtId="0" fontId="61" fillId="48" borderId="0" applyNumberFormat="0" applyBorder="0" applyAlignment="0" applyProtection="0"/>
    <xf numFmtId="0" fontId="12" fillId="3" borderId="0" applyNumberFormat="0" applyBorder="0" applyAlignment="0" applyProtection="0"/>
    <xf numFmtId="0" fontId="62" fillId="49" borderId="1" applyNumberFormat="0" applyAlignment="0" applyProtection="0"/>
    <xf numFmtId="0" fontId="13" fillId="9" borderId="2" applyNumberFormat="0" applyAlignment="0" applyProtection="0"/>
    <xf numFmtId="0" fontId="25" fillId="0" borderId="3"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0" applyNumberFormat="0" applyFill="0" applyBorder="0" applyAlignment="0" applyProtection="0"/>
    <xf numFmtId="0" fontId="14" fillId="0" borderId="0" applyNumberFormat="0" applyFill="0" applyBorder="0" applyAlignment="0" applyProtection="0"/>
    <xf numFmtId="0" fontId="64" fillId="0" borderId="0" applyNumberFormat="0" applyFill="0" applyBorder="0" applyAlignment="0" applyProtection="0"/>
    <xf numFmtId="0" fontId="65" fillId="50" borderId="0" applyNumberFormat="0" applyBorder="0" applyAlignment="0" applyProtection="0"/>
    <xf numFmtId="0" fontId="15" fillId="4" borderId="0" applyNumberFormat="0" applyBorder="0" applyAlignment="0" applyProtection="0"/>
    <xf numFmtId="0" fontId="66" fillId="0" borderId="4" applyNumberFormat="0" applyFill="0" applyAlignment="0" applyProtection="0"/>
    <xf numFmtId="0" fontId="16" fillId="0" borderId="5" applyNumberFormat="0" applyFill="0" applyAlignment="0" applyProtection="0"/>
    <xf numFmtId="0" fontId="67" fillId="0" borderId="6" applyNumberFormat="0" applyFill="0" applyAlignment="0" applyProtection="0"/>
    <xf numFmtId="0" fontId="17" fillId="0" borderId="7" applyNumberFormat="0" applyFill="0" applyAlignment="0" applyProtection="0"/>
    <xf numFmtId="0" fontId="68" fillId="0" borderId="8" applyNumberFormat="0" applyFill="0" applyAlignment="0" applyProtection="0"/>
    <xf numFmtId="0" fontId="18" fillId="0" borderId="9" applyNumberFormat="0" applyFill="0" applyAlignment="0" applyProtection="0"/>
    <xf numFmtId="0" fontId="68" fillId="0" borderId="0" applyNumberFormat="0" applyFill="0" applyBorder="0" applyAlignment="0" applyProtection="0"/>
    <xf numFmtId="0" fontId="18" fillId="0" borderId="0" applyNumberFormat="0" applyFill="0" applyBorder="0" applyAlignment="0" applyProtection="0"/>
    <xf numFmtId="0" fontId="69" fillId="0" borderId="0" applyNumberFormat="0" applyFill="0" applyBorder="0" applyAlignment="0" applyProtection="0"/>
    <xf numFmtId="0" fontId="70" fillId="51" borderId="10" applyNumberFormat="0" applyAlignment="0" applyProtection="0"/>
    <xf numFmtId="0" fontId="19" fillId="52" borderId="11" applyNumberFormat="0" applyAlignment="0" applyProtection="0"/>
    <xf numFmtId="0" fontId="12" fillId="3" borderId="0" applyNumberFormat="0" applyBorder="0" applyAlignment="0" applyProtection="0"/>
    <xf numFmtId="0" fontId="71" fillId="53" borderId="1" applyNumberFormat="0" applyAlignment="0" applyProtection="0"/>
    <xf numFmtId="0" fontId="20" fillId="7" borderId="2" applyNumberFormat="0" applyAlignment="0" applyProtection="0"/>
    <xf numFmtId="0" fontId="19" fillId="52" borderId="11" applyNumberFormat="0" applyAlignment="0" applyProtection="0"/>
    <xf numFmtId="0" fontId="72" fillId="0" borderId="12" applyNumberFormat="0" applyFill="0" applyAlignment="0" applyProtection="0"/>
    <xf numFmtId="0" fontId="21" fillId="0" borderId="13" applyNumberFormat="0" applyFill="0" applyAlignment="0" applyProtection="0"/>
    <xf numFmtId="0" fontId="28" fillId="0" borderId="14" applyNumberFormat="0" applyFill="0" applyAlignment="0" applyProtection="0"/>
    <xf numFmtId="0" fontId="29" fillId="0" borderId="7" applyNumberFormat="0" applyFill="0" applyAlignment="0" applyProtection="0"/>
    <xf numFmtId="0" fontId="30" fillId="0" borderId="15" applyNumberFormat="0" applyFill="0" applyAlignment="0" applyProtection="0"/>
    <xf numFmtId="0" fontId="30" fillId="0" borderId="0" applyNumberFormat="0" applyFill="0" applyBorder="0" applyAlignment="0" applyProtection="0"/>
    <xf numFmtId="0" fontId="7" fillId="0" borderId="0" applyNumberFormat="0" applyFill="0" applyBorder="0" applyAlignment="0" applyProtection="0"/>
    <xf numFmtId="0" fontId="73" fillId="5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10" fillId="0" borderId="0">
      <alignment/>
      <protection/>
    </xf>
    <xf numFmtId="0" fontId="8"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27" fillId="0" borderId="0">
      <alignment/>
      <protection/>
    </xf>
    <xf numFmtId="0" fontId="0" fillId="55" borderId="16" applyNumberFormat="0" applyFont="0" applyAlignment="0" applyProtection="0"/>
    <xf numFmtId="0" fontId="8" fillId="12" borderId="17" applyNumberFormat="0" applyFont="0" applyAlignment="0" applyProtection="0"/>
    <xf numFmtId="0" fontId="74" fillId="49" borderId="18" applyNumberFormat="0" applyAlignment="0" applyProtection="0"/>
    <xf numFmtId="0" fontId="23" fillId="9" borderId="19" applyNumberFormat="0" applyAlignment="0" applyProtection="0"/>
    <xf numFmtId="9" fontId="0"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12" borderId="17" applyNumberFormat="0" applyFont="0" applyAlignment="0" applyProtection="0"/>
    <xf numFmtId="0" fontId="8" fillId="12" borderId="17" applyNumberFormat="0" applyFont="0" applyAlignment="0" applyProtection="0"/>
    <xf numFmtId="0" fontId="21" fillId="0" borderId="13" applyNumberFormat="0" applyFill="0" applyAlignment="0" applyProtection="0"/>
    <xf numFmtId="0" fontId="15" fillId="4" borderId="0" applyNumberFormat="0" applyBorder="0" applyAlignment="0" applyProtection="0"/>
    <xf numFmtId="0" fontId="9" fillId="0" borderId="0">
      <alignment/>
      <protection/>
    </xf>
    <xf numFmtId="0" fontId="26" fillId="0" borderId="0" applyNumberFormat="0" applyFill="0" applyBorder="0" applyAlignment="0" applyProtection="0"/>
    <xf numFmtId="0" fontId="75" fillId="0" borderId="0" applyNumberFormat="0" applyFill="0" applyBorder="0" applyAlignment="0" applyProtection="0"/>
    <xf numFmtId="0" fontId="24" fillId="0" borderId="0" applyNumberFormat="0" applyFill="0" applyBorder="0" applyAlignment="0" applyProtection="0"/>
    <xf numFmtId="0" fontId="76" fillId="0" borderId="20" applyNumberFormat="0" applyFill="0" applyAlignment="0" applyProtection="0"/>
    <xf numFmtId="0" fontId="25" fillId="0" borderId="21" applyNumberFormat="0" applyFill="0" applyAlignment="0" applyProtection="0"/>
    <xf numFmtId="0" fontId="20" fillId="7" borderId="2" applyNumberFormat="0" applyAlignment="0" applyProtection="0"/>
    <xf numFmtId="0" fontId="13" fillId="21" borderId="2" applyNumberFormat="0" applyAlignment="0" applyProtection="0"/>
    <xf numFmtId="0" fontId="23" fillId="21" borderId="19" applyNumberFormat="0" applyAlignment="0" applyProtection="0"/>
    <xf numFmtId="0" fontId="14" fillId="0" borderId="0" applyNumberFormat="0" applyFill="0" applyBorder="0" applyAlignment="0" applyProtection="0"/>
    <xf numFmtId="0" fontId="77" fillId="0" borderId="0" applyNumberFormat="0" applyFill="0" applyBorder="0" applyAlignment="0" applyProtection="0"/>
    <xf numFmtId="0" fontId="26" fillId="0" borderId="0" applyNumberFormat="0" applyFill="0" applyBorder="0" applyAlignment="0" applyProtection="0"/>
    <xf numFmtId="0" fontId="11" fillId="56" borderId="0" applyNumberFormat="0" applyBorder="0" applyAlignment="0" applyProtection="0"/>
    <xf numFmtId="0" fontId="11" fillId="40" borderId="0" applyNumberFormat="0" applyBorder="0" applyAlignment="0" applyProtection="0"/>
    <xf numFmtId="0" fontId="11" fillId="42"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47" borderId="0" applyNumberFormat="0" applyBorder="0" applyAlignment="0" applyProtection="0"/>
  </cellStyleXfs>
  <cellXfs count="303">
    <xf numFmtId="0" fontId="0" fillId="0" borderId="0" xfId="0" applyFont="1" applyAlignment="1">
      <alignment/>
    </xf>
    <xf numFmtId="0" fontId="78" fillId="0" borderId="0" xfId="0" applyFont="1" applyAlignment="1">
      <alignment/>
    </xf>
    <xf numFmtId="0" fontId="79" fillId="0" borderId="22" xfId="0" applyFont="1" applyBorder="1" applyAlignment="1">
      <alignment horizontal="center"/>
    </xf>
    <xf numFmtId="0" fontId="79" fillId="0" borderId="23" xfId="0" applyFont="1" applyBorder="1" applyAlignment="1">
      <alignment horizontal="center"/>
    </xf>
    <xf numFmtId="0" fontId="79" fillId="0" borderId="24" xfId="0" applyFont="1" applyBorder="1" applyAlignment="1">
      <alignment horizontal="center"/>
    </xf>
    <xf numFmtId="0" fontId="80" fillId="57" borderId="25" xfId="0" applyFont="1" applyFill="1" applyBorder="1" applyAlignment="1">
      <alignment/>
    </xf>
    <xf numFmtId="0" fontId="81" fillId="57" borderId="26" xfId="0" applyFont="1" applyFill="1" applyBorder="1" applyAlignment="1">
      <alignment/>
    </xf>
    <xf numFmtId="0" fontId="81" fillId="57" borderId="27" xfId="0" applyFont="1" applyFill="1" applyBorder="1" applyAlignment="1">
      <alignment/>
    </xf>
    <xf numFmtId="0" fontId="81" fillId="57" borderId="27" xfId="0" applyFont="1" applyFill="1" applyBorder="1" applyAlignment="1">
      <alignment horizontal="right"/>
    </xf>
    <xf numFmtId="0" fontId="81" fillId="57" borderId="27" xfId="0" applyFont="1" applyFill="1" applyBorder="1" applyAlignment="1">
      <alignment horizontal="center"/>
    </xf>
    <xf numFmtId="0" fontId="81" fillId="57" borderId="26" xfId="0" applyFont="1" applyFill="1" applyBorder="1" applyAlignment="1">
      <alignment horizontal="center"/>
    </xf>
    <xf numFmtId="0" fontId="81" fillId="57" borderId="28" xfId="0" applyFont="1" applyFill="1" applyBorder="1" applyAlignment="1">
      <alignment horizontal="center"/>
    </xf>
    <xf numFmtId="0" fontId="81" fillId="0" borderId="29" xfId="0" applyFont="1" applyBorder="1" applyAlignment="1">
      <alignment/>
    </xf>
    <xf numFmtId="0" fontId="81" fillId="0" borderId="0" xfId="0" applyFont="1" applyBorder="1" applyAlignment="1">
      <alignment/>
    </xf>
    <xf numFmtId="0" fontId="81" fillId="0" borderId="22" xfId="0" applyFont="1" applyBorder="1" applyAlignment="1">
      <alignment/>
    </xf>
    <xf numFmtId="0" fontId="81" fillId="0" borderId="22" xfId="0" applyFont="1" applyBorder="1" applyAlignment="1">
      <alignment horizontal="right"/>
    </xf>
    <xf numFmtId="173" fontId="81" fillId="0" borderId="22" xfId="0" applyNumberFormat="1" applyFont="1" applyBorder="1" applyAlignment="1">
      <alignment horizontal="right"/>
    </xf>
    <xf numFmtId="0" fontId="81" fillId="0" borderId="0" xfId="0" applyFont="1" applyBorder="1" applyAlignment="1">
      <alignment horizontal="right"/>
    </xf>
    <xf numFmtId="0" fontId="81" fillId="57" borderId="26" xfId="0" applyFont="1" applyFill="1" applyBorder="1" applyAlignment="1">
      <alignment horizontal="right"/>
    </xf>
    <xf numFmtId="3" fontId="81" fillId="0" borderId="22" xfId="0" applyNumberFormat="1" applyFont="1" applyBorder="1" applyAlignment="1">
      <alignment horizontal="right"/>
    </xf>
    <xf numFmtId="3" fontId="81" fillId="0" borderId="0" xfId="0" applyNumberFormat="1" applyFont="1" applyBorder="1" applyAlignment="1">
      <alignment horizontal="right"/>
    </xf>
    <xf numFmtId="1" fontId="81" fillId="0" borderId="0" xfId="0" applyNumberFormat="1" applyFont="1" applyBorder="1" applyAlignment="1">
      <alignment horizontal="right"/>
    </xf>
    <xf numFmtId="1" fontId="81" fillId="0" borderId="22" xfId="0" applyNumberFormat="1" applyFont="1" applyBorder="1" applyAlignment="1">
      <alignment horizontal="right"/>
    </xf>
    <xf numFmtId="173" fontId="81" fillId="0" borderId="0" xfId="0" applyNumberFormat="1" applyFont="1" applyFill="1" applyBorder="1" applyAlignment="1">
      <alignment horizontal="right"/>
    </xf>
    <xf numFmtId="0" fontId="4" fillId="0" borderId="0" xfId="0" applyFont="1" applyFill="1" applyBorder="1" applyAlignment="1">
      <alignment/>
    </xf>
    <xf numFmtId="0" fontId="4" fillId="0" borderId="22" xfId="0" applyFont="1" applyFill="1" applyBorder="1" applyAlignment="1">
      <alignment/>
    </xf>
    <xf numFmtId="0" fontId="81" fillId="0" borderId="22" xfId="0" applyFont="1" applyFill="1" applyBorder="1" applyAlignment="1">
      <alignment horizontal="right"/>
    </xf>
    <xf numFmtId="0" fontId="82" fillId="57" borderId="27" xfId="0" applyFont="1" applyFill="1" applyBorder="1" applyAlignment="1">
      <alignment/>
    </xf>
    <xf numFmtId="0" fontId="81" fillId="0" borderId="0" xfId="0" applyFont="1" applyAlignment="1">
      <alignment/>
    </xf>
    <xf numFmtId="2" fontId="81" fillId="0" borderId="22" xfId="0" applyNumberFormat="1" applyFont="1" applyBorder="1" applyAlignment="1">
      <alignment horizontal="right"/>
    </xf>
    <xf numFmtId="2" fontId="81" fillId="0" borderId="0" xfId="0" applyNumberFormat="1" applyFont="1" applyBorder="1" applyAlignment="1">
      <alignment horizontal="right"/>
    </xf>
    <xf numFmtId="0" fontId="81" fillId="0" borderId="30" xfId="0" applyFont="1" applyBorder="1" applyAlignment="1">
      <alignment/>
    </xf>
    <xf numFmtId="0" fontId="81" fillId="0" borderId="31" xfId="0" applyFont="1" applyBorder="1" applyAlignment="1">
      <alignment/>
    </xf>
    <xf numFmtId="0" fontId="81" fillId="0" borderId="32" xfId="0" applyFont="1" applyBorder="1" applyAlignment="1">
      <alignment/>
    </xf>
    <xf numFmtId="0" fontId="81" fillId="0" borderId="32" xfId="0" applyFont="1" applyBorder="1" applyAlignment="1">
      <alignment horizontal="right"/>
    </xf>
    <xf numFmtId="173" fontId="81" fillId="0" borderId="32" xfId="0" applyNumberFormat="1" applyFont="1" applyBorder="1" applyAlignment="1">
      <alignment horizontal="right"/>
    </xf>
    <xf numFmtId="173" fontId="81" fillId="0" borderId="31" xfId="0" applyNumberFormat="1" applyFont="1" applyBorder="1" applyAlignment="1">
      <alignment horizontal="right"/>
    </xf>
    <xf numFmtId="0" fontId="82" fillId="58" borderId="33" xfId="0" applyFont="1" applyFill="1" applyBorder="1" applyAlignment="1">
      <alignment horizontal="center" vertical="center"/>
    </xf>
    <xf numFmtId="0" fontId="82" fillId="58" borderId="34" xfId="0" applyFont="1" applyFill="1" applyBorder="1" applyAlignment="1">
      <alignment horizontal="center"/>
    </xf>
    <xf numFmtId="0" fontId="81" fillId="58" borderId="35" xfId="0" applyFont="1" applyFill="1" applyBorder="1" applyAlignment="1">
      <alignment horizontal="center"/>
    </xf>
    <xf numFmtId="0" fontId="81" fillId="58" borderId="36" xfId="0" applyFont="1" applyFill="1" applyBorder="1" applyAlignment="1">
      <alignment horizontal="center"/>
    </xf>
    <xf numFmtId="0" fontId="83" fillId="58" borderId="0" xfId="0" applyFont="1" applyFill="1" applyAlignment="1">
      <alignment/>
    </xf>
    <xf numFmtId="0" fontId="81" fillId="58" borderId="0" xfId="0" applyFont="1" applyFill="1" applyAlignment="1">
      <alignment/>
    </xf>
    <xf numFmtId="0" fontId="81" fillId="58" borderId="37" xfId="0" applyFont="1" applyFill="1" applyBorder="1" applyAlignment="1">
      <alignment horizontal="center"/>
    </xf>
    <xf numFmtId="0" fontId="81" fillId="58" borderId="38" xfId="0" applyFont="1" applyFill="1" applyBorder="1" applyAlignment="1">
      <alignment horizontal="center"/>
    </xf>
    <xf numFmtId="0" fontId="81" fillId="58" borderId="39" xfId="0" applyFont="1" applyFill="1" applyBorder="1" applyAlignment="1">
      <alignment horizontal="center"/>
    </xf>
    <xf numFmtId="0" fontId="81" fillId="58" borderId="24" xfId="0" applyFont="1" applyFill="1" applyBorder="1" applyAlignment="1">
      <alignment horizontal="center"/>
    </xf>
    <xf numFmtId="0" fontId="84" fillId="58" borderId="29" xfId="0" applyFont="1" applyFill="1" applyBorder="1" applyAlignment="1">
      <alignment horizontal="left" vertical="center"/>
    </xf>
    <xf numFmtId="0" fontId="84" fillId="58" borderId="0" xfId="0" applyFont="1" applyFill="1" applyBorder="1" applyAlignment="1">
      <alignment horizontal="left" vertical="center"/>
    </xf>
    <xf numFmtId="0" fontId="84" fillId="58" borderId="33" xfId="0" applyFont="1" applyFill="1" applyBorder="1" applyAlignment="1">
      <alignment horizontal="left" vertical="center"/>
    </xf>
    <xf numFmtId="0" fontId="82" fillId="58" borderId="22" xfId="0" applyFont="1" applyFill="1" applyBorder="1" applyAlignment="1">
      <alignment horizontal="center" vertical="center"/>
    </xf>
    <xf numFmtId="0" fontId="81" fillId="58" borderId="22" xfId="0" applyFont="1" applyFill="1" applyBorder="1" applyAlignment="1">
      <alignment horizontal="center"/>
    </xf>
    <xf numFmtId="0" fontId="81" fillId="58" borderId="0" xfId="0" applyFont="1" applyFill="1" applyBorder="1" applyAlignment="1">
      <alignment horizontal="center"/>
    </xf>
    <xf numFmtId="0" fontId="81" fillId="58" borderId="40" xfId="0" applyFont="1" applyFill="1" applyBorder="1" applyAlignment="1">
      <alignment horizontal="center"/>
    </xf>
    <xf numFmtId="0" fontId="81" fillId="58" borderId="0" xfId="0" applyFont="1" applyFill="1" applyBorder="1" applyAlignment="1">
      <alignment/>
    </xf>
    <xf numFmtId="0" fontId="81" fillId="58" borderId="22" xfId="0" applyFont="1" applyFill="1" applyBorder="1" applyAlignment="1">
      <alignment/>
    </xf>
    <xf numFmtId="0" fontId="81" fillId="58" borderId="41" xfId="0" applyFont="1" applyFill="1" applyBorder="1" applyAlignment="1">
      <alignment/>
    </xf>
    <xf numFmtId="0" fontId="81" fillId="58" borderId="42" xfId="0" applyFont="1" applyFill="1" applyBorder="1" applyAlignment="1">
      <alignment/>
    </xf>
    <xf numFmtId="0" fontId="81" fillId="58" borderId="29" xfId="0" applyFont="1" applyFill="1" applyBorder="1" applyAlignment="1">
      <alignment/>
    </xf>
    <xf numFmtId="0" fontId="81" fillId="58" borderId="22" xfId="0" applyFont="1" applyFill="1" applyBorder="1" applyAlignment="1">
      <alignment horizontal="right"/>
    </xf>
    <xf numFmtId="0" fontId="81" fillId="58" borderId="30" xfId="0" applyFont="1" applyFill="1" applyBorder="1" applyAlignment="1">
      <alignment/>
    </xf>
    <xf numFmtId="0" fontId="81" fillId="58" borderId="31" xfId="0" applyFont="1" applyFill="1" applyBorder="1" applyAlignment="1">
      <alignment/>
    </xf>
    <xf numFmtId="0" fontId="81" fillId="58" borderId="32" xfId="0" applyFont="1" applyFill="1" applyBorder="1" applyAlignment="1">
      <alignment/>
    </xf>
    <xf numFmtId="0" fontId="81" fillId="58" borderId="32" xfId="0" applyFont="1" applyFill="1" applyBorder="1" applyAlignment="1">
      <alignment horizontal="right"/>
    </xf>
    <xf numFmtId="0" fontId="81" fillId="58" borderId="43" xfId="0" applyFont="1" applyFill="1" applyBorder="1" applyAlignment="1">
      <alignment/>
    </xf>
    <xf numFmtId="0" fontId="81" fillId="58" borderId="0" xfId="0" applyFont="1" applyFill="1" applyBorder="1" applyAlignment="1">
      <alignment horizontal="right"/>
    </xf>
    <xf numFmtId="0" fontId="81" fillId="58" borderId="44" xfId="0" applyFont="1" applyFill="1" applyBorder="1" applyAlignment="1">
      <alignment/>
    </xf>
    <xf numFmtId="0" fontId="82" fillId="58" borderId="0" xfId="0" applyFont="1" applyFill="1" applyAlignment="1">
      <alignment/>
    </xf>
    <xf numFmtId="0" fontId="81" fillId="58" borderId="44" xfId="0" applyFont="1" applyFill="1" applyBorder="1" applyAlignment="1">
      <alignment horizontal="center"/>
    </xf>
    <xf numFmtId="0" fontId="81" fillId="58" borderId="42" xfId="0" applyFont="1" applyFill="1" applyBorder="1" applyAlignment="1">
      <alignment horizontal="center"/>
    </xf>
    <xf numFmtId="0" fontId="82" fillId="58" borderId="0" xfId="0" applyFont="1" applyFill="1" applyBorder="1" applyAlignment="1">
      <alignment/>
    </xf>
    <xf numFmtId="0" fontId="82" fillId="58" borderId="31" xfId="0" applyFont="1" applyFill="1" applyBorder="1" applyAlignment="1">
      <alignment/>
    </xf>
    <xf numFmtId="173" fontId="81" fillId="58" borderId="22" xfId="0" applyNumberFormat="1" applyFont="1" applyFill="1" applyBorder="1" applyAlignment="1">
      <alignment/>
    </xf>
    <xf numFmtId="173" fontId="81" fillId="58" borderId="0" xfId="0" applyNumberFormat="1" applyFont="1" applyFill="1" applyBorder="1" applyAlignment="1">
      <alignment/>
    </xf>
    <xf numFmtId="173" fontId="81" fillId="58" borderId="41" xfId="0" applyNumberFormat="1" applyFont="1" applyFill="1" applyBorder="1" applyAlignment="1">
      <alignment/>
    </xf>
    <xf numFmtId="173" fontId="81" fillId="58" borderId="42" xfId="0" applyNumberFormat="1" applyFont="1" applyFill="1" applyBorder="1" applyAlignment="1">
      <alignment/>
    </xf>
    <xf numFmtId="173" fontId="81" fillId="58" borderId="31" xfId="0" applyNumberFormat="1" applyFont="1" applyFill="1" applyBorder="1" applyAlignment="1">
      <alignment/>
    </xf>
    <xf numFmtId="173" fontId="81" fillId="58" borderId="32" xfId="0" applyNumberFormat="1" applyFont="1" applyFill="1" applyBorder="1" applyAlignment="1">
      <alignment/>
    </xf>
    <xf numFmtId="173" fontId="81" fillId="58" borderId="45" xfId="0" applyNumberFormat="1" applyFont="1" applyFill="1" applyBorder="1" applyAlignment="1">
      <alignment/>
    </xf>
    <xf numFmtId="173" fontId="81" fillId="58" borderId="43" xfId="0" applyNumberFormat="1" applyFont="1" applyFill="1" applyBorder="1" applyAlignment="1">
      <alignment/>
    </xf>
    <xf numFmtId="3" fontId="81" fillId="58" borderId="22" xfId="0" applyNumberFormat="1" applyFont="1" applyFill="1" applyBorder="1" applyAlignment="1">
      <alignment horizontal="right"/>
    </xf>
    <xf numFmtId="3" fontId="81" fillId="58" borderId="0" xfId="0" applyNumberFormat="1" applyFont="1" applyFill="1" applyBorder="1" applyAlignment="1">
      <alignment horizontal="right"/>
    </xf>
    <xf numFmtId="3" fontId="81" fillId="58" borderId="0" xfId="0" applyNumberFormat="1" applyFont="1" applyFill="1" applyBorder="1" applyAlignment="1">
      <alignment/>
    </xf>
    <xf numFmtId="3" fontId="81" fillId="58" borderId="22" xfId="0" applyNumberFormat="1" applyFont="1" applyFill="1" applyBorder="1" applyAlignment="1">
      <alignment/>
    </xf>
    <xf numFmtId="3" fontId="81" fillId="58" borderId="41" xfId="0" applyNumberFormat="1" applyFont="1" applyFill="1" applyBorder="1" applyAlignment="1">
      <alignment/>
    </xf>
    <xf numFmtId="3" fontId="81" fillId="58" borderId="42" xfId="0" applyNumberFormat="1" applyFont="1" applyFill="1" applyBorder="1" applyAlignment="1">
      <alignment/>
    </xf>
    <xf numFmtId="3" fontId="81" fillId="58" borderId="32" xfId="0" applyNumberFormat="1" applyFont="1" applyFill="1" applyBorder="1" applyAlignment="1">
      <alignment/>
    </xf>
    <xf numFmtId="3" fontId="81" fillId="58" borderId="31" xfId="0" applyNumberFormat="1" applyFont="1" applyFill="1" applyBorder="1" applyAlignment="1">
      <alignment/>
    </xf>
    <xf numFmtId="3" fontId="81" fillId="58" borderId="45" xfId="0" applyNumberFormat="1" applyFont="1" applyFill="1" applyBorder="1" applyAlignment="1">
      <alignment/>
    </xf>
    <xf numFmtId="3" fontId="81" fillId="58" borderId="43" xfId="0" applyNumberFormat="1" applyFont="1" applyFill="1" applyBorder="1" applyAlignment="1">
      <alignment/>
    </xf>
    <xf numFmtId="173" fontId="81" fillId="58" borderId="44" xfId="0" applyNumberFormat="1" applyFont="1" applyFill="1" applyBorder="1" applyAlignment="1">
      <alignment/>
    </xf>
    <xf numFmtId="173" fontId="81" fillId="58" borderId="46" xfId="0" applyNumberFormat="1" applyFont="1" applyFill="1" applyBorder="1" applyAlignment="1">
      <alignment/>
    </xf>
    <xf numFmtId="0" fontId="81" fillId="58" borderId="0" xfId="0" applyFont="1" applyFill="1" applyBorder="1" applyAlignment="1">
      <alignment horizontal="center" vertical="center"/>
    </xf>
    <xf numFmtId="0" fontId="81" fillId="58" borderId="40" xfId="0" applyFont="1" applyFill="1" applyBorder="1" applyAlignment="1">
      <alignment horizontal="center" vertical="center"/>
    </xf>
    <xf numFmtId="0" fontId="81" fillId="58" borderId="22" xfId="0" applyFont="1" applyFill="1" applyBorder="1" applyAlignment="1">
      <alignment horizontal="center" vertical="center"/>
    </xf>
    <xf numFmtId="0" fontId="81" fillId="58" borderId="41" xfId="0" applyFont="1" applyFill="1" applyBorder="1" applyAlignment="1">
      <alignment horizontal="center"/>
    </xf>
    <xf numFmtId="0" fontId="81" fillId="58" borderId="0" xfId="0" applyFont="1" applyFill="1" applyBorder="1" applyAlignment="1">
      <alignment horizontal="left" vertical="center"/>
    </xf>
    <xf numFmtId="0" fontId="84" fillId="58" borderId="22" xfId="0" applyFont="1" applyFill="1" applyBorder="1" applyAlignment="1">
      <alignment horizontal="left" vertical="center"/>
    </xf>
    <xf numFmtId="0" fontId="81" fillId="58" borderId="47" xfId="0" applyFont="1" applyFill="1" applyBorder="1" applyAlignment="1">
      <alignment/>
    </xf>
    <xf numFmtId="0" fontId="81" fillId="58" borderId="48" xfId="0" applyFont="1" applyFill="1" applyBorder="1" applyAlignment="1">
      <alignment/>
    </xf>
    <xf numFmtId="0" fontId="81" fillId="58" borderId="30" xfId="0" applyFont="1" applyFill="1" applyBorder="1" applyAlignment="1">
      <alignment horizontal="left" vertical="center"/>
    </xf>
    <xf numFmtId="0" fontId="81" fillId="58" borderId="46" xfId="0" applyFont="1" applyFill="1" applyBorder="1" applyAlignment="1">
      <alignment horizontal="right"/>
    </xf>
    <xf numFmtId="172" fontId="81" fillId="58" borderId="0" xfId="0" applyNumberFormat="1" applyFont="1" applyFill="1" applyAlignment="1">
      <alignment/>
    </xf>
    <xf numFmtId="172" fontId="81" fillId="58" borderId="0" xfId="0" applyNumberFormat="1" applyFont="1" applyFill="1" applyAlignment="1">
      <alignment/>
    </xf>
    <xf numFmtId="0" fontId="81" fillId="58" borderId="44" xfId="0" applyFont="1" applyFill="1" applyBorder="1" applyAlignment="1">
      <alignment horizontal="center" vertical="center"/>
    </xf>
    <xf numFmtId="0" fontId="81" fillId="59" borderId="0" xfId="0" applyFont="1" applyFill="1" applyBorder="1" applyAlignment="1">
      <alignment/>
    </xf>
    <xf numFmtId="0" fontId="81" fillId="59" borderId="22" xfId="0" applyFont="1" applyFill="1" applyBorder="1" applyAlignment="1">
      <alignment/>
    </xf>
    <xf numFmtId="0" fontId="81" fillId="59" borderId="41" xfId="0" applyFont="1" applyFill="1" applyBorder="1" applyAlignment="1">
      <alignment/>
    </xf>
    <xf numFmtId="0" fontId="81" fillId="59" borderId="42" xfId="0" applyFont="1" applyFill="1" applyBorder="1" applyAlignment="1">
      <alignment/>
    </xf>
    <xf numFmtId="173" fontId="81" fillId="58" borderId="44" xfId="0" applyNumberFormat="1" applyFont="1" applyFill="1" applyBorder="1" applyAlignment="1">
      <alignment horizontal="right"/>
    </xf>
    <xf numFmtId="173" fontId="81" fillId="58" borderId="0" xfId="0" applyNumberFormat="1" applyFont="1" applyFill="1" applyBorder="1" applyAlignment="1">
      <alignment horizontal="right"/>
    </xf>
    <xf numFmtId="173" fontId="81" fillId="58" borderId="22" xfId="0" applyNumberFormat="1" applyFont="1" applyFill="1" applyBorder="1" applyAlignment="1">
      <alignment horizontal="right"/>
    </xf>
    <xf numFmtId="173" fontId="81" fillId="58" borderId="41" xfId="0" applyNumberFormat="1" applyFont="1" applyFill="1" applyBorder="1" applyAlignment="1">
      <alignment horizontal="right"/>
    </xf>
    <xf numFmtId="173" fontId="81" fillId="58" borderId="42" xfId="0" applyNumberFormat="1" applyFont="1" applyFill="1" applyBorder="1" applyAlignment="1">
      <alignment horizontal="right"/>
    </xf>
    <xf numFmtId="174" fontId="81" fillId="58" borderId="44" xfId="0" applyNumberFormat="1" applyFont="1" applyFill="1" applyBorder="1" applyAlignment="1">
      <alignment horizontal="right"/>
    </xf>
    <xf numFmtId="174" fontId="81" fillId="58" borderId="0" xfId="0" applyNumberFormat="1" applyFont="1" applyFill="1" applyBorder="1" applyAlignment="1">
      <alignment horizontal="right"/>
    </xf>
    <xf numFmtId="174" fontId="81" fillId="58" borderId="22" xfId="0" applyNumberFormat="1" applyFont="1" applyFill="1" applyBorder="1" applyAlignment="1">
      <alignment horizontal="right"/>
    </xf>
    <xf numFmtId="174" fontId="81" fillId="58" borderId="0" xfId="0" applyNumberFormat="1" applyFont="1" applyFill="1" applyBorder="1" applyAlignment="1">
      <alignment/>
    </xf>
    <xf numFmtId="174" fontId="81" fillId="58" borderId="22" xfId="0" applyNumberFormat="1" applyFont="1" applyFill="1" applyBorder="1" applyAlignment="1">
      <alignment/>
    </xf>
    <xf numFmtId="174" fontId="81" fillId="58" borderId="41" xfId="0" applyNumberFormat="1" applyFont="1" applyFill="1" applyBorder="1" applyAlignment="1">
      <alignment/>
    </xf>
    <xf numFmtId="174" fontId="81" fillId="58" borderId="42" xfId="0" applyNumberFormat="1" applyFont="1" applyFill="1" applyBorder="1" applyAlignment="1">
      <alignment/>
    </xf>
    <xf numFmtId="174" fontId="81" fillId="58" borderId="44" xfId="0" applyNumberFormat="1" applyFont="1" applyFill="1" applyBorder="1" applyAlignment="1">
      <alignment/>
    </xf>
    <xf numFmtId="174" fontId="81" fillId="59" borderId="0" xfId="0" applyNumberFormat="1" applyFont="1" applyFill="1" applyBorder="1" applyAlignment="1">
      <alignment/>
    </xf>
    <xf numFmtId="174" fontId="81" fillId="59" borderId="22" xfId="0" applyNumberFormat="1" applyFont="1" applyFill="1" applyBorder="1" applyAlignment="1">
      <alignment/>
    </xf>
    <xf numFmtId="174" fontId="81" fillId="59" borderId="41" xfId="0" applyNumberFormat="1" applyFont="1" applyFill="1" applyBorder="1" applyAlignment="1">
      <alignment/>
    </xf>
    <xf numFmtId="174" fontId="81" fillId="59" borderId="42" xfId="0" applyNumberFormat="1" applyFont="1" applyFill="1" applyBorder="1" applyAlignment="1">
      <alignment/>
    </xf>
    <xf numFmtId="3" fontId="81" fillId="58" borderId="44" xfId="0" applyNumberFormat="1" applyFont="1" applyFill="1" applyBorder="1" applyAlignment="1">
      <alignment/>
    </xf>
    <xf numFmtId="0" fontId="82" fillId="58" borderId="31" xfId="0" applyFont="1" applyFill="1" applyBorder="1" applyAlignment="1">
      <alignment horizontal="left" vertical="center"/>
    </xf>
    <xf numFmtId="0" fontId="81" fillId="59" borderId="31" xfId="0" applyFont="1" applyFill="1" applyBorder="1" applyAlignment="1">
      <alignment/>
    </xf>
    <xf numFmtId="0" fontId="81" fillId="59" borderId="32" xfId="0" applyFont="1" applyFill="1" applyBorder="1" applyAlignment="1">
      <alignment/>
    </xf>
    <xf numFmtId="0" fontId="81" fillId="59" borderId="43" xfId="0" applyFont="1" applyFill="1" applyBorder="1" applyAlignment="1">
      <alignment/>
    </xf>
    <xf numFmtId="3" fontId="81" fillId="58" borderId="44" xfId="0" applyNumberFormat="1" applyFont="1" applyFill="1" applyBorder="1" applyAlignment="1">
      <alignment horizontal="center" vertical="center"/>
    </xf>
    <xf numFmtId="3" fontId="81" fillId="58" borderId="0" xfId="0" applyNumberFormat="1" applyFont="1" applyFill="1" applyBorder="1" applyAlignment="1">
      <alignment horizontal="center" vertical="center"/>
    </xf>
    <xf numFmtId="3" fontId="81" fillId="58" borderId="22" xfId="0" applyNumberFormat="1" applyFont="1" applyFill="1" applyBorder="1" applyAlignment="1">
      <alignment horizontal="center" vertical="center"/>
    </xf>
    <xf numFmtId="3" fontId="81" fillId="58" borderId="0" xfId="0" applyNumberFormat="1" applyFont="1" applyFill="1" applyBorder="1" applyAlignment="1">
      <alignment horizontal="center"/>
    </xf>
    <xf numFmtId="3" fontId="81" fillId="58" borderId="22" xfId="0" applyNumberFormat="1" applyFont="1" applyFill="1" applyBorder="1" applyAlignment="1">
      <alignment horizontal="center"/>
    </xf>
    <xf numFmtId="3" fontId="81" fillId="58" borderId="42" xfId="0" applyNumberFormat="1" applyFont="1" applyFill="1" applyBorder="1" applyAlignment="1">
      <alignment horizontal="center"/>
    </xf>
    <xf numFmtId="3" fontId="81" fillId="58" borderId="44" xfId="0" applyNumberFormat="1" applyFont="1" applyFill="1" applyBorder="1" applyAlignment="1">
      <alignment horizontal="right"/>
    </xf>
    <xf numFmtId="3" fontId="81" fillId="59" borderId="0" xfId="0" applyNumberFormat="1" applyFont="1" applyFill="1" applyBorder="1" applyAlignment="1">
      <alignment/>
    </xf>
    <xf numFmtId="3" fontId="81" fillId="59" borderId="22" xfId="0" applyNumberFormat="1" applyFont="1" applyFill="1" applyBorder="1" applyAlignment="1">
      <alignment/>
    </xf>
    <xf numFmtId="3" fontId="81" fillId="59" borderId="42" xfId="0" applyNumberFormat="1" applyFont="1" applyFill="1" applyBorder="1" applyAlignment="1">
      <alignment/>
    </xf>
    <xf numFmtId="3" fontId="81" fillId="58" borderId="46" xfId="0" applyNumberFormat="1" applyFont="1" applyFill="1" applyBorder="1" applyAlignment="1">
      <alignment/>
    </xf>
    <xf numFmtId="3" fontId="81" fillId="59" borderId="31" xfId="0" applyNumberFormat="1" applyFont="1" applyFill="1" applyBorder="1" applyAlignment="1">
      <alignment/>
    </xf>
    <xf numFmtId="3" fontId="81" fillId="59" borderId="32" xfId="0" applyNumberFormat="1" applyFont="1" applyFill="1" applyBorder="1" applyAlignment="1">
      <alignment/>
    </xf>
    <xf numFmtId="3" fontId="81" fillId="59" borderId="43" xfId="0" applyNumberFormat="1" applyFont="1" applyFill="1" applyBorder="1" applyAlignment="1">
      <alignment/>
    </xf>
    <xf numFmtId="0" fontId="85" fillId="58" borderId="49" xfId="0" applyFont="1" applyFill="1" applyBorder="1" applyAlignment="1">
      <alignment horizontal="center" vertical="center" textRotation="90" wrapText="1"/>
    </xf>
    <xf numFmtId="0" fontId="85" fillId="58" borderId="46" xfId="0" applyFont="1" applyFill="1" applyBorder="1" applyAlignment="1">
      <alignment horizontal="center" vertical="center" textRotation="90" wrapText="1"/>
    </xf>
    <xf numFmtId="0" fontId="85" fillId="58" borderId="32" xfId="0" applyFont="1" applyFill="1" applyBorder="1" applyAlignment="1">
      <alignment horizontal="center" vertical="center" textRotation="90" wrapText="1"/>
    </xf>
    <xf numFmtId="0" fontId="85" fillId="58" borderId="43" xfId="0" applyFont="1" applyFill="1" applyBorder="1" applyAlignment="1">
      <alignment horizontal="center" vertical="center" textRotation="90" wrapText="1"/>
    </xf>
    <xf numFmtId="173" fontId="81" fillId="57" borderId="27" xfId="0" applyNumberFormat="1" applyFont="1" applyFill="1" applyBorder="1" applyAlignment="1">
      <alignment horizontal="right"/>
    </xf>
    <xf numFmtId="173" fontId="81" fillId="57" borderId="26" xfId="0" applyNumberFormat="1" applyFont="1" applyFill="1" applyBorder="1" applyAlignment="1">
      <alignment horizontal="right"/>
    </xf>
    <xf numFmtId="0" fontId="0" fillId="0" borderId="0" xfId="0" applyAlignment="1">
      <alignment/>
    </xf>
    <xf numFmtId="3" fontId="81" fillId="58" borderId="42" xfId="0" applyNumberFormat="1" applyFont="1" applyFill="1" applyBorder="1" applyAlignment="1">
      <alignment horizontal="right"/>
    </xf>
    <xf numFmtId="0" fontId="81" fillId="58" borderId="38" xfId="0" applyFont="1" applyFill="1" applyBorder="1" applyAlignment="1">
      <alignment horizontal="center"/>
    </xf>
    <xf numFmtId="174" fontId="81" fillId="58" borderId="42" xfId="0" applyNumberFormat="1" applyFont="1" applyFill="1" applyBorder="1" applyAlignment="1">
      <alignment horizontal="right"/>
    </xf>
    <xf numFmtId="173" fontId="81" fillId="58" borderId="50" xfId="0" applyNumberFormat="1" applyFont="1" applyFill="1" applyBorder="1" applyAlignment="1">
      <alignment horizontal="center"/>
    </xf>
    <xf numFmtId="173" fontId="81" fillId="58" borderId="22" xfId="0" applyNumberFormat="1" applyFont="1" applyFill="1" applyBorder="1" applyAlignment="1">
      <alignment horizontal="center"/>
    </xf>
    <xf numFmtId="173" fontId="81" fillId="58" borderId="42" xfId="0" applyNumberFormat="1" applyFont="1" applyFill="1" applyBorder="1" applyAlignment="1">
      <alignment horizontal="center"/>
    </xf>
    <xf numFmtId="173" fontId="81" fillId="58" borderId="29" xfId="0" applyNumberFormat="1" applyFont="1" applyFill="1" applyBorder="1" applyAlignment="1">
      <alignment horizontal="center"/>
    </xf>
    <xf numFmtId="173" fontId="81" fillId="58" borderId="41" xfId="0" applyNumberFormat="1" applyFont="1" applyFill="1" applyBorder="1" applyAlignment="1">
      <alignment horizontal="center"/>
    </xf>
    <xf numFmtId="173" fontId="81" fillId="58" borderId="46" xfId="0" applyNumberFormat="1" applyFont="1" applyFill="1" applyBorder="1" applyAlignment="1">
      <alignment horizontal="center"/>
    </xf>
    <xf numFmtId="173" fontId="81" fillId="58" borderId="32" xfId="0" applyNumberFormat="1" applyFont="1" applyFill="1" applyBorder="1" applyAlignment="1">
      <alignment horizontal="center"/>
    </xf>
    <xf numFmtId="173" fontId="81" fillId="58" borderId="43" xfId="0" applyNumberFormat="1" applyFont="1" applyFill="1" applyBorder="1" applyAlignment="1">
      <alignment horizontal="center"/>
    </xf>
    <xf numFmtId="173" fontId="81" fillId="0" borderId="22" xfId="0" applyNumberFormat="1" applyFont="1" applyFill="1" applyBorder="1" applyAlignment="1">
      <alignment horizontal="right"/>
    </xf>
    <xf numFmtId="0" fontId="81" fillId="0" borderId="0" xfId="0" applyFont="1" applyFill="1" applyBorder="1" applyAlignment="1">
      <alignment/>
    </xf>
    <xf numFmtId="0" fontId="81" fillId="0" borderId="22" xfId="0" applyFont="1" applyFill="1" applyBorder="1" applyAlignment="1">
      <alignment/>
    </xf>
    <xf numFmtId="0" fontId="81" fillId="0" borderId="0" xfId="0" applyFont="1" applyFill="1" applyAlignment="1">
      <alignment/>
    </xf>
    <xf numFmtId="1" fontId="81" fillId="0" borderId="51" xfId="0" applyNumberFormat="1" applyFont="1" applyFill="1" applyBorder="1" applyAlignment="1">
      <alignment/>
    </xf>
    <xf numFmtId="1" fontId="81" fillId="0" borderId="52" xfId="0" applyNumberFormat="1" applyFont="1" applyFill="1" applyBorder="1" applyAlignment="1">
      <alignment/>
    </xf>
    <xf numFmtId="1" fontId="81" fillId="0" borderId="53" xfId="0" applyNumberFormat="1" applyFont="1" applyFill="1" applyBorder="1" applyAlignment="1">
      <alignment/>
    </xf>
    <xf numFmtId="1" fontId="81" fillId="0" borderId="54" xfId="0" applyNumberFormat="1" applyFont="1" applyFill="1" applyBorder="1" applyAlignment="1">
      <alignment/>
    </xf>
    <xf numFmtId="1" fontId="81" fillId="0" borderId="55" xfId="0" applyNumberFormat="1" applyFont="1" applyFill="1" applyBorder="1" applyAlignment="1">
      <alignment/>
    </xf>
    <xf numFmtId="1" fontId="81" fillId="0" borderId="56" xfId="0" applyNumberFormat="1" applyFont="1" applyFill="1" applyBorder="1" applyAlignment="1">
      <alignment/>
    </xf>
    <xf numFmtId="1" fontId="81" fillId="0" borderId="57" xfId="0" applyNumberFormat="1" applyFont="1" applyFill="1" applyBorder="1" applyAlignment="1">
      <alignment/>
    </xf>
    <xf numFmtId="1" fontId="81" fillId="0" borderId="58" xfId="0" applyNumberFormat="1" applyFont="1" applyFill="1" applyBorder="1" applyAlignment="1">
      <alignment/>
    </xf>
    <xf numFmtId="1" fontId="81" fillId="0" borderId="59" xfId="0" applyNumberFormat="1" applyFont="1" applyFill="1" applyBorder="1" applyAlignment="1">
      <alignment/>
    </xf>
    <xf numFmtId="1" fontId="81" fillId="0" borderId="60" xfId="0" applyNumberFormat="1" applyFont="1" applyFill="1" applyBorder="1" applyAlignment="1">
      <alignment/>
    </xf>
    <xf numFmtId="1" fontId="81" fillId="0" borderId="61" xfId="0" applyNumberFormat="1" applyFont="1" applyFill="1" applyBorder="1" applyAlignment="1">
      <alignment/>
    </xf>
    <xf numFmtId="0" fontId="81" fillId="58" borderId="62" xfId="0" applyFont="1" applyFill="1" applyBorder="1" applyAlignment="1">
      <alignment/>
    </xf>
    <xf numFmtId="0" fontId="81" fillId="0" borderId="62" xfId="0" applyFont="1" applyFill="1" applyBorder="1" applyAlignment="1">
      <alignment/>
    </xf>
    <xf numFmtId="173" fontId="81" fillId="0" borderId="63" xfId="0" applyNumberFormat="1" applyFont="1" applyFill="1" applyBorder="1" applyAlignment="1">
      <alignment/>
    </xf>
    <xf numFmtId="173" fontId="81" fillId="0" borderId="53" xfId="0" applyNumberFormat="1" applyFont="1" applyFill="1" applyBorder="1" applyAlignment="1">
      <alignment/>
    </xf>
    <xf numFmtId="173" fontId="81" fillId="0" borderId="54" xfId="0" applyNumberFormat="1" applyFont="1" applyFill="1" applyBorder="1" applyAlignment="1">
      <alignment/>
    </xf>
    <xf numFmtId="173" fontId="81" fillId="0" borderId="55" xfId="0" applyNumberFormat="1" applyFont="1" applyFill="1" applyBorder="1" applyAlignment="1">
      <alignment/>
    </xf>
    <xf numFmtId="173" fontId="81" fillId="0" borderId="51" xfId="0" applyNumberFormat="1" applyFont="1" applyFill="1" applyBorder="1" applyAlignment="1">
      <alignment/>
    </xf>
    <xf numFmtId="173" fontId="81" fillId="0" borderId="56" xfId="0" applyNumberFormat="1" applyFont="1" applyFill="1" applyBorder="1" applyAlignment="1">
      <alignment/>
    </xf>
    <xf numFmtId="173" fontId="81" fillId="0" borderId="57" xfId="0" applyNumberFormat="1" applyFont="1" applyFill="1" applyBorder="1" applyAlignment="1">
      <alignment/>
    </xf>
    <xf numFmtId="173" fontId="81" fillId="0" borderId="58" xfId="0" applyNumberFormat="1" applyFont="1" applyFill="1" applyBorder="1" applyAlignment="1">
      <alignment/>
    </xf>
    <xf numFmtId="173" fontId="81" fillId="0" borderId="52" xfId="0" applyNumberFormat="1" applyFont="1" applyFill="1" applyBorder="1" applyAlignment="1">
      <alignment/>
    </xf>
    <xf numFmtId="173" fontId="81" fillId="0" borderId="59" xfId="0" applyNumberFormat="1" applyFont="1" applyFill="1" applyBorder="1" applyAlignment="1">
      <alignment/>
    </xf>
    <xf numFmtId="173" fontId="81" fillId="0" borderId="60" xfId="0" applyNumberFormat="1" applyFont="1" applyFill="1" applyBorder="1" applyAlignment="1">
      <alignment/>
    </xf>
    <xf numFmtId="173" fontId="81" fillId="0" borderId="61" xfId="0" applyNumberFormat="1" applyFont="1" applyFill="1" applyBorder="1" applyAlignment="1">
      <alignment/>
    </xf>
    <xf numFmtId="17" fontId="81" fillId="58" borderId="64" xfId="0" applyNumberFormat="1" applyFont="1" applyFill="1" applyBorder="1" applyAlignment="1">
      <alignment/>
    </xf>
    <xf numFmtId="17" fontId="81" fillId="58" borderId="65" xfId="0" applyNumberFormat="1" applyFont="1" applyFill="1" applyBorder="1" applyAlignment="1">
      <alignment/>
    </xf>
    <xf numFmtId="0" fontId="0" fillId="0" borderId="0" xfId="0" applyFill="1" applyAlignment="1">
      <alignment/>
    </xf>
    <xf numFmtId="173" fontId="81" fillId="58" borderId="0" xfId="0" applyNumberFormat="1" applyFont="1" applyFill="1" applyAlignment="1">
      <alignment/>
    </xf>
    <xf numFmtId="0" fontId="86" fillId="57" borderId="66" xfId="0" applyFont="1" applyFill="1" applyBorder="1" applyAlignment="1">
      <alignment vertical="center"/>
    </xf>
    <xf numFmtId="0" fontId="86" fillId="57" borderId="67" xfId="0" applyFont="1" applyFill="1" applyBorder="1" applyAlignment="1">
      <alignment vertical="center"/>
    </xf>
    <xf numFmtId="3" fontId="81" fillId="0" borderId="63" xfId="0" applyNumberFormat="1" applyFont="1" applyFill="1" applyBorder="1" applyAlignment="1">
      <alignment/>
    </xf>
    <xf numFmtId="173" fontId="0" fillId="0" borderId="0" xfId="0" applyNumberFormat="1" applyAlignment="1">
      <alignment/>
    </xf>
    <xf numFmtId="0" fontId="81" fillId="0" borderId="29" xfId="0" applyFont="1" applyFill="1" applyBorder="1" applyAlignment="1">
      <alignment/>
    </xf>
    <xf numFmtId="0" fontId="81" fillId="0" borderId="0" xfId="0" applyFont="1" applyFill="1" applyAlignment="1">
      <alignment vertical="center"/>
    </xf>
    <xf numFmtId="0" fontId="59" fillId="0" borderId="0" xfId="0" applyFont="1" applyFill="1" applyAlignment="1">
      <alignment vertical="center"/>
    </xf>
    <xf numFmtId="0" fontId="81" fillId="58" borderId="42" xfId="0" applyFont="1" applyFill="1" applyBorder="1" applyAlignment="1">
      <alignment horizontal="center" vertical="center"/>
    </xf>
    <xf numFmtId="3" fontId="81" fillId="58" borderId="42" xfId="0" applyNumberFormat="1" applyFont="1" applyFill="1" applyBorder="1" applyAlignment="1">
      <alignment horizontal="center" vertical="center"/>
    </xf>
    <xf numFmtId="0" fontId="87" fillId="58" borderId="0" xfId="0" applyFont="1" applyFill="1" applyBorder="1" applyAlignment="1">
      <alignment horizontal="left" vertical="center"/>
    </xf>
    <xf numFmtId="0" fontId="87" fillId="58" borderId="22" xfId="0" applyFont="1" applyFill="1" applyBorder="1" applyAlignment="1">
      <alignment horizontal="left" vertical="center"/>
    </xf>
    <xf numFmtId="0" fontId="84" fillId="58" borderId="29" xfId="0" applyFont="1" applyFill="1" applyBorder="1" applyAlignment="1">
      <alignment/>
    </xf>
    <xf numFmtId="3" fontId="81" fillId="58" borderId="0" xfId="0" applyNumberFormat="1" applyFont="1" applyFill="1" applyAlignment="1">
      <alignment/>
    </xf>
    <xf numFmtId="0" fontId="84" fillId="58" borderId="30" xfId="0" applyFont="1" applyFill="1" applyBorder="1" applyAlignment="1">
      <alignment/>
    </xf>
    <xf numFmtId="174" fontId="81" fillId="0" borderId="0" xfId="0" applyNumberFormat="1" applyFont="1" applyFill="1" applyBorder="1" applyAlignment="1">
      <alignment horizontal="right"/>
    </xf>
    <xf numFmtId="0" fontId="82" fillId="58" borderId="33" xfId="0" applyFont="1" applyFill="1" applyBorder="1" applyAlignment="1">
      <alignment horizontal="center" vertical="center"/>
    </xf>
    <xf numFmtId="0" fontId="82" fillId="58" borderId="68" xfId="0" applyFont="1" applyFill="1" applyBorder="1" applyAlignment="1">
      <alignment horizontal="center"/>
    </xf>
    <xf numFmtId="1" fontId="0" fillId="0" borderId="0" xfId="0" applyNumberFormat="1" applyAlignment="1">
      <alignment/>
    </xf>
    <xf numFmtId="173" fontId="81" fillId="58" borderId="44" xfId="0" applyNumberFormat="1" applyFont="1" applyFill="1" applyBorder="1" applyAlignment="1">
      <alignment horizontal="center"/>
    </xf>
    <xf numFmtId="176" fontId="0" fillId="0" borderId="0" xfId="0" applyNumberFormat="1" applyAlignment="1">
      <alignment/>
    </xf>
    <xf numFmtId="173" fontId="81" fillId="0" borderId="0" xfId="0" applyNumberFormat="1" applyFont="1" applyBorder="1" applyAlignment="1">
      <alignment horizontal="right"/>
    </xf>
    <xf numFmtId="173" fontId="81" fillId="0" borderId="0" xfId="0" applyNumberFormat="1" applyFont="1" applyFill="1" applyBorder="1" applyAlignment="1">
      <alignment horizontal="right"/>
    </xf>
    <xf numFmtId="174" fontId="81" fillId="0" borderId="42" xfId="0" applyNumberFormat="1" applyFont="1" applyFill="1" applyBorder="1" applyAlignment="1">
      <alignment horizontal="right"/>
    </xf>
    <xf numFmtId="174" fontId="81" fillId="0" borderId="44" xfId="0" applyNumberFormat="1" applyFont="1" applyFill="1" applyBorder="1" applyAlignment="1">
      <alignment horizontal="right"/>
    </xf>
    <xf numFmtId="173" fontId="81" fillId="0" borderId="42" xfId="0" applyNumberFormat="1" applyFont="1" applyBorder="1" applyAlignment="1">
      <alignment horizontal="right"/>
    </xf>
    <xf numFmtId="173" fontId="81" fillId="57" borderId="28" xfId="0" applyNumberFormat="1" applyFont="1" applyFill="1" applyBorder="1" applyAlignment="1">
      <alignment horizontal="right"/>
    </xf>
    <xf numFmtId="0" fontId="80" fillId="58" borderId="29" xfId="0" applyFont="1" applyFill="1" applyBorder="1" applyAlignment="1">
      <alignment horizontal="left" vertical="center"/>
    </xf>
    <xf numFmtId="0" fontId="80" fillId="58" borderId="0" xfId="0" applyFont="1" applyFill="1" applyBorder="1" applyAlignment="1">
      <alignment horizontal="left" vertical="center"/>
    </xf>
    <xf numFmtId="0" fontId="80" fillId="58" borderId="22" xfId="0" applyFont="1" applyFill="1" applyBorder="1" applyAlignment="1">
      <alignment horizontal="left" vertical="center"/>
    </xf>
    <xf numFmtId="173" fontId="81" fillId="58" borderId="0" xfId="0" applyNumberFormat="1" applyFont="1" applyFill="1" applyBorder="1" applyAlignment="1">
      <alignment horizontal="center"/>
    </xf>
    <xf numFmtId="0" fontId="86" fillId="57" borderId="69" xfId="0" applyFont="1" applyFill="1" applyBorder="1" applyAlignment="1">
      <alignment horizontal="left" vertical="center"/>
    </xf>
    <xf numFmtId="0" fontId="86" fillId="57" borderId="66" xfId="0" applyFont="1" applyFill="1" applyBorder="1" applyAlignment="1">
      <alignment horizontal="left" vertical="center"/>
    </xf>
    <xf numFmtId="0" fontId="86" fillId="57" borderId="67" xfId="0" applyFont="1" applyFill="1" applyBorder="1" applyAlignment="1">
      <alignment horizontal="left" vertical="center"/>
    </xf>
    <xf numFmtId="0" fontId="80" fillId="58" borderId="70" xfId="0" applyFont="1" applyFill="1" applyBorder="1" applyAlignment="1">
      <alignment horizontal="left" vertical="center"/>
    </xf>
    <xf numFmtId="0" fontId="80" fillId="58" borderId="71" xfId="0" applyFont="1" applyFill="1" applyBorder="1" applyAlignment="1">
      <alignment horizontal="left" vertical="center"/>
    </xf>
    <xf numFmtId="0" fontId="80" fillId="58" borderId="38" xfId="0" applyFont="1" applyFill="1" applyBorder="1" applyAlignment="1">
      <alignment horizontal="left" vertical="center"/>
    </xf>
    <xf numFmtId="0" fontId="82" fillId="58" borderId="23" xfId="0" applyFont="1" applyFill="1" applyBorder="1" applyAlignment="1">
      <alignment horizontal="center" vertical="center"/>
    </xf>
    <xf numFmtId="0" fontId="81" fillId="58" borderId="72" xfId="0" applyFont="1" applyFill="1" applyBorder="1" applyAlignment="1">
      <alignment horizontal="center" vertical="center"/>
    </xf>
    <xf numFmtId="0" fontId="81" fillId="58" borderId="71" xfId="0" applyFont="1" applyFill="1" applyBorder="1" applyAlignment="1">
      <alignment horizontal="center" vertical="center"/>
    </xf>
    <xf numFmtId="0" fontId="81" fillId="58" borderId="73" xfId="0" applyFont="1" applyFill="1" applyBorder="1" applyAlignment="1">
      <alignment horizontal="center" vertical="center"/>
    </xf>
    <xf numFmtId="0" fontId="82" fillId="58" borderId="38" xfId="0" applyFont="1" applyFill="1" applyBorder="1" applyAlignment="1">
      <alignment horizontal="center" vertical="center"/>
    </xf>
    <xf numFmtId="0" fontId="81" fillId="58" borderId="23" xfId="0" applyFont="1" applyFill="1" applyBorder="1" applyAlignment="1">
      <alignment horizontal="center" vertical="center" wrapText="1"/>
    </xf>
    <xf numFmtId="173" fontId="81" fillId="0" borderId="42" xfId="0" applyNumberFormat="1" applyFont="1" applyBorder="1" applyAlignment="1">
      <alignment horizontal="center"/>
    </xf>
    <xf numFmtId="173" fontId="81" fillId="0" borderId="42" xfId="0" applyNumberFormat="1" applyFont="1" applyBorder="1" applyAlignment="1">
      <alignment horizontal="center" vertical="center"/>
    </xf>
    <xf numFmtId="173" fontId="81" fillId="58" borderId="42" xfId="0" applyNumberFormat="1" applyFont="1" applyFill="1" applyBorder="1" applyAlignment="1">
      <alignment horizontal="center" vertical="center"/>
    </xf>
    <xf numFmtId="173" fontId="81" fillId="0" borderId="43" xfId="0" applyNumberFormat="1" applyFont="1" applyBorder="1" applyAlignment="1">
      <alignment horizontal="center" vertical="center"/>
    </xf>
    <xf numFmtId="173" fontId="4" fillId="0" borderId="0" xfId="0" applyNumberFormat="1" applyFont="1" applyBorder="1" applyAlignment="1">
      <alignment horizontal="right"/>
    </xf>
    <xf numFmtId="0" fontId="81" fillId="0" borderId="0" xfId="0" applyFont="1" applyFill="1" applyBorder="1" applyAlignment="1">
      <alignment horizontal="left" vertical="center"/>
    </xf>
    <xf numFmtId="173" fontId="81" fillId="58" borderId="49" xfId="0" applyNumberFormat="1" applyFont="1" applyFill="1" applyBorder="1" applyAlignment="1">
      <alignment horizontal="center"/>
    </xf>
    <xf numFmtId="173" fontId="81" fillId="58" borderId="67" xfId="0" applyNumberFormat="1" applyFont="1" applyFill="1" applyBorder="1" applyAlignment="1">
      <alignment horizontal="center"/>
    </xf>
    <xf numFmtId="173" fontId="81" fillId="0" borderId="42" xfId="0" applyNumberFormat="1" applyFont="1" applyFill="1" applyBorder="1" applyAlignment="1">
      <alignment horizontal="center"/>
    </xf>
    <xf numFmtId="0" fontId="81" fillId="58" borderId="73" xfId="0" applyFont="1" applyFill="1" applyBorder="1" applyAlignment="1">
      <alignment horizontal="center"/>
    </xf>
    <xf numFmtId="0" fontId="81" fillId="58" borderId="38" xfId="0" applyFont="1" applyFill="1" applyBorder="1" applyAlignment="1">
      <alignment horizontal="center"/>
    </xf>
    <xf numFmtId="0" fontId="79" fillId="0" borderId="38" xfId="0" applyFont="1" applyBorder="1" applyAlignment="1">
      <alignment horizontal="center"/>
    </xf>
    <xf numFmtId="0" fontId="4" fillId="0" borderId="0" xfId="0" applyFont="1" applyFill="1" applyAlignment="1">
      <alignment/>
    </xf>
    <xf numFmtId="0" fontId="80" fillId="0" borderId="29" xfId="0" applyFont="1" applyBorder="1" applyAlignment="1">
      <alignment horizontal="left" vertical="center"/>
    </xf>
    <xf numFmtId="0" fontId="80" fillId="0" borderId="0" xfId="0" applyFont="1" applyBorder="1" applyAlignment="1">
      <alignment horizontal="left" vertical="center"/>
    </xf>
    <xf numFmtId="0" fontId="80" fillId="0" borderId="22" xfId="0" applyFont="1" applyBorder="1" applyAlignment="1">
      <alignment horizontal="left" vertical="center"/>
    </xf>
    <xf numFmtId="0" fontId="80" fillId="0" borderId="74" xfId="0" applyFont="1" applyBorder="1" applyAlignment="1">
      <alignment horizontal="left" vertical="center"/>
    </xf>
    <xf numFmtId="0" fontId="80" fillId="0" borderId="37" xfId="0" applyFont="1" applyBorder="1" applyAlignment="1">
      <alignment horizontal="left" vertical="center"/>
    </xf>
    <xf numFmtId="0" fontId="80" fillId="0" borderId="35" xfId="0" applyFont="1" applyBorder="1" applyAlignment="1">
      <alignment horizontal="left" vertical="center"/>
    </xf>
    <xf numFmtId="0" fontId="80" fillId="0" borderId="22" xfId="0" applyFont="1" applyBorder="1" applyAlignment="1">
      <alignment horizontal="center" vertical="center"/>
    </xf>
    <xf numFmtId="0" fontId="80" fillId="0" borderId="35" xfId="0" applyFont="1" applyBorder="1" applyAlignment="1">
      <alignment horizontal="center" vertical="center"/>
    </xf>
    <xf numFmtId="0" fontId="79" fillId="0" borderId="39" xfId="0" applyFont="1" applyBorder="1" applyAlignment="1">
      <alignment horizontal="center"/>
    </xf>
    <xf numFmtId="0" fontId="79" fillId="0" borderId="37" xfId="0" applyFont="1" applyBorder="1" applyAlignment="1">
      <alignment horizontal="center"/>
    </xf>
    <xf numFmtId="0" fontId="79" fillId="0" borderId="75" xfId="0" applyFont="1" applyBorder="1" applyAlignment="1">
      <alignment horizontal="center"/>
    </xf>
    <xf numFmtId="0" fontId="79" fillId="0" borderId="64" xfId="0" applyFont="1" applyBorder="1" applyAlignment="1">
      <alignment horizontal="center"/>
    </xf>
    <xf numFmtId="0" fontId="79" fillId="0" borderId="65" xfId="0" applyFont="1" applyBorder="1" applyAlignment="1">
      <alignment horizontal="center"/>
    </xf>
    <xf numFmtId="0" fontId="86" fillId="57" borderId="76" xfId="0" applyFont="1" applyFill="1" applyBorder="1" applyAlignment="1">
      <alignment horizontal="left" vertical="center"/>
    </xf>
    <xf numFmtId="0" fontId="86" fillId="57" borderId="77" xfId="0" applyFont="1" applyFill="1" applyBorder="1" applyAlignment="1">
      <alignment horizontal="left" vertical="center"/>
    </xf>
    <xf numFmtId="0" fontId="86" fillId="57" borderId="78" xfId="0" applyFont="1" applyFill="1" applyBorder="1" applyAlignment="1">
      <alignment horizontal="left" vertical="center"/>
    </xf>
    <xf numFmtId="0" fontId="81" fillId="0" borderId="0" xfId="0" applyFont="1" applyAlignment="1">
      <alignment/>
    </xf>
    <xf numFmtId="0" fontId="81" fillId="58" borderId="33" xfId="0" applyFont="1" applyFill="1" applyBorder="1" applyAlignment="1">
      <alignment horizontal="center" vertical="center"/>
    </xf>
    <xf numFmtId="0" fontId="81" fillId="58" borderId="35" xfId="0" applyFont="1" applyFill="1" applyBorder="1" applyAlignment="1">
      <alignment horizontal="center" vertical="center"/>
    </xf>
    <xf numFmtId="0" fontId="81" fillId="58" borderId="72" xfId="0" applyFont="1" applyFill="1" applyBorder="1" applyAlignment="1">
      <alignment horizontal="center"/>
    </xf>
    <xf numFmtId="0" fontId="81" fillId="58" borderId="71" xfId="0" applyFont="1" applyFill="1" applyBorder="1" applyAlignment="1">
      <alignment horizontal="center"/>
    </xf>
    <xf numFmtId="0" fontId="81" fillId="58" borderId="73" xfId="0" applyFont="1" applyFill="1" applyBorder="1" applyAlignment="1">
      <alignment horizontal="center"/>
    </xf>
    <xf numFmtId="0" fontId="81" fillId="58" borderId="38" xfId="0" applyFont="1" applyFill="1" applyBorder="1" applyAlignment="1">
      <alignment horizontal="center"/>
    </xf>
    <xf numFmtId="0" fontId="82" fillId="58" borderId="34" xfId="0" applyFont="1" applyFill="1" applyBorder="1" applyAlignment="1">
      <alignment horizontal="center" vertical="center"/>
    </xf>
    <xf numFmtId="0" fontId="82" fillId="58" borderId="36" xfId="0" applyFont="1" applyFill="1" applyBorder="1" applyAlignment="1">
      <alignment horizontal="center" vertical="center"/>
    </xf>
    <xf numFmtId="0" fontId="81" fillId="58" borderId="79" xfId="0" applyFont="1" applyFill="1" applyBorder="1" applyAlignment="1">
      <alignment horizontal="center" vertical="center"/>
    </xf>
    <xf numFmtId="0" fontId="81" fillId="58" borderId="39" xfId="0" applyFont="1" applyFill="1" applyBorder="1" applyAlignment="1">
      <alignment horizontal="center" vertical="center"/>
    </xf>
    <xf numFmtId="0" fontId="81" fillId="58" borderId="40" xfId="0" applyFont="1" applyFill="1" applyBorder="1" applyAlignment="1">
      <alignment horizontal="center" vertical="center"/>
    </xf>
    <xf numFmtId="0" fontId="81" fillId="58" borderId="37" xfId="0" applyFont="1" applyFill="1" applyBorder="1" applyAlignment="1">
      <alignment horizontal="center" vertical="center"/>
    </xf>
    <xf numFmtId="0" fontId="80" fillId="58" borderId="80" xfId="0" applyFont="1" applyFill="1" applyBorder="1" applyAlignment="1">
      <alignment horizontal="left" vertical="center"/>
    </xf>
    <xf numFmtId="0" fontId="80" fillId="58" borderId="40" xfId="0" applyFont="1" applyFill="1" applyBorder="1" applyAlignment="1">
      <alignment horizontal="left" vertical="center"/>
    </xf>
    <xf numFmtId="0" fontId="80" fillId="58" borderId="33" xfId="0" applyFont="1" applyFill="1" applyBorder="1" applyAlignment="1">
      <alignment horizontal="left" vertical="center"/>
    </xf>
    <xf numFmtId="0" fontId="80" fillId="58" borderId="74" xfId="0" applyFont="1" applyFill="1" applyBorder="1" applyAlignment="1">
      <alignment horizontal="left" vertical="center"/>
    </xf>
    <xf numFmtId="0" fontId="80" fillId="58" borderId="37" xfId="0" applyFont="1" applyFill="1" applyBorder="1" applyAlignment="1">
      <alignment horizontal="left" vertical="center"/>
    </xf>
    <xf numFmtId="0" fontId="80" fillId="58" borderId="35" xfId="0" applyFont="1" applyFill="1" applyBorder="1" applyAlignment="1">
      <alignment horizontal="left" vertical="center"/>
    </xf>
    <xf numFmtId="0" fontId="80" fillId="58" borderId="69" xfId="0" applyFont="1" applyFill="1" applyBorder="1" applyAlignment="1">
      <alignment horizontal="left" vertical="center"/>
    </xf>
    <xf numFmtId="0" fontId="80" fillId="58" borderId="66" xfId="0" applyFont="1" applyFill="1" applyBorder="1" applyAlignment="1">
      <alignment horizontal="left" vertical="center"/>
    </xf>
    <xf numFmtId="0" fontId="80" fillId="58" borderId="81" xfId="0" applyFont="1" applyFill="1" applyBorder="1" applyAlignment="1">
      <alignment horizontal="left" vertical="center"/>
    </xf>
    <xf numFmtId="0" fontId="82" fillId="58" borderId="68" xfId="0" applyFont="1" applyFill="1" applyBorder="1" applyAlignment="1">
      <alignment horizontal="center" vertical="center"/>
    </xf>
    <xf numFmtId="0" fontId="81" fillId="58" borderId="82" xfId="0" applyFont="1" applyFill="1" applyBorder="1" applyAlignment="1">
      <alignment horizontal="center" vertical="center"/>
    </xf>
    <xf numFmtId="0" fontId="81" fillId="58" borderId="66" xfId="0" applyFont="1" applyFill="1" applyBorder="1" applyAlignment="1">
      <alignment horizontal="center" vertical="center"/>
    </xf>
    <xf numFmtId="0" fontId="81" fillId="58" borderId="67" xfId="0" applyFont="1" applyFill="1" applyBorder="1" applyAlignment="1">
      <alignment horizontal="center" vertical="center"/>
    </xf>
    <xf numFmtId="0" fontId="81" fillId="58" borderId="24" xfId="0" applyFont="1" applyFill="1" applyBorder="1" applyAlignment="1">
      <alignment horizontal="center" vertical="center"/>
    </xf>
    <xf numFmtId="0" fontId="82" fillId="58" borderId="33" xfId="0" applyFont="1" applyFill="1" applyBorder="1" applyAlignment="1">
      <alignment horizontal="center" vertical="center"/>
    </xf>
    <xf numFmtId="0" fontId="82" fillId="58" borderId="35" xfId="0" applyFont="1" applyFill="1" applyBorder="1" applyAlignment="1">
      <alignment horizontal="center" vertical="center"/>
    </xf>
    <xf numFmtId="0" fontId="81" fillId="58" borderId="47" xfId="0" applyFont="1" applyFill="1" applyBorder="1" applyAlignment="1">
      <alignment horizontal="center"/>
    </xf>
    <xf numFmtId="0" fontId="81" fillId="58" borderId="64" xfId="0" applyFont="1" applyFill="1" applyBorder="1" applyAlignment="1">
      <alignment horizontal="center"/>
    </xf>
    <xf numFmtId="0" fontId="81" fillId="58" borderId="65" xfId="0" applyFont="1" applyFill="1" applyBorder="1" applyAlignment="1">
      <alignment horizontal="center"/>
    </xf>
    <xf numFmtId="0" fontId="82" fillId="58" borderId="69" xfId="0" applyFont="1" applyFill="1" applyBorder="1" applyAlignment="1">
      <alignment horizontal="left" vertical="center" wrapText="1"/>
    </xf>
    <xf numFmtId="0" fontId="82" fillId="58" borderId="67" xfId="0" applyFont="1" applyFill="1" applyBorder="1" applyAlignment="1">
      <alignment horizontal="left" vertical="center" wrapText="1"/>
    </xf>
    <xf numFmtId="0" fontId="82" fillId="58" borderId="30" xfId="0" applyFont="1" applyFill="1" applyBorder="1" applyAlignment="1">
      <alignment horizontal="left" vertical="center" wrapText="1"/>
    </xf>
    <xf numFmtId="0" fontId="82" fillId="58" borderId="43" xfId="0" applyFont="1" applyFill="1" applyBorder="1" applyAlignment="1">
      <alignment horizontal="left" vertical="center" wrapText="1"/>
    </xf>
  </cellXfs>
  <cellStyles count="1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40 % – Zvýraznění1" xfId="33"/>
    <cellStyle name="40 % – Zvýraznění2" xfId="34"/>
    <cellStyle name="40 % – Zvýraznění3" xfId="35"/>
    <cellStyle name="40 % – Zvýraznění4" xfId="36"/>
    <cellStyle name="40 % – Zvýraznění5" xfId="37"/>
    <cellStyle name="40 % – Zvýraznění6" xfId="38"/>
    <cellStyle name="40% - Accent1" xfId="39"/>
    <cellStyle name="40% - Accent1 2" xfId="40"/>
    <cellStyle name="40% - Accent2" xfId="41"/>
    <cellStyle name="40% - Accent2 2" xfId="42"/>
    <cellStyle name="40% - Accent3" xfId="43"/>
    <cellStyle name="40% - Accent3 2" xfId="44"/>
    <cellStyle name="40% - Accent4" xfId="45"/>
    <cellStyle name="40% - Accent4 2" xfId="46"/>
    <cellStyle name="40% - Accent5" xfId="47"/>
    <cellStyle name="40% - Accent5 2" xfId="48"/>
    <cellStyle name="40% - Accent6" xfId="49"/>
    <cellStyle name="40% - Accent6 2" xfId="50"/>
    <cellStyle name="60 % – Zvýraznění1" xfId="51"/>
    <cellStyle name="60 % – Zvýraznění2" xfId="52"/>
    <cellStyle name="60 % – Zvýraznění3" xfId="53"/>
    <cellStyle name="60 % – Zvýraznění4" xfId="54"/>
    <cellStyle name="60 % – Zvýraznění5" xfId="55"/>
    <cellStyle name="60 % – Zvýraznění6" xfId="56"/>
    <cellStyle name="60% - Accent1" xfId="57"/>
    <cellStyle name="60% - Accent1 2" xfId="58"/>
    <cellStyle name="60% - Accent2" xfId="59"/>
    <cellStyle name="60% - Accent2 2" xfId="60"/>
    <cellStyle name="60% - Accent3" xfId="61"/>
    <cellStyle name="60% - Accent3 2" xfId="62"/>
    <cellStyle name="60% - Accent4" xfId="63"/>
    <cellStyle name="60% - Accent4 2" xfId="64"/>
    <cellStyle name="60% - Accent5" xfId="65"/>
    <cellStyle name="60% - Accent5 2" xfId="66"/>
    <cellStyle name="60% - Accent6" xfId="67"/>
    <cellStyle name="60% - Accent6 2" xfId="68"/>
    <cellStyle name="Accent1" xfId="69"/>
    <cellStyle name="Accent1 2" xfId="70"/>
    <cellStyle name="Accent2" xfId="71"/>
    <cellStyle name="Accent2 2" xfId="72"/>
    <cellStyle name="Accent3" xfId="73"/>
    <cellStyle name="Accent3 2" xfId="74"/>
    <cellStyle name="Accent4" xfId="75"/>
    <cellStyle name="Accent4 2" xfId="76"/>
    <cellStyle name="Accent5" xfId="77"/>
    <cellStyle name="Accent5 2" xfId="78"/>
    <cellStyle name="Accent6" xfId="79"/>
    <cellStyle name="Accent6 2" xfId="80"/>
    <cellStyle name="Bad" xfId="81"/>
    <cellStyle name="Bad 2" xfId="82"/>
    <cellStyle name="Calculation" xfId="83"/>
    <cellStyle name="Calculation 2" xfId="84"/>
    <cellStyle name="Celkem" xfId="85"/>
    <cellStyle name="Comma" xfId="86"/>
    <cellStyle name="Comma [0]" xfId="87"/>
    <cellStyle name="Currency" xfId="88"/>
    <cellStyle name="Currency [0]" xfId="89"/>
    <cellStyle name="Explanatory Text" xfId="90"/>
    <cellStyle name="Explanatory Text 2" xfId="91"/>
    <cellStyle name="Followed Hyperlink" xfId="92"/>
    <cellStyle name="Good" xfId="93"/>
    <cellStyle name="Good 2" xfId="94"/>
    <cellStyle name="Heading 1" xfId="95"/>
    <cellStyle name="Heading 1 2" xfId="96"/>
    <cellStyle name="Heading 2" xfId="97"/>
    <cellStyle name="Heading 2 2" xfId="98"/>
    <cellStyle name="Heading 3" xfId="99"/>
    <cellStyle name="Heading 3 2" xfId="100"/>
    <cellStyle name="Heading 4" xfId="101"/>
    <cellStyle name="Heading 4 2" xfId="102"/>
    <cellStyle name="Hyperlink" xfId="103"/>
    <cellStyle name="Check Cell" xfId="104"/>
    <cellStyle name="Check Cell 2" xfId="105"/>
    <cellStyle name="Chybně" xfId="106"/>
    <cellStyle name="Input" xfId="107"/>
    <cellStyle name="Input 2" xfId="108"/>
    <cellStyle name="Kontrolní buňka" xfId="109"/>
    <cellStyle name="Linked Cell" xfId="110"/>
    <cellStyle name="Linked Cell 2" xfId="111"/>
    <cellStyle name="Nadpis 1" xfId="112"/>
    <cellStyle name="Nadpis 2" xfId="113"/>
    <cellStyle name="Nadpis 3" xfId="114"/>
    <cellStyle name="Nadpis 4" xfId="115"/>
    <cellStyle name="Název" xfId="116"/>
    <cellStyle name="Neutral" xfId="117"/>
    <cellStyle name="Neutral 2" xfId="118"/>
    <cellStyle name="Neutrální" xfId="119"/>
    <cellStyle name="Normal 2" xfId="120"/>
    <cellStyle name="Normal 2 2" xfId="121"/>
    <cellStyle name="Normal 2 2 2" xfId="122"/>
    <cellStyle name="Normal 2 3" xfId="123"/>
    <cellStyle name="Normal 3" xfId="124"/>
    <cellStyle name="Normal 3 2" xfId="125"/>
    <cellStyle name="Normal 4" xfId="126"/>
    <cellStyle name="Normal 5" xfId="127"/>
    <cellStyle name="Normal 6" xfId="128"/>
    <cellStyle name="Normal 7" xfId="129"/>
    <cellStyle name="Normal 8" xfId="130"/>
    <cellStyle name="normální_HDP v b.c." xfId="131"/>
    <cellStyle name="Note" xfId="132"/>
    <cellStyle name="Note 2" xfId="133"/>
    <cellStyle name="Output" xfId="134"/>
    <cellStyle name="Output 2" xfId="135"/>
    <cellStyle name="Percent" xfId="136"/>
    <cellStyle name="Percent 2" xfId="137"/>
    <cellStyle name="Percent 3" xfId="138"/>
    <cellStyle name="Percent 4" xfId="139"/>
    <cellStyle name="percentá 2" xfId="140"/>
    <cellStyle name="Poznámka" xfId="141"/>
    <cellStyle name="Poznámka 2" xfId="142"/>
    <cellStyle name="Propojená buňka" xfId="143"/>
    <cellStyle name="Správně" xfId="144"/>
    <cellStyle name="Style 1" xfId="145"/>
    <cellStyle name="Text upozornění" xfId="146"/>
    <cellStyle name="Title" xfId="147"/>
    <cellStyle name="Title 2" xfId="148"/>
    <cellStyle name="Total" xfId="149"/>
    <cellStyle name="Total 2" xfId="150"/>
    <cellStyle name="Vstup" xfId="151"/>
    <cellStyle name="Výpočet" xfId="152"/>
    <cellStyle name="Výstup" xfId="153"/>
    <cellStyle name="Vysvětlující text" xfId="154"/>
    <cellStyle name="Warning Text" xfId="155"/>
    <cellStyle name="Warning Text 2" xfId="156"/>
    <cellStyle name="Zvýraznění 1" xfId="157"/>
    <cellStyle name="Zvýraznění 2" xfId="158"/>
    <cellStyle name="Zvýraznění 3" xfId="159"/>
    <cellStyle name="Zvýraznění 4" xfId="160"/>
    <cellStyle name="Zvýraznění 5" xfId="161"/>
    <cellStyle name="Zvýraznění 6" xfId="1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1:X83"/>
  <sheetViews>
    <sheetView showGridLines="0" tabSelected="1" zoomScale="80" zoomScaleNormal="80" zoomScalePageLayoutView="0" workbookViewId="0" topLeftCell="A1">
      <pane xSplit="6" ySplit="4" topLeftCell="G5" activePane="bottomRight" state="frozen"/>
      <selection pane="topLeft" activeCell="A1" sqref="A1"/>
      <selection pane="topRight" activeCell="G1" sqref="G1"/>
      <selection pane="bottomLeft" activeCell="A6" sqref="A6"/>
      <selection pane="bottomRight" activeCell="M64" sqref="M64"/>
    </sheetView>
  </sheetViews>
  <sheetFormatPr defaultColWidth="9.140625" defaultRowHeight="15" outlineLevelRow="1"/>
  <cols>
    <col min="1" max="4" width="3.140625" style="0" customWidth="1"/>
    <col min="5" max="5" width="35.140625" style="0" customWidth="1"/>
    <col min="6" max="6" width="39.8515625" style="0" customWidth="1"/>
    <col min="7" max="7" width="11.57421875" style="0" customWidth="1"/>
    <col min="8" max="9" width="11.00390625" style="0" customWidth="1"/>
    <col min="10" max="10" width="11.00390625" style="151" customWidth="1"/>
    <col min="11" max="11" width="11.00390625" style="0" customWidth="1"/>
    <col min="12" max="12" width="11.00390625" style="151" customWidth="1"/>
    <col min="13" max="13" width="11.00390625" style="0" customWidth="1"/>
    <col min="14" max="16" width="11.421875" style="0" bestFit="1" customWidth="1"/>
  </cols>
  <sheetData>
    <row r="1" ht="22.5" customHeight="1" thickBot="1">
      <c r="B1" s="1"/>
    </row>
    <row r="2" spans="2:13" s="151" customFormat="1" ht="30" customHeight="1" thickBot="1">
      <c r="B2" s="264" t="str">
        <f>"Medium-Term Forecast ("&amp;H3&amp;") for key macroeconomic indicators"</f>
        <v>Medium-Term Forecast (MTF-2017Q3) for key macroeconomic indicators</v>
      </c>
      <c r="C2" s="265"/>
      <c r="D2" s="265"/>
      <c r="E2" s="265"/>
      <c r="F2" s="265"/>
      <c r="G2" s="265"/>
      <c r="H2" s="265"/>
      <c r="I2" s="265"/>
      <c r="J2" s="265"/>
      <c r="K2" s="265"/>
      <c r="L2" s="265"/>
      <c r="M2" s="266"/>
    </row>
    <row r="3" spans="2:13" ht="15">
      <c r="B3" s="251" t="s">
        <v>19</v>
      </c>
      <c r="C3" s="252"/>
      <c r="D3" s="252"/>
      <c r="E3" s="253"/>
      <c r="F3" s="257" t="s">
        <v>20</v>
      </c>
      <c r="G3" s="2" t="s">
        <v>21</v>
      </c>
      <c r="H3" s="259" t="s">
        <v>214</v>
      </c>
      <c r="I3" s="260"/>
      <c r="J3" s="260"/>
      <c r="K3" s="261" t="s">
        <v>215</v>
      </c>
      <c r="L3" s="262"/>
      <c r="M3" s="263"/>
    </row>
    <row r="4" spans="2:13" ht="15">
      <c r="B4" s="254"/>
      <c r="C4" s="255"/>
      <c r="D4" s="255"/>
      <c r="E4" s="256"/>
      <c r="F4" s="258"/>
      <c r="G4" s="3">
        <v>2016</v>
      </c>
      <c r="H4" s="3">
        <v>2017</v>
      </c>
      <c r="I4" s="3">
        <v>2018</v>
      </c>
      <c r="J4" s="249">
        <v>2019</v>
      </c>
      <c r="K4" s="3">
        <v>2017</v>
      </c>
      <c r="L4" s="3">
        <v>2018</v>
      </c>
      <c r="M4" s="4">
        <v>2019</v>
      </c>
    </row>
    <row r="5" spans="2:13" ht="15.75" thickBot="1">
      <c r="B5" s="5" t="s">
        <v>22</v>
      </c>
      <c r="C5" s="6"/>
      <c r="D5" s="6"/>
      <c r="E5" s="7"/>
      <c r="F5" s="8"/>
      <c r="G5" s="9"/>
      <c r="H5" s="10"/>
      <c r="I5" s="10"/>
      <c r="J5" s="9"/>
      <c r="K5" s="10"/>
      <c r="L5" s="10"/>
      <c r="M5" s="11"/>
    </row>
    <row r="6" spans="2:24" ht="15">
      <c r="B6" s="12"/>
      <c r="C6" s="13" t="s">
        <v>23</v>
      </c>
      <c r="D6" s="13"/>
      <c r="E6" s="14"/>
      <c r="F6" s="15" t="s">
        <v>24</v>
      </c>
      <c r="G6" s="111">
        <v>-0.4816666666666549</v>
      </c>
      <c r="H6" s="110">
        <v>1.284433296077239</v>
      </c>
      <c r="I6" s="110">
        <v>1.9979332257072997</v>
      </c>
      <c r="J6" s="111">
        <v>1.9693091630295925</v>
      </c>
      <c r="K6" s="110">
        <v>0.10000000000000009</v>
      </c>
      <c r="L6" s="110">
        <v>0.10000000000000009</v>
      </c>
      <c r="M6" s="245">
        <v>0</v>
      </c>
      <c r="N6" s="199"/>
      <c r="W6" s="199"/>
      <c r="X6" s="199"/>
    </row>
    <row r="7" spans="2:24" ht="15">
      <c r="B7" s="12"/>
      <c r="C7" s="13" t="s">
        <v>25</v>
      </c>
      <c r="D7" s="13"/>
      <c r="E7" s="14"/>
      <c r="F7" s="15" t="s">
        <v>24</v>
      </c>
      <c r="G7" s="111">
        <v>-0.5135606318615658</v>
      </c>
      <c r="H7" s="110">
        <v>1.2139699998608364</v>
      </c>
      <c r="I7" s="110">
        <v>1.971466611331877</v>
      </c>
      <c r="J7" s="111">
        <v>2.103079138715543</v>
      </c>
      <c r="K7" s="110">
        <v>0</v>
      </c>
      <c r="L7" s="110">
        <v>0</v>
      </c>
      <c r="M7" s="157">
        <v>0</v>
      </c>
      <c r="N7" s="199"/>
      <c r="W7" s="199"/>
      <c r="X7" s="199"/>
    </row>
    <row r="8" spans="2:24" ht="15">
      <c r="B8" s="12"/>
      <c r="C8" s="164" t="s">
        <v>26</v>
      </c>
      <c r="D8" s="164"/>
      <c r="E8" s="165"/>
      <c r="F8" s="15" t="s">
        <v>24</v>
      </c>
      <c r="G8" s="16">
        <v>-0.384572315913573</v>
      </c>
      <c r="H8" s="216">
        <v>1.0261546803833852</v>
      </c>
      <c r="I8" s="216">
        <v>1.995448770241623</v>
      </c>
      <c r="J8" s="16">
        <v>2.481476076298165</v>
      </c>
      <c r="K8" s="216">
        <v>-0.10000000000000009</v>
      </c>
      <c r="L8" s="216">
        <v>0.10000000000000009</v>
      </c>
      <c r="M8" s="238">
        <v>0.20000000000000018</v>
      </c>
      <c r="N8" s="199"/>
      <c r="W8" s="199"/>
      <c r="X8" s="199"/>
    </row>
    <row r="9" spans="2:24" ht="3.75" customHeight="1">
      <c r="B9" s="12"/>
      <c r="C9" s="13"/>
      <c r="D9" s="13"/>
      <c r="E9" s="14"/>
      <c r="F9" s="15"/>
      <c r="G9" s="16"/>
      <c r="H9" s="216"/>
      <c r="I9" s="216"/>
      <c r="J9" s="16"/>
      <c r="K9" s="216"/>
      <c r="L9" s="216"/>
      <c r="M9" s="220"/>
      <c r="N9" s="199"/>
      <c r="W9" s="199"/>
      <c r="X9" s="199"/>
    </row>
    <row r="10" spans="2:24" ht="15.75" thickBot="1">
      <c r="B10" s="5" t="s">
        <v>27</v>
      </c>
      <c r="C10" s="6"/>
      <c r="D10" s="6"/>
      <c r="E10" s="7"/>
      <c r="F10" s="8"/>
      <c r="G10" s="149"/>
      <c r="H10" s="150"/>
      <c r="I10" s="150"/>
      <c r="J10" s="149"/>
      <c r="K10" s="150"/>
      <c r="L10" s="150"/>
      <c r="M10" s="221"/>
      <c r="N10" s="199"/>
      <c r="W10" s="199"/>
      <c r="X10" s="199"/>
    </row>
    <row r="11" spans="2:24" ht="15">
      <c r="B11" s="12"/>
      <c r="C11" s="13" t="s">
        <v>28</v>
      </c>
      <c r="D11" s="13"/>
      <c r="E11" s="14"/>
      <c r="F11" s="15" t="s">
        <v>29</v>
      </c>
      <c r="G11" s="16">
        <v>3.2851497159134766</v>
      </c>
      <c r="H11" s="216">
        <v>3.2780339474381037</v>
      </c>
      <c r="I11" s="216">
        <v>4.233949191848268</v>
      </c>
      <c r="J11" s="16">
        <v>4.551263559202255</v>
      </c>
      <c r="K11" s="216">
        <v>0.09999999999999964</v>
      </c>
      <c r="L11" s="216">
        <v>0</v>
      </c>
      <c r="M11" s="238">
        <v>0</v>
      </c>
      <c r="N11" s="199"/>
      <c r="W11" s="199"/>
      <c r="X11" s="199"/>
    </row>
    <row r="12" spans="2:24" ht="15">
      <c r="B12" s="12"/>
      <c r="C12" s="13"/>
      <c r="D12" s="13" t="s">
        <v>83</v>
      </c>
      <c r="E12" s="14"/>
      <c r="F12" s="15" t="s">
        <v>29</v>
      </c>
      <c r="G12" s="16">
        <v>2.874721424907861</v>
      </c>
      <c r="H12" s="216">
        <v>3.4461010915166668</v>
      </c>
      <c r="I12" s="216">
        <v>3.8669750840711288</v>
      </c>
      <c r="J12" s="16">
        <v>3.967028741306237</v>
      </c>
      <c r="K12" s="216">
        <v>0.19999999999999973</v>
      </c>
      <c r="L12" s="216">
        <v>0.2999999999999998</v>
      </c>
      <c r="M12" s="238">
        <v>0.10000000000000009</v>
      </c>
      <c r="N12" s="199"/>
      <c r="W12" s="199"/>
      <c r="X12" s="199"/>
    </row>
    <row r="13" spans="2:24" ht="15">
      <c r="B13" s="12"/>
      <c r="C13" s="13"/>
      <c r="D13" s="13" t="s">
        <v>30</v>
      </c>
      <c r="E13" s="14"/>
      <c r="F13" s="15" t="s">
        <v>29</v>
      </c>
      <c r="G13" s="16">
        <v>1.6107327763840118</v>
      </c>
      <c r="H13" s="216">
        <v>0.5740252659128089</v>
      </c>
      <c r="I13" s="216">
        <v>1.465126170009313</v>
      </c>
      <c r="J13" s="16">
        <v>1.6650875088731993</v>
      </c>
      <c r="K13" s="216">
        <v>-0.5000000000000001</v>
      </c>
      <c r="L13" s="216">
        <v>0.10000000000000009</v>
      </c>
      <c r="M13" s="238">
        <v>0.09999999999999987</v>
      </c>
      <c r="N13" s="199"/>
      <c r="W13" s="199"/>
      <c r="X13" s="199"/>
    </row>
    <row r="14" spans="2:24" ht="15">
      <c r="B14" s="12"/>
      <c r="C14" s="13"/>
      <c r="D14" s="13" t="s">
        <v>31</v>
      </c>
      <c r="E14" s="14"/>
      <c r="F14" s="15" t="s">
        <v>29</v>
      </c>
      <c r="G14" s="16">
        <v>-9.252973990798594</v>
      </c>
      <c r="H14" s="216">
        <v>1.057676866633102</v>
      </c>
      <c r="I14" s="216">
        <v>6.908817678544281</v>
      </c>
      <c r="J14" s="16">
        <v>4.468009459219417</v>
      </c>
      <c r="K14" s="216">
        <v>-2</v>
      </c>
      <c r="L14" s="216">
        <v>-1.0999999999999996</v>
      </c>
      <c r="M14" s="238">
        <v>0.09999999999999964</v>
      </c>
      <c r="N14" s="199"/>
      <c r="W14" s="199"/>
      <c r="X14" s="199"/>
    </row>
    <row r="15" spans="2:24" ht="15">
      <c r="B15" s="12"/>
      <c r="C15" s="13"/>
      <c r="D15" s="13" t="s">
        <v>32</v>
      </c>
      <c r="E15" s="14"/>
      <c r="F15" s="15" t="s">
        <v>29</v>
      </c>
      <c r="G15" s="16">
        <v>4.763717829770343</v>
      </c>
      <c r="H15" s="216">
        <v>4.419554919725456</v>
      </c>
      <c r="I15" s="216">
        <v>7.780230796679916</v>
      </c>
      <c r="J15" s="16">
        <v>8.732063217007592</v>
      </c>
      <c r="K15" s="216">
        <v>-2</v>
      </c>
      <c r="L15" s="216">
        <v>0</v>
      </c>
      <c r="M15" s="238">
        <v>0</v>
      </c>
      <c r="N15" s="199"/>
      <c r="W15" s="199"/>
      <c r="X15" s="199"/>
    </row>
    <row r="16" spans="2:24" ht="15">
      <c r="B16" s="12"/>
      <c r="C16" s="13"/>
      <c r="D16" s="13" t="s">
        <v>33</v>
      </c>
      <c r="E16" s="14"/>
      <c r="F16" s="15" t="s">
        <v>29</v>
      </c>
      <c r="G16" s="16">
        <v>2.92943954203524</v>
      </c>
      <c r="H16" s="216">
        <v>4.62459581830484</v>
      </c>
      <c r="I16" s="216">
        <v>7.657690964601585</v>
      </c>
      <c r="J16" s="16">
        <v>8.092427069885602</v>
      </c>
      <c r="K16" s="216">
        <v>-2.2</v>
      </c>
      <c r="L16" s="216">
        <v>0</v>
      </c>
      <c r="M16" s="238">
        <v>0</v>
      </c>
      <c r="N16" s="199"/>
      <c r="W16" s="199"/>
      <c r="X16" s="199"/>
    </row>
    <row r="17" spans="2:24" ht="15">
      <c r="B17" s="12"/>
      <c r="C17" s="13"/>
      <c r="D17" s="13" t="s">
        <v>34</v>
      </c>
      <c r="E17" s="14"/>
      <c r="F17" s="15" t="s">
        <v>35</v>
      </c>
      <c r="G17" s="19">
        <v>5789.6939999999995</v>
      </c>
      <c r="H17" s="20">
        <v>5896.940365</v>
      </c>
      <c r="I17" s="20">
        <v>6448.671917</v>
      </c>
      <c r="J17" s="19">
        <v>7534.0315120000005</v>
      </c>
      <c r="K17" s="216">
        <v>42.5</v>
      </c>
      <c r="L17" s="216">
        <v>51.899999999999636</v>
      </c>
      <c r="M17" s="238">
        <v>19.100000000000364</v>
      </c>
      <c r="N17" s="213"/>
      <c r="W17" s="199"/>
      <c r="X17" s="199"/>
    </row>
    <row r="18" spans="2:24" ht="15">
      <c r="B18" s="12"/>
      <c r="C18" s="13" t="s">
        <v>36</v>
      </c>
      <c r="D18" s="13"/>
      <c r="E18" s="14"/>
      <c r="F18" s="15" t="s">
        <v>37</v>
      </c>
      <c r="G18" s="16">
        <v>-0.6167201369259906</v>
      </c>
      <c r="H18" s="216">
        <v>-0.18781062524633202</v>
      </c>
      <c r="I18" s="216">
        <v>0.35222512174238996</v>
      </c>
      <c r="J18" s="16">
        <v>1.0816164552386889</v>
      </c>
      <c r="K18" s="216">
        <v>0.09999999999999998</v>
      </c>
      <c r="L18" s="216">
        <v>0.10000000000000003</v>
      </c>
      <c r="M18" s="238">
        <v>0.20000000000000007</v>
      </c>
      <c r="N18" s="199"/>
      <c r="W18" s="199"/>
      <c r="X18" s="199"/>
    </row>
    <row r="19" spans="2:24" ht="15">
      <c r="B19" s="12"/>
      <c r="C19" s="13" t="s">
        <v>28</v>
      </c>
      <c r="D19" s="13"/>
      <c r="E19" s="14"/>
      <c r="F19" s="15" t="s">
        <v>38</v>
      </c>
      <c r="G19" s="19">
        <v>80958.00399999999</v>
      </c>
      <c r="H19" s="20">
        <v>84469.82161099999</v>
      </c>
      <c r="I19" s="20">
        <v>89803.148373</v>
      </c>
      <c r="J19" s="19">
        <v>96220.19232599999</v>
      </c>
      <c r="K19" s="216">
        <v>-6.69999999999709</v>
      </c>
      <c r="L19" s="216">
        <v>109.70000000001164</v>
      </c>
      <c r="M19" s="238">
        <v>273</v>
      </c>
      <c r="N19" s="213"/>
      <c r="W19" s="199"/>
      <c r="X19" s="199"/>
    </row>
    <row r="20" spans="2:24" ht="3.75" customHeight="1">
      <c r="B20" s="12"/>
      <c r="C20" s="13"/>
      <c r="D20" s="13"/>
      <c r="E20" s="14"/>
      <c r="F20" s="15"/>
      <c r="G20" s="15"/>
      <c r="H20" s="17"/>
      <c r="I20" s="17"/>
      <c r="J20" s="15"/>
      <c r="K20" s="216"/>
      <c r="L20" s="216"/>
      <c r="M20" s="220"/>
      <c r="N20" s="199"/>
      <c r="W20" s="199"/>
      <c r="X20" s="199"/>
    </row>
    <row r="21" spans="2:24" ht="15.75" thickBot="1">
      <c r="B21" s="5" t="s">
        <v>39</v>
      </c>
      <c r="C21" s="6"/>
      <c r="D21" s="6"/>
      <c r="E21" s="7"/>
      <c r="F21" s="8"/>
      <c r="G21" s="8"/>
      <c r="H21" s="18"/>
      <c r="I21" s="18"/>
      <c r="J21" s="8"/>
      <c r="K21" s="150"/>
      <c r="L21" s="150"/>
      <c r="M21" s="221"/>
      <c r="N21" s="199"/>
      <c r="W21" s="199"/>
      <c r="X21" s="199"/>
    </row>
    <row r="22" spans="2:24" ht="15">
      <c r="B22" s="12"/>
      <c r="C22" s="13" t="s">
        <v>40</v>
      </c>
      <c r="D22" s="13"/>
      <c r="E22" s="14"/>
      <c r="F22" s="15" t="s">
        <v>41</v>
      </c>
      <c r="G22" s="19">
        <v>2321.0490000000004</v>
      </c>
      <c r="H22" s="20">
        <v>2370.90725</v>
      </c>
      <c r="I22" s="20">
        <v>2407.617</v>
      </c>
      <c r="J22" s="19">
        <v>2433.1035</v>
      </c>
      <c r="K22" s="216">
        <v>6.900000000000091</v>
      </c>
      <c r="L22" s="216">
        <v>10.900000000000091</v>
      </c>
      <c r="M22" s="238">
        <v>11.199999999999818</v>
      </c>
      <c r="N22" s="213"/>
      <c r="W22" s="199"/>
      <c r="X22" s="199"/>
    </row>
    <row r="23" spans="2:24" ht="15">
      <c r="B23" s="12"/>
      <c r="C23" s="13" t="s">
        <v>40</v>
      </c>
      <c r="D23" s="13"/>
      <c r="E23" s="14"/>
      <c r="F23" s="15" t="s">
        <v>42</v>
      </c>
      <c r="G23" s="16">
        <v>2.379760905739616</v>
      </c>
      <c r="H23" s="216">
        <v>2.148091229439771</v>
      </c>
      <c r="I23" s="216">
        <v>1.5483418847363168</v>
      </c>
      <c r="J23" s="16">
        <v>1.0585778385847817</v>
      </c>
      <c r="K23" s="216">
        <v>0.20000000000000018</v>
      </c>
      <c r="L23" s="216">
        <v>0.10000000000000009</v>
      </c>
      <c r="M23" s="238">
        <v>0</v>
      </c>
      <c r="N23" s="199"/>
      <c r="W23" s="199"/>
      <c r="X23" s="199"/>
    </row>
    <row r="24" spans="2:24" ht="18">
      <c r="B24" s="12"/>
      <c r="C24" s="13" t="s">
        <v>43</v>
      </c>
      <c r="D24" s="13"/>
      <c r="E24" s="14"/>
      <c r="F24" s="15" t="s">
        <v>44</v>
      </c>
      <c r="G24" s="22">
        <v>265.9935</v>
      </c>
      <c r="H24" s="21">
        <v>230.6005</v>
      </c>
      <c r="I24" s="21">
        <v>213.70875</v>
      </c>
      <c r="J24" s="22">
        <v>196.31225</v>
      </c>
      <c r="K24" s="216">
        <v>-0.09999999999999432</v>
      </c>
      <c r="L24" s="216">
        <v>-0.9000000000000057</v>
      </c>
      <c r="M24" s="238">
        <v>-1.3999999999999773</v>
      </c>
      <c r="N24" s="213"/>
      <c r="W24" s="199"/>
      <c r="X24" s="199"/>
    </row>
    <row r="25" spans="2:24" ht="15">
      <c r="B25" s="12"/>
      <c r="C25" s="13" t="s">
        <v>45</v>
      </c>
      <c r="D25" s="13"/>
      <c r="E25" s="14"/>
      <c r="F25" s="15" t="s">
        <v>4</v>
      </c>
      <c r="G25" s="16">
        <v>9.64445</v>
      </c>
      <c r="H25" s="216">
        <v>8.355925</v>
      </c>
      <c r="I25" s="216">
        <v>7.718175</v>
      </c>
      <c r="J25" s="16">
        <v>7.0764</v>
      </c>
      <c r="K25" s="216">
        <v>0</v>
      </c>
      <c r="L25" s="216">
        <v>0</v>
      </c>
      <c r="M25" s="238">
        <v>0</v>
      </c>
      <c r="N25" s="23"/>
      <c r="W25" s="199"/>
      <c r="X25" s="199"/>
    </row>
    <row r="26" spans="2:24" ht="18">
      <c r="B26" s="12"/>
      <c r="C26" s="164" t="s">
        <v>46</v>
      </c>
      <c r="D26" s="164"/>
      <c r="E26" s="165"/>
      <c r="F26" s="15" t="s">
        <v>47</v>
      </c>
      <c r="G26" s="16">
        <v>-0.3710999999999992</v>
      </c>
      <c r="H26" s="216">
        <v>0.1748500000000014</v>
      </c>
      <c r="I26" s="216">
        <v>0.45460000000000084</v>
      </c>
      <c r="J26" s="16">
        <v>0.918925000000001</v>
      </c>
      <c r="K26" s="216">
        <v>0.09999999999999998</v>
      </c>
      <c r="L26" s="216">
        <v>0.19999999999999996</v>
      </c>
      <c r="M26" s="238">
        <v>0.20000000000000007</v>
      </c>
      <c r="N26" s="199"/>
      <c r="O26" s="217"/>
      <c r="W26" s="199"/>
      <c r="X26" s="199"/>
    </row>
    <row r="27" spans="2:24" ht="18">
      <c r="B27" s="12"/>
      <c r="C27" s="13" t="s">
        <v>48</v>
      </c>
      <c r="D27" s="13"/>
      <c r="E27" s="14"/>
      <c r="F27" s="15" t="s">
        <v>24</v>
      </c>
      <c r="G27" s="16">
        <v>0.8843435481427093</v>
      </c>
      <c r="H27" s="216">
        <v>1.1061809421972555</v>
      </c>
      <c r="I27" s="216">
        <v>2.644658944958735</v>
      </c>
      <c r="J27" s="16">
        <v>3.456100209718116</v>
      </c>
      <c r="K27" s="216">
        <v>-0.2999999999999998</v>
      </c>
      <c r="L27" s="216">
        <v>-0.10000000000000009</v>
      </c>
      <c r="M27" s="238">
        <v>0</v>
      </c>
      <c r="N27" s="199"/>
      <c r="W27" s="199"/>
      <c r="X27" s="199"/>
    </row>
    <row r="28" spans="2:24" ht="18">
      <c r="B28" s="12"/>
      <c r="C28" s="164" t="s">
        <v>49</v>
      </c>
      <c r="D28" s="164"/>
      <c r="E28" s="165"/>
      <c r="F28" s="15" t="s">
        <v>24</v>
      </c>
      <c r="G28" s="16">
        <v>0.4199814259418133</v>
      </c>
      <c r="H28" s="216">
        <v>2.6915824060061055</v>
      </c>
      <c r="I28" s="216">
        <v>4.693619798724598</v>
      </c>
      <c r="J28" s="16">
        <v>6.023303217918524</v>
      </c>
      <c r="K28" s="216">
        <v>0.5</v>
      </c>
      <c r="L28" s="216">
        <v>0</v>
      </c>
      <c r="M28" s="238">
        <v>0.09999999999999964</v>
      </c>
      <c r="N28" s="199"/>
      <c r="W28" s="199"/>
      <c r="X28" s="199"/>
    </row>
    <row r="29" spans="2:24" ht="15">
      <c r="B29" s="12"/>
      <c r="C29" s="24" t="s">
        <v>50</v>
      </c>
      <c r="D29" s="24"/>
      <c r="E29" s="25"/>
      <c r="F29" s="15" t="s">
        <v>42</v>
      </c>
      <c r="G29" s="16">
        <v>1.7541119119699289</v>
      </c>
      <c r="H29" s="216">
        <v>4.256806236983522</v>
      </c>
      <c r="I29" s="216">
        <v>4.94005905324957</v>
      </c>
      <c r="J29" s="16">
        <v>4.99572218413509</v>
      </c>
      <c r="K29" s="216">
        <v>0</v>
      </c>
      <c r="L29" s="216">
        <v>0.10000000000000053</v>
      </c>
      <c r="M29" s="238">
        <v>0.09999999999999964</v>
      </c>
      <c r="N29" s="199"/>
      <c r="W29" s="199"/>
      <c r="X29" s="199"/>
    </row>
    <row r="30" spans="2:24" ht="18">
      <c r="B30" s="12"/>
      <c r="C30" s="13" t="s">
        <v>51</v>
      </c>
      <c r="D30" s="13"/>
      <c r="E30" s="14"/>
      <c r="F30" s="15" t="s">
        <v>24</v>
      </c>
      <c r="G30" s="163">
        <v>3.2842582115753913</v>
      </c>
      <c r="H30" s="217">
        <v>4.384961925544118</v>
      </c>
      <c r="I30" s="217">
        <v>4.9398063149981795</v>
      </c>
      <c r="J30" s="163">
        <v>4.995863626670655</v>
      </c>
      <c r="K30" s="216">
        <v>0</v>
      </c>
      <c r="L30" s="216">
        <v>0.10000000000000053</v>
      </c>
      <c r="M30" s="238">
        <v>0.09999999999999964</v>
      </c>
      <c r="N30" s="199"/>
      <c r="W30" s="199"/>
      <c r="X30" s="199"/>
    </row>
    <row r="31" spans="2:24" ht="18">
      <c r="B31" s="12"/>
      <c r="C31" s="13" t="s">
        <v>52</v>
      </c>
      <c r="D31" s="13"/>
      <c r="E31" s="14"/>
      <c r="F31" s="15" t="s">
        <v>24</v>
      </c>
      <c r="G31" s="163">
        <v>3.8173047030626037</v>
      </c>
      <c r="H31" s="217">
        <v>3.159874763936358</v>
      </c>
      <c r="I31" s="217">
        <v>2.911121295293711</v>
      </c>
      <c r="J31" s="163">
        <v>2.8331243004440836</v>
      </c>
      <c r="K31" s="216">
        <v>0</v>
      </c>
      <c r="L31" s="216">
        <v>0.10000000000000009</v>
      </c>
      <c r="M31" s="238">
        <v>0.09999999999999964</v>
      </c>
      <c r="N31" s="199"/>
      <c r="W31" s="199"/>
      <c r="X31" s="199"/>
    </row>
    <row r="32" spans="2:24" ht="3.75" customHeight="1">
      <c r="B32" s="12"/>
      <c r="C32" s="13"/>
      <c r="D32" s="13"/>
      <c r="E32" s="14"/>
      <c r="F32" s="14"/>
      <c r="G32" s="15"/>
      <c r="H32" s="17"/>
      <c r="I32" s="17"/>
      <c r="J32" s="15"/>
      <c r="K32" s="216"/>
      <c r="L32" s="216"/>
      <c r="M32" s="220"/>
      <c r="N32" s="199"/>
      <c r="W32" s="199"/>
      <c r="X32" s="199"/>
    </row>
    <row r="33" spans="2:24" ht="15.75" thickBot="1">
      <c r="B33" s="5" t="s">
        <v>53</v>
      </c>
      <c r="C33" s="6"/>
      <c r="D33" s="6"/>
      <c r="E33" s="7"/>
      <c r="F33" s="7"/>
      <c r="G33" s="8"/>
      <c r="H33" s="18"/>
      <c r="I33" s="18"/>
      <c r="J33" s="8"/>
      <c r="K33" s="150"/>
      <c r="L33" s="150"/>
      <c r="M33" s="221"/>
      <c r="N33" s="199"/>
      <c r="W33" s="199"/>
      <c r="X33" s="199"/>
    </row>
    <row r="34" spans="2:24" ht="15">
      <c r="B34" s="12"/>
      <c r="C34" s="13" t="s">
        <v>54</v>
      </c>
      <c r="D34" s="13"/>
      <c r="E34" s="14"/>
      <c r="F34" s="15" t="s">
        <v>55</v>
      </c>
      <c r="G34" s="163">
        <v>3.1899578610606625</v>
      </c>
      <c r="H34" s="217">
        <v>3.5106568352145473</v>
      </c>
      <c r="I34" s="217">
        <v>3.873437559583735</v>
      </c>
      <c r="J34" s="163">
        <v>3.990095676248842</v>
      </c>
      <c r="K34" s="216">
        <v>-0.20000000000000018</v>
      </c>
      <c r="L34" s="216">
        <v>0.5</v>
      </c>
      <c r="M34" s="238">
        <v>0.10000000000000009</v>
      </c>
      <c r="N34" s="199"/>
      <c r="W34" s="199"/>
      <c r="X34" s="199"/>
    </row>
    <row r="35" spans="2:24" ht="18">
      <c r="B35" s="12"/>
      <c r="C35" s="13" t="s">
        <v>90</v>
      </c>
      <c r="D35" s="13"/>
      <c r="E35" s="14"/>
      <c r="F35" s="15" t="s">
        <v>56</v>
      </c>
      <c r="G35" s="163">
        <v>9.310301050597447</v>
      </c>
      <c r="H35" s="217">
        <v>9.489227063347627</v>
      </c>
      <c r="I35" s="217">
        <v>9.479890915271508</v>
      </c>
      <c r="J35" s="163">
        <v>9.499968530789845</v>
      </c>
      <c r="K35" s="216">
        <v>-0.3000000000000007</v>
      </c>
      <c r="L35" s="216">
        <v>-0.1999999999999993</v>
      </c>
      <c r="M35" s="238">
        <v>-0.1999999999999993</v>
      </c>
      <c r="N35" s="199"/>
      <c r="W35" s="199"/>
      <c r="X35" s="199"/>
    </row>
    <row r="36" spans="2:24" ht="3.75" customHeight="1">
      <c r="B36" s="12"/>
      <c r="C36" s="13"/>
      <c r="D36" s="13"/>
      <c r="E36" s="14"/>
      <c r="F36" s="14"/>
      <c r="G36" s="15"/>
      <c r="H36" s="17"/>
      <c r="I36" s="17"/>
      <c r="J36" s="15"/>
      <c r="K36" s="216"/>
      <c r="L36" s="216"/>
      <c r="M36" s="220"/>
      <c r="N36" s="199"/>
      <c r="W36" s="199"/>
      <c r="X36" s="199"/>
    </row>
    <row r="37" spans="2:24" s="151" customFormat="1" ht="18" customHeight="1" thickBot="1">
      <c r="B37" s="5" t="s">
        <v>84</v>
      </c>
      <c r="C37" s="6"/>
      <c r="D37" s="6"/>
      <c r="E37" s="7"/>
      <c r="F37" s="7"/>
      <c r="G37" s="8"/>
      <c r="H37" s="18"/>
      <c r="I37" s="18"/>
      <c r="J37" s="8"/>
      <c r="K37" s="150"/>
      <c r="L37" s="150"/>
      <c r="M37" s="221"/>
      <c r="N37" s="199"/>
      <c r="O37"/>
      <c r="P37"/>
      <c r="Q37"/>
      <c r="R37"/>
      <c r="S37"/>
      <c r="T37"/>
      <c r="U37"/>
      <c r="V37"/>
      <c r="W37" s="199"/>
      <c r="X37" s="199"/>
    </row>
    <row r="38" spans="2:24" s="151" customFormat="1" ht="15">
      <c r="B38" s="200"/>
      <c r="C38" s="96" t="s">
        <v>57</v>
      </c>
      <c r="D38" s="54"/>
      <c r="E38" s="55"/>
      <c r="F38" s="15" t="s">
        <v>58</v>
      </c>
      <c r="G38" s="163">
        <v>39.952471273821416</v>
      </c>
      <c r="H38" s="217">
        <v>39.44310195512088</v>
      </c>
      <c r="I38" s="217">
        <v>39.435788452745385</v>
      </c>
      <c r="J38" s="163">
        <v>39.02497206238227</v>
      </c>
      <c r="K38" s="217">
        <v>-0.5</v>
      </c>
      <c r="L38" s="217">
        <v>-0.6000000000000014</v>
      </c>
      <c r="M38" s="246">
        <v>-0.5</v>
      </c>
      <c r="N38" s="199"/>
      <c r="O38"/>
      <c r="P38"/>
      <c r="Q38"/>
      <c r="R38"/>
      <c r="S38"/>
      <c r="T38"/>
      <c r="U38"/>
      <c r="V38"/>
      <c r="W38" s="199"/>
      <c r="X38" s="199"/>
    </row>
    <row r="39" spans="2:24" s="151" customFormat="1" ht="15">
      <c r="B39" s="200"/>
      <c r="C39" s="96" t="s">
        <v>59</v>
      </c>
      <c r="D39" s="54"/>
      <c r="E39" s="55"/>
      <c r="F39" s="15" t="s">
        <v>58</v>
      </c>
      <c r="G39" s="163">
        <v>41.63425306552089</v>
      </c>
      <c r="H39" s="217">
        <v>40.79328321286938</v>
      </c>
      <c r="I39" s="217">
        <v>40.385087002934185</v>
      </c>
      <c r="J39" s="163">
        <v>39.379165792139275</v>
      </c>
      <c r="K39" s="217">
        <v>-0.6000000000000014</v>
      </c>
      <c r="L39" s="217">
        <v>-0.5</v>
      </c>
      <c r="M39" s="246">
        <v>-0.5</v>
      </c>
      <c r="N39" s="199"/>
      <c r="O39"/>
      <c r="P39"/>
      <c r="Q39"/>
      <c r="R39"/>
      <c r="S39"/>
      <c r="T39"/>
      <c r="U39"/>
      <c r="V39"/>
      <c r="W39" s="199"/>
      <c r="X39" s="199"/>
    </row>
    <row r="40" spans="2:24" s="151" customFormat="1" ht="18">
      <c r="B40" s="200"/>
      <c r="C40" s="96" t="s">
        <v>85</v>
      </c>
      <c r="D40" s="54"/>
      <c r="E40" s="55"/>
      <c r="F40" s="15" t="s">
        <v>58</v>
      </c>
      <c r="G40" s="163">
        <v>-1.6817817916994702</v>
      </c>
      <c r="H40" s="217">
        <v>-1.3501812577485088</v>
      </c>
      <c r="I40" s="217">
        <v>-0.949298550188796</v>
      </c>
      <c r="J40" s="163">
        <v>-0.35419372975700986</v>
      </c>
      <c r="K40" s="217">
        <v>0.10000000000000009</v>
      </c>
      <c r="L40" s="217">
        <v>0</v>
      </c>
      <c r="M40" s="246">
        <v>0</v>
      </c>
      <c r="N40" s="199"/>
      <c r="O40" s="199"/>
      <c r="P40" s="199"/>
      <c r="U40" s="199"/>
      <c r="V40" s="199"/>
      <c r="W40" s="199"/>
      <c r="X40" s="199"/>
    </row>
    <row r="41" spans="2:24" s="151" customFormat="1" ht="15">
      <c r="B41" s="200"/>
      <c r="C41" s="243" t="s">
        <v>60</v>
      </c>
      <c r="D41" s="164"/>
      <c r="E41" s="165"/>
      <c r="F41" s="26" t="s">
        <v>61</v>
      </c>
      <c r="G41" s="163">
        <v>-0.2232916607342441</v>
      </c>
      <c r="H41" s="217">
        <v>0.030988502563024968</v>
      </c>
      <c r="I41" s="217">
        <v>0.22077015376678744</v>
      </c>
      <c r="J41" s="163">
        <v>0.3686117995964754</v>
      </c>
      <c r="K41" s="217">
        <v>0</v>
      </c>
      <c r="L41" s="217">
        <v>0</v>
      </c>
      <c r="M41" s="246">
        <v>0.10000000000000003</v>
      </c>
      <c r="N41" s="199"/>
      <c r="O41" s="199"/>
      <c r="P41" s="199"/>
      <c r="U41" s="199"/>
      <c r="V41" s="199"/>
      <c r="W41" s="199"/>
      <c r="X41" s="199"/>
    </row>
    <row r="42" spans="2:24" s="151" customFormat="1" ht="15">
      <c r="B42" s="200"/>
      <c r="C42" s="243" t="s">
        <v>62</v>
      </c>
      <c r="D42" s="164"/>
      <c r="E42" s="165"/>
      <c r="F42" s="26" t="s">
        <v>61</v>
      </c>
      <c r="G42" s="163">
        <v>-1.002186018701707</v>
      </c>
      <c r="H42" s="217">
        <v>-1.2899239443637416</v>
      </c>
      <c r="I42" s="217">
        <v>-1.1354631555872634</v>
      </c>
      <c r="J42" s="163">
        <v>-0.697919880048565</v>
      </c>
      <c r="K42" s="217">
        <v>0.19999999999999996</v>
      </c>
      <c r="L42" s="217">
        <v>0</v>
      </c>
      <c r="M42" s="246">
        <v>0</v>
      </c>
      <c r="N42" s="199"/>
      <c r="O42" s="199"/>
      <c r="P42" s="199"/>
      <c r="U42" s="199"/>
      <c r="V42" s="199"/>
      <c r="W42" s="199"/>
      <c r="X42" s="199"/>
    </row>
    <row r="43" spans="2:24" s="151" customFormat="1" ht="15">
      <c r="B43" s="200"/>
      <c r="C43" s="164" t="s">
        <v>63</v>
      </c>
      <c r="D43" s="164"/>
      <c r="E43" s="165"/>
      <c r="F43" s="26" t="s">
        <v>61</v>
      </c>
      <c r="G43" s="163">
        <v>0.1936497140463373</v>
      </c>
      <c r="H43" s="217">
        <v>0.16887778449278879</v>
      </c>
      <c r="I43" s="217">
        <v>0.25479247590067133</v>
      </c>
      <c r="J43" s="163">
        <v>0.5933149607309589</v>
      </c>
      <c r="K43" s="217">
        <v>0.2</v>
      </c>
      <c r="L43" s="217">
        <v>0</v>
      </c>
      <c r="M43" s="246">
        <v>0</v>
      </c>
      <c r="N43" s="199"/>
      <c r="O43" s="199"/>
      <c r="P43" s="199"/>
      <c r="U43" s="199"/>
      <c r="V43" s="199"/>
      <c r="W43" s="199"/>
      <c r="X43" s="199"/>
    </row>
    <row r="44" spans="2:24" s="151" customFormat="1" ht="18">
      <c r="B44" s="200"/>
      <c r="C44" s="164" t="s">
        <v>86</v>
      </c>
      <c r="D44" s="164"/>
      <c r="E44" s="165"/>
      <c r="F44" s="26" t="s">
        <v>64</v>
      </c>
      <c r="G44" s="163">
        <v>0.7838101972926741</v>
      </c>
      <c r="H44" s="217">
        <v>-0.02477192955354851</v>
      </c>
      <c r="I44" s="217">
        <v>0.08591469140788255</v>
      </c>
      <c r="J44" s="163">
        <v>0.3385224848302876</v>
      </c>
      <c r="K44" s="217">
        <v>0.1</v>
      </c>
      <c r="L44" s="217">
        <v>-0.19999999999999998</v>
      </c>
      <c r="M44" s="246">
        <v>0.09999999999999998</v>
      </c>
      <c r="N44" s="199"/>
      <c r="O44" s="199"/>
      <c r="P44" s="199"/>
      <c r="U44" s="199"/>
      <c r="V44" s="199"/>
      <c r="W44" s="199"/>
      <c r="X44" s="199"/>
    </row>
    <row r="45" spans="2:24" s="151" customFormat="1" ht="15">
      <c r="B45" s="200"/>
      <c r="C45" s="54" t="s">
        <v>65</v>
      </c>
      <c r="D45" s="54"/>
      <c r="E45" s="55"/>
      <c r="F45" s="15" t="s">
        <v>58</v>
      </c>
      <c r="G45" s="163">
        <v>51.94451444162985</v>
      </c>
      <c r="H45" s="217">
        <v>51.78623839844292</v>
      </c>
      <c r="I45" s="217">
        <v>50.26496698700673</v>
      </c>
      <c r="J45" s="163">
        <v>48.589550122987625</v>
      </c>
      <c r="K45" s="217">
        <v>-0.10000000000000142</v>
      </c>
      <c r="L45" s="217">
        <v>-0.10000000000000142</v>
      </c>
      <c r="M45" s="246">
        <v>-0.19999999999999574</v>
      </c>
      <c r="N45" s="199"/>
      <c r="O45" s="199"/>
      <c r="P45" s="199"/>
      <c r="U45" s="199"/>
      <c r="V45" s="199"/>
      <c r="W45" s="199"/>
      <c r="X45" s="199"/>
    </row>
    <row r="46" spans="2:24" s="151" customFormat="1" ht="3.75" customHeight="1">
      <c r="B46" s="12"/>
      <c r="C46" s="13"/>
      <c r="D46" s="13"/>
      <c r="E46" s="14"/>
      <c r="F46" s="14"/>
      <c r="G46" s="15"/>
      <c r="H46" s="17"/>
      <c r="I46" s="17"/>
      <c r="J46" s="15"/>
      <c r="K46" s="216"/>
      <c r="L46" s="216"/>
      <c r="M46" s="220"/>
      <c r="N46" s="199"/>
      <c r="O46" s="199"/>
      <c r="P46" s="199"/>
      <c r="U46" s="199"/>
      <c r="V46" s="199"/>
      <c r="W46" s="199"/>
      <c r="X46" s="199"/>
    </row>
    <row r="47" spans="2:24" ht="15.75" thickBot="1">
      <c r="B47" s="5" t="s">
        <v>66</v>
      </c>
      <c r="C47" s="6"/>
      <c r="D47" s="6"/>
      <c r="E47" s="7"/>
      <c r="F47" s="7"/>
      <c r="G47" s="8"/>
      <c r="H47" s="18"/>
      <c r="I47" s="18"/>
      <c r="J47" s="8"/>
      <c r="K47" s="150"/>
      <c r="L47" s="150"/>
      <c r="M47" s="221"/>
      <c r="N47" s="199"/>
      <c r="O47" s="199"/>
      <c r="P47" s="199"/>
      <c r="U47" s="199"/>
      <c r="V47" s="199"/>
      <c r="W47" s="199"/>
      <c r="X47" s="199"/>
    </row>
    <row r="48" spans="2:24" ht="15">
      <c r="B48" s="12"/>
      <c r="C48" s="13" t="s">
        <v>67</v>
      </c>
      <c r="D48" s="13"/>
      <c r="E48" s="14"/>
      <c r="F48" s="15" t="s">
        <v>58</v>
      </c>
      <c r="G48" s="16">
        <v>2.8140775002072314</v>
      </c>
      <c r="H48" s="216">
        <v>2.9801546731375717</v>
      </c>
      <c r="I48" s="216">
        <v>3.34868104940415</v>
      </c>
      <c r="J48" s="16">
        <v>4.0960407248881925</v>
      </c>
      <c r="K48" s="216">
        <v>0.7915025325794716</v>
      </c>
      <c r="L48" s="216">
        <v>1.1</v>
      </c>
      <c r="M48" s="246">
        <v>1.1216644339544843</v>
      </c>
      <c r="N48" s="199"/>
      <c r="O48" s="199"/>
      <c r="P48" s="199"/>
      <c r="U48" s="199"/>
      <c r="V48" s="199"/>
      <c r="W48" s="199"/>
      <c r="X48" s="199"/>
    </row>
    <row r="49" spans="2:24" ht="15">
      <c r="B49" s="12"/>
      <c r="C49" s="13" t="s">
        <v>68</v>
      </c>
      <c r="D49" s="13"/>
      <c r="E49" s="14"/>
      <c r="F49" s="15" t="s">
        <v>58</v>
      </c>
      <c r="G49" s="16">
        <v>-0.7287292029150386</v>
      </c>
      <c r="H49" s="216">
        <v>0.373960506063021</v>
      </c>
      <c r="I49" s="217">
        <v>0.9066336359167448</v>
      </c>
      <c r="J49" s="163">
        <v>1.9073127052198446</v>
      </c>
      <c r="K49" s="216">
        <v>0.7204695767952316</v>
      </c>
      <c r="L49" s="216">
        <v>0.9937834893079102</v>
      </c>
      <c r="M49" s="246">
        <v>1.015239023614546</v>
      </c>
      <c r="N49" s="199"/>
      <c r="O49" s="215"/>
      <c r="P49" s="199"/>
      <c r="U49" s="199"/>
      <c r="V49" s="199"/>
      <c r="W49" s="199"/>
      <c r="X49" s="199"/>
    </row>
    <row r="50" spans="2:24" ht="3.75" customHeight="1">
      <c r="B50" s="12"/>
      <c r="C50" s="13"/>
      <c r="D50" s="13"/>
      <c r="E50" s="14"/>
      <c r="F50" s="14"/>
      <c r="G50" s="15"/>
      <c r="H50" s="17"/>
      <c r="I50" s="17"/>
      <c r="J50" s="15"/>
      <c r="K50" s="216"/>
      <c r="L50" s="216"/>
      <c r="M50" s="220"/>
      <c r="N50" s="199"/>
      <c r="O50" s="199"/>
      <c r="P50" s="199"/>
      <c r="U50" s="199"/>
      <c r="V50" s="199"/>
      <c r="W50" s="199"/>
      <c r="X50" s="199"/>
    </row>
    <row r="51" spans="2:24" ht="15.75" hidden="1" outlineLevel="1" thickBot="1">
      <c r="B51" s="5" t="s">
        <v>5</v>
      </c>
      <c r="C51" s="6"/>
      <c r="D51" s="6"/>
      <c r="E51" s="7"/>
      <c r="F51" s="7"/>
      <c r="G51" s="8"/>
      <c r="H51" s="18"/>
      <c r="I51" s="18"/>
      <c r="J51" s="8"/>
      <c r="K51" s="150"/>
      <c r="L51" s="150"/>
      <c r="M51" s="221"/>
      <c r="N51" s="199"/>
      <c r="O51" s="199"/>
      <c r="P51" s="199"/>
      <c r="U51" s="199"/>
      <c r="V51" s="199"/>
      <c r="W51" s="199"/>
      <c r="X51" s="199"/>
    </row>
    <row r="52" spans="2:24" ht="15" hidden="1" outlineLevel="1">
      <c r="B52" s="12"/>
      <c r="C52" s="13" t="s">
        <v>7</v>
      </c>
      <c r="D52" s="13"/>
      <c r="E52" s="14"/>
      <c r="F52" s="15" t="s">
        <v>11</v>
      </c>
      <c r="G52" s="15"/>
      <c r="H52" s="17"/>
      <c r="I52" s="17"/>
      <c r="J52" s="15"/>
      <c r="K52" s="216"/>
      <c r="L52" s="216"/>
      <c r="M52" s="220"/>
      <c r="N52" s="199"/>
      <c r="O52" s="199"/>
      <c r="P52" s="199"/>
      <c r="U52" s="199"/>
      <c r="V52" s="199"/>
      <c r="W52" s="199"/>
      <c r="X52" s="199"/>
    </row>
    <row r="53" spans="2:24" ht="15" hidden="1" outlineLevel="1">
      <c r="B53" s="12"/>
      <c r="C53" s="13" t="s">
        <v>6</v>
      </c>
      <c r="D53" s="13"/>
      <c r="E53" s="14"/>
      <c r="F53" s="26" t="s">
        <v>11</v>
      </c>
      <c r="G53" s="15"/>
      <c r="H53" s="17"/>
      <c r="I53" s="17"/>
      <c r="J53" s="15"/>
      <c r="K53" s="216"/>
      <c r="L53" s="216"/>
      <c r="M53" s="220"/>
      <c r="N53" s="199"/>
      <c r="O53" s="199"/>
      <c r="P53" s="199"/>
      <c r="U53" s="199"/>
      <c r="V53" s="199"/>
      <c r="W53" s="199"/>
      <c r="X53" s="199"/>
    </row>
    <row r="54" spans="2:24" ht="3.75" customHeight="1" hidden="1" collapsed="1">
      <c r="B54" s="12"/>
      <c r="C54" s="13"/>
      <c r="D54" s="13"/>
      <c r="E54" s="14"/>
      <c r="F54" s="14"/>
      <c r="G54" s="15"/>
      <c r="H54" s="17"/>
      <c r="I54" s="17"/>
      <c r="J54" s="15"/>
      <c r="K54" s="216"/>
      <c r="L54" s="216"/>
      <c r="M54" s="220"/>
      <c r="N54" s="199"/>
      <c r="O54" s="199"/>
      <c r="P54" s="199"/>
      <c r="U54" s="199"/>
      <c r="V54" s="199"/>
      <c r="W54" s="199"/>
      <c r="X54" s="199"/>
    </row>
    <row r="55" spans="2:24" ht="15.75" thickBot="1">
      <c r="B55" s="5" t="s">
        <v>69</v>
      </c>
      <c r="C55" s="6"/>
      <c r="D55" s="6"/>
      <c r="E55" s="27"/>
      <c r="F55" s="7"/>
      <c r="G55" s="8"/>
      <c r="H55" s="18"/>
      <c r="I55" s="18"/>
      <c r="J55" s="8"/>
      <c r="K55" s="150"/>
      <c r="L55" s="150"/>
      <c r="M55" s="221"/>
      <c r="N55" s="216"/>
      <c r="O55" s="199"/>
      <c r="P55" s="199"/>
      <c r="U55" s="199"/>
      <c r="V55" s="199"/>
      <c r="W55" s="199"/>
      <c r="X55" s="199"/>
    </row>
    <row r="56" spans="2:24" ht="15">
      <c r="B56" s="12"/>
      <c r="C56" s="28" t="s">
        <v>70</v>
      </c>
      <c r="D56" s="28"/>
      <c r="E56" s="14"/>
      <c r="F56" s="15" t="s">
        <v>24</v>
      </c>
      <c r="G56" s="16">
        <v>3.7</v>
      </c>
      <c r="H56" s="216">
        <v>5.6</v>
      </c>
      <c r="I56" s="216">
        <v>4.4</v>
      </c>
      <c r="J56" s="16">
        <v>4.1</v>
      </c>
      <c r="K56" s="216">
        <v>1.4</v>
      </c>
      <c r="L56" s="216">
        <v>0.1</v>
      </c>
      <c r="M56" s="239">
        <v>0</v>
      </c>
      <c r="N56" s="199"/>
      <c r="O56" s="199"/>
      <c r="P56" s="199"/>
      <c r="U56" s="199"/>
      <c r="V56" s="199"/>
      <c r="W56" s="199"/>
      <c r="X56" s="199"/>
    </row>
    <row r="57" spans="2:24" ht="15" customHeight="1">
      <c r="B57" s="12"/>
      <c r="C57" s="13" t="s">
        <v>87</v>
      </c>
      <c r="D57" s="13"/>
      <c r="E57" s="14"/>
      <c r="F57" s="15" t="s">
        <v>71</v>
      </c>
      <c r="G57" s="29">
        <v>1.11</v>
      </c>
      <c r="H57" s="30">
        <v>1.14</v>
      </c>
      <c r="I57" s="30">
        <v>1.2</v>
      </c>
      <c r="J57" s="29">
        <v>1.2</v>
      </c>
      <c r="K57" s="216">
        <v>4.7</v>
      </c>
      <c r="L57" s="216">
        <v>9.7</v>
      </c>
      <c r="M57" s="239">
        <v>9.7</v>
      </c>
      <c r="N57" s="199"/>
      <c r="O57" s="199"/>
      <c r="P57" s="199"/>
      <c r="U57" s="199"/>
      <c r="V57" s="199"/>
      <c r="W57" s="199"/>
      <c r="X57" s="199"/>
    </row>
    <row r="58" spans="2:24" ht="18">
      <c r="B58" s="12"/>
      <c r="C58" s="13" t="s">
        <v>88</v>
      </c>
      <c r="D58" s="13"/>
      <c r="E58" s="14"/>
      <c r="F58" s="15" t="s">
        <v>71</v>
      </c>
      <c r="G58" s="16">
        <v>44</v>
      </c>
      <c r="H58" s="216">
        <v>52.1</v>
      </c>
      <c r="I58" s="216">
        <v>53.1</v>
      </c>
      <c r="J58" s="16">
        <v>53.7</v>
      </c>
      <c r="K58" s="216">
        <v>1</v>
      </c>
      <c r="L58" s="216">
        <v>3.4</v>
      </c>
      <c r="M58" s="239">
        <v>4.3</v>
      </c>
      <c r="N58" s="199"/>
      <c r="O58" s="199"/>
      <c r="P58" s="199"/>
      <c r="U58" s="199"/>
      <c r="V58" s="199"/>
      <c r="W58" s="199"/>
      <c r="X58" s="199"/>
    </row>
    <row r="59" spans="2:24" ht="15">
      <c r="B59" s="12"/>
      <c r="C59" s="13" t="s">
        <v>72</v>
      </c>
      <c r="D59" s="13"/>
      <c r="E59" s="14"/>
      <c r="F59" s="15" t="s">
        <v>24</v>
      </c>
      <c r="G59" s="16">
        <v>-15.9</v>
      </c>
      <c r="H59" s="216">
        <v>18.2</v>
      </c>
      <c r="I59" s="216">
        <v>2</v>
      </c>
      <c r="J59" s="16">
        <v>1.2</v>
      </c>
      <c r="K59" s="216">
        <v>1.1</v>
      </c>
      <c r="L59" s="216">
        <v>2.4</v>
      </c>
      <c r="M59" s="239">
        <v>0.9</v>
      </c>
      <c r="N59" s="199"/>
      <c r="O59" s="199"/>
      <c r="P59" s="199"/>
      <c r="U59" s="199"/>
      <c r="V59" s="199"/>
      <c r="W59" s="199"/>
      <c r="X59" s="199"/>
    </row>
    <row r="60" spans="2:24" ht="15">
      <c r="B60" s="12"/>
      <c r="C60" s="13" t="s">
        <v>73</v>
      </c>
      <c r="D60" s="13"/>
      <c r="E60" s="14"/>
      <c r="F60" s="15" t="s">
        <v>24</v>
      </c>
      <c r="G60" s="16">
        <v>-15.7</v>
      </c>
      <c r="H60" s="216">
        <v>15.2</v>
      </c>
      <c r="I60" s="216">
        <v>-3.4</v>
      </c>
      <c r="J60" s="16">
        <v>1.2</v>
      </c>
      <c r="K60" s="242">
        <v>-4.3</v>
      </c>
      <c r="L60" s="242">
        <v>-2.3</v>
      </c>
      <c r="M60" s="239">
        <v>0.9</v>
      </c>
      <c r="N60" s="199"/>
      <c r="O60" s="199"/>
      <c r="P60" s="199"/>
      <c r="U60" s="199"/>
      <c r="V60" s="199"/>
      <c r="W60" s="199"/>
      <c r="X60" s="199"/>
    </row>
    <row r="61" spans="2:24" ht="18">
      <c r="B61" s="12"/>
      <c r="C61" s="13" t="s">
        <v>74</v>
      </c>
      <c r="D61" s="13"/>
      <c r="E61" s="14"/>
      <c r="F61" s="15" t="s">
        <v>24</v>
      </c>
      <c r="G61" s="16">
        <v>-3.9</v>
      </c>
      <c r="H61" s="216">
        <v>9</v>
      </c>
      <c r="I61" s="216">
        <v>5.4</v>
      </c>
      <c r="J61" s="16">
        <v>4.2</v>
      </c>
      <c r="K61" s="217">
        <v>2.6</v>
      </c>
      <c r="L61" s="217">
        <v>3.4</v>
      </c>
      <c r="M61" s="239">
        <v>-0.3</v>
      </c>
      <c r="N61" s="199"/>
      <c r="O61" s="199"/>
      <c r="P61" s="199"/>
      <c r="U61" s="199"/>
      <c r="V61" s="199"/>
      <c r="W61" s="199"/>
      <c r="X61" s="199"/>
    </row>
    <row r="62" spans="2:24" ht="18">
      <c r="B62" s="12"/>
      <c r="C62" s="13" t="s">
        <v>75</v>
      </c>
      <c r="D62" s="13"/>
      <c r="E62" s="14"/>
      <c r="F62" s="15" t="s">
        <v>14</v>
      </c>
      <c r="G62" s="16">
        <v>-0.3</v>
      </c>
      <c r="H62" s="216">
        <v>-0.3</v>
      </c>
      <c r="I62" s="216">
        <v>-0.3</v>
      </c>
      <c r="J62" s="16">
        <v>-0.1</v>
      </c>
      <c r="K62" s="216">
        <v>0</v>
      </c>
      <c r="L62" s="216">
        <v>-0.1</v>
      </c>
      <c r="M62" s="240">
        <v>-0.1</v>
      </c>
      <c r="N62" s="199"/>
      <c r="O62" s="199"/>
      <c r="P62" s="199"/>
      <c r="U62" s="199"/>
      <c r="V62" s="199"/>
      <c r="W62" s="199"/>
      <c r="X62" s="199"/>
    </row>
    <row r="63" spans="2:24" ht="15.75" thickBot="1">
      <c r="B63" s="31"/>
      <c r="C63" s="32" t="s">
        <v>76</v>
      </c>
      <c r="D63" s="32"/>
      <c r="E63" s="33"/>
      <c r="F63" s="34" t="s">
        <v>4</v>
      </c>
      <c r="G63" s="35">
        <v>0.5</v>
      </c>
      <c r="H63" s="36">
        <v>0.9</v>
      </c>
      <c r="I63" s="36">
        <v>1</v>
      </c>
      <c r="J63" s="35">
        <v>1.2</v>
      </c>
      <c r="K63" s="36">
        <v>-0.2</v>
      </c>
      <c r="L63" s="36">
        <v>-0.3</v>
      </c>
      <c r="M63" s="241">
        <v>-0.4</v>
      </c>
      <c r="N63" s="199"/>
      <c r="O63" s="199"/>
      <c r="P63" s="199"/>
      <c r="U63" s="199"/>
      <c r="V63" s="199"/>
      <c r="W63" s="199"/>
      <c r="X63" s="199"/>
    </row>
    <row r="64" spans="2:13" ht="15.75" customHeight="1">
      <c r="B64" s="28" t="s">
        <v>77</v>
      </c>
      <c r="C64" s="28"/>
      <c r="D64" s="28"/>
      <c r="E64" s="28"/>
      <c r="F64" s="28"/>
      <c r="G64" s="28"/>
      <c r="H64" s="28"/>
      <c r="I64" s="28"/>
      <c r="J64" s="28"/>
      <c r="K64" s="28"/>
      <c r="L64" s="28"/>
      <c r="M64" s="28"/>
    </row>
    <row r="65" spans="2:13" ht="15.75" customHeight="1">
      <c r="B65" s="28" t="s">
        <v>78</v>
      </c>
      <c r="C65" s="28"/>
      <c r="D65" s="28"/>
      <c r="E65" s="28"/>
      <c r="F65" s="28"/>
      <c r="G65" s="28"/>
      <c r="H65" s="28"/>
      <c r="I65" s="28"/>
      <c r="J65" s="28"/>
      <c r="K65" s="28"/>
      <c r="L65" s="28"/>
      <c r="M65" s="28"/>
    </row>
    <row r="66" spans="2:13" ht="15.75" customHeight="1">
      <c r="B66" s="28" t="s">
        <v>216</v>
      </c>
      <c r="C66" s="28"/>
      <c r="D66" s="28"/>
      <c r="E66" s="28"/>
      <c r="F66" s="28"/>
      <c r="G66" s="28"/>
      <c r="H66" s="28"/>
      <c r="I66" s="28"/>
      <c r="J66" s="28"/>
      <c r="K66" s="28"/>
      <c r="L66" s="28"/>
      <c r="M66" s="28"/>
    </row>
    <row r="67" spans="2:13" ht="15.75" customHeight="1">
      <c r="B67" s="28" t="s">
        <v>79</v>
      </c>
      <c r="C67" s="28"/>
      <c r="D67" s="28"/>
      <c r="E67" s="28"/>
      <c r="F67" s="28"/>
      <c r="G67" s="28"/>
      <c r="H67" s="28"/>
      <c r="I67" s="28"/>
      <c r="J67" s="28"/>
      <c r="K67" s="28"/>
      <c r="L67" s="28"/>
      <c r="M67" s="28"/>
    </row>
    <row r="68" spans="2:13" ht="15">
      <c r="B68" s="28" t="s">
        <v>80</v>
      </c>
      <c r="C68" s="28"/>
      <c r="D68" s="28"/>
      <c r="E68" s="28"/>
      <c r="F68" s="28"/>
      <c r="G68" s="28"/>
      <c r="H68" s="28"/>
      <c r="I68" s="28"/>
      <c r="J68" s="28"/>
      <c r="K68" s="28"/>
      <c r="L68" s="28"/>
      <c r="M68" s="28"/>
    </row>
    <row r="69" spans="2:13" ht="15">
      <c r="B69" s="28" t="s">
        <v>81</v>
      </c>
      <c r="C69" s="28"/>
      <c r="D69" s="28"/>
      <c r="E69" s="28"/>
      <c r="F69" s="28"/>
      <c r="G69" s="28"/>
      <c r="H69" s="28"/>
      <c r="I69" s="28"/>
      <c r="J69" s="28"/>
      <c r="K69" s="28"/>
      <c r="L69" s="28"/>
      <c r="M69" s="28"/>
    </row>
    <row r="70" spans="2:13" ht="15">
      <c r="B70" s="28" t="s">
        <v>82</v>
      </c>
      <c r="C70" s="28"/>
      <c r="D70" s="28"/>
      <c r="E70" s="28"/>
      <c r="F70" s="28"/>
      <c r="G70" s="28"/>
      <c r="H70" s="28"/>
      <c r="I70" s="28"/>
      <c r="J70" s="28"/>
      <c r="K70" s="28"/>
      <c r="L70" s="28"/>
      <c r="M70" s="28"/>
    </row>
    <row r="71" spans="2:13" s="151" customFormat="1" ht="15">
      <c r="B71" s="267" t="s">
        <v>89</v>
      </c>
      <c r="C71" s="267"/>
      <c r="D71" s="267"/>
      <c r="E71" s="267"/>
      <c r="F71" s="267"/>
      <c r="G71" s="267"/>
      <c r="H71" s="267"/>
      <c r="I71" s="267"/>
      <c r="J71" s="267"/>
      <c r="K71" s="28"/>
      <c r="L71" s="28"/>
      <c r="M71" s="28"/>
    </row>
    <row r="72" spans="2:13" s="151" customFormat="1" ht="15">
      <c r="B72" s="28"/>
      <c r="C72" s="28" t="s">
        <v>91</v>
      </c>
      <c r="D72" s="28"/>
      <c r="E72" s="28"/>
      <c r="F72" s="28"/>
      <c r="G72" s="28"/>
      <c r="H72" s="28"/>
      <c r="I72" s="28"/>
      <c r="J72" s="28"/>
      <c r="K72" s="28"/>
      <c r="L72" s="28"/>
      <c r="M72" s="28"/>
    </row>
    <row r="73" spans="2:13" ht="15">
      <c r="B73" s="250" t="s">
        <v>207</v>
      </c>
      <c r="C73" s="194"/>
      <c r="D73" s="166"/>
      <c r="E73" s="166"/>
      <c r="F73" s="28"/>
      <c r="G73" s="28"/>
      <c r="H73" s="28"/>
      <c r="I73" s="28"/>
      <c r="J73" s="28"/>
      <c r="K73" s="28"/>
      <c r="L73" s="28"/>
      <c r="M73" s="28"/>
    </row>
    <row r="74" spans="2:13" s="151" customFormat="1" ht="15">
      <c r="B74" s="166" t="s">
        <v>92</v>
      </c>
      <c r="C74" s="166"/>
      <c r="D74" s="166"/>
      <c r="E74" s="166"/>
      <c r="F74" s="194"/>
      <c r="G74" s="194"/>
      <c r="H74" s="194"/>
      <c r="I74" s="194"/>
      <c r="J74" s="194"/>
      <c r="K74" s="28"/>
      <c r="L74" s="28"/>
      <c r="M74" s="28"/>
    </row>
    <row r="75" spans="2:13" s="151" customFormat="1" ht="15">
      <c r="B75" s="166" t="s">
        <v>93</v>
      </c>
      <c r="C75" s="166"/>
      <c r="D75" s="166"/>
      <c r="E75" s="166"/>
      <c r="F75" s="166"/>
      <c r="G75" s="28"/>
      <c r="H75" s="28"/>
      <c r="I75" s="28"/>
      <c r="J75" s="28"/>
      <c r="K75" s="28"/>
      <c r="L75" s="28"/>
      <c r="M75" s="28"/>
    </row>
    <row r="76" spans="2:13" s="151" customFormat="1" ht="15">
      <c r="B76" s="28" t="s">
        <v>94</v>
      </c>
      <c r="C76" s="28"/>
      <c r="D76" s="28"/>
      <c r="E76" s="28"/>
      <c r="F76" s="166"/>
      <c r="G76" s="166"/>
      <c r="H76" s="166"/>
      <c r="I76" s="166"/>
      <c r="J76" s="166"/>
      <c r="K76" s="28"/>
      <c r="L76" s="28"/>
      <c r="M76" s="28"/>
    </row>
    <row r="77" spans="2:13" s="151" customFormat="1" ht="15">
      <c r="B77" s="166"/>
      <c r="C77" s="166"/>
      <c r="D77" s="201"/>
      <c r="E77" s="166"/>
      <c r="F77" s="166"/>
      <c r="G77" s="28"/>
      <c r="H77" s="28"/>
      <c r="I77" s="28"/>
      <c r="J77" s="28"/>
      <c r="K77" s="28"/>
      <c r="L77" s="28"/>
      <c r="M77" s="28"/>
    </row>
    <row r="78" spans="2:13" s="151" customFormat="1" ht="15">
      <c r="B78" s="166"/>
      <c r="C78" s="166"/>
      <c r="D78" s="166"/>
      <c r="E78" s="166"/>
      <c r="F78" s="166"/>
      <c r="G78" s="28"/>
      <c r="H78" s="28"/>
      <c r="I78" s="28"/>
      <c r="J78" s="28"/>
      <c r="K78" s="28"/>
      <c r="L78" s="28"/>
      <c r="M78" s="28"/>
    </row>
    <row r="79" spans="2:13" ht="15">
      <c r="B79" s="28"/>
      <c r="C79" s="28"/>
      <c r="D79" s="28"/>
      <c r="E79" s="28"/>
      <c r="F79" s="28"/>
      <c r="G79" s="28"/>
      <c r="H79" s="28"/>
      <c r="I79" s="28"/>
      <c r="J79" s="28"/>
      <c r="K79" s="28"/>
      <c r="L79" s="28"/>
      <c r="M79" s="28"/>
    </row>
    <row r="80" spans="2:16" s="151" customFormat="1" ht="15">
      <c r="B80" s="28"/>
      <c r="F80" s="166"/>
      <c r="G80" s="166"/>
      <c r="H80" s="166"/>
      <c r="I80" s="166"/>
      <c r="J80" s="166"/>
      <c r="K80" s="166"/>
      <c r="L80" s="166"/>
      <c r="M80" s="166"/>
      <c r="N80" s="194"/>
      <c r="O80" s="194"/>
      <c r="P80" s="194"/>
    </row>
    <row r="81" spans="3:4" s="166" customFormat="1" ht="15.75">
      <c r="C81" s="201"/>
      <c r="D81" s="202"/>
    </row>
    <row r="82" s="166" customFormat="1" ht="15"/>
    <row r="83" spans="5:14" ht="15">
      <c r="E83" s="194"/>
      <c r="F83" s="194"/>
      <c r="G83" s="194"/>
      <c r="H83" s="194"/>
      <c r="I83" s="194"/>
      <c r="J83" s="194"/>
      <c r="K83" s="194"/>
      <c r="L83" s="194"/>
      <c r="M83" s="194"/>
      <c r="N83" s="194"/>
    </row>
  </sheetData>
  <sheetProtection/>
  <mergeCells count="6">
    <mergeCell ref="B3:E4"/>
    <mergeCell ref="F3:F4"/>
    <mergeCell ref="H3:J3"/>
    <mergeCell ref="K3:M3"/>
    <mergeCell ref="B2:M2"/>
    <mergeCell ref="B71:J71"/>
  </mergeCells>
  <printOptions/>
  <pageMargins left="0.7" right="0.7" top="0.75" bottom="0.75" header="0.3" footer="0.3"/>
  <pageSetup fitToHeight="1" fitToWidth="1" orientation="portrait" paperSize="9" scale="54" r:id="rId1"/>
</worksheet>
</file>

<file path=xl/worksheets/sheet2.xml><?xml version="1.0" encoding="utf-8"?>
<worksheet xmlns="http://schemas.openxmlformats.org/spreadsheetml/2006/main" xmlns:r="http://schemas.openxmlformats.org/officeDocument/2006/relationships">
  <sheetPr>
    <tabColor theme="1"/>
    <pageSetUpPr fitToPage="1"/>
  </sheetPr>
  <dimension ref="B1:AA76"/>
  <sheetViews>
    <sheetView zoomScale="80" zoomScaleNormal="80" zoomScalePageLayoutView="0" workbookViewId="0" topLeftCell="A1">
      <selection activeCell="P54" sqref="P54"/>
    </sheetView>
  </sheetViews>
  <sheetFormatPr defaultColWidth="9.140625" defaultRowHeight="15"/>
  <cols>
    <col min="1" max="5" width="3.140625" style="42" customWidth="1"/>
    <col min="6" max="6" width="29.8515625" style="42" customWidth="1"/>
    <col min="7" max="7" width="22.00390625" style="42" customWidth="1"/>
    <col min="8" max="8" width="10.00390625" style="42" customWidth="1"/>
    <col min="9" max="27" width="9.140625" style="42" customWidth="1"/>
    <col min="28" max="16384" width="9.140625" style="42" customWidth="1"/>
  </cols>
  <sheetData>
    <row r="1" ht="22.5" customHeight="1" thickBot="1">
      <c r="B1" s="41" t="s">
        <v>95</v>
      </c>
    </row>
    <row r="2" spans="2:27" ht="30" customHeight="1">
      <c r="B2" s="226" t="str">
        <f>"Medium-Term Forecast "&amp;Summary!H3&amp;" - GDP components [level]"</f>
        <v>Medium-Term Forecast MTF-2017Q3 - GDP components [level]</v>
      </c>
      <c r="C2" s="227"/>
      <c r="D2" s="227"/>
      <c r="E2" s="227"/>
      <c r="F2" s="227"/>
      <c r="G2" s="227"/>
      <c r="H2" s="227"/>
      <c r="I2" s="227"/>
      <c r="J2" s="227"/>
      <c r="K2" s="227"/>
      <c r="L2" s="227"/>
      <c r="M2" s="227"/>
      <c r="N2" s="227"/>
      <c r="O2" s="227"/>
      <c r="P2" s="227"/>
      <c r="Q2" s="227"/>
      <c r="R2" s="227"/>
      <c r="S2" s="227"/>
      <c r="T2" s="227"/>
      <c r="U2" s="227"/>
      <c r="V2" s="227"/>
      <c r="W2" s="227"/>
      <c r="X2" s="227"/>
      <c r="Y2" s="227"/>
      <c r="Z2" s="227"/>
      <c r="AA2" s="228"/>
    </row>
    <row r="3" spans="2:27" ht="15">
      <c r="B3" s="280" t="s">
        <v>19</v>
      </c>
      <c r="C3" s="281"/>
      <c r="D3" s="281"/>
      <c r="E3" s="281"/>
      <c r="F3" s="282"/>
      <c r="G3" s="274" t="s">
        <v>20</v>
      </c>
      <c r="H3" s="38" t="s">
        <v>21</v>
      </c>
      <c r="I3" s="276">
        <v>2017</v>
      </c>
      <c r="J3" s="278">
        <v>2018</v>
      </c>
      <c r="K3" s="268">
        <v>2019</v>
      </c>
      <c r="L3" s="270">
        <v>2016</v>
      </c>
      <c r="M3" s="271"/>
      <c r="N3" s="271"/>
      <c r="O3" s="271"/>
      <c r="P3" s="270">
        <v>2017</v>
      </c>
      <c r="Q3" s="271"/>
      <c r="R3" s="271"/>
      <c r="S3" s="273"/>
      <c r="T3" s="270">
        <v>2018</v>
      </c>
      <c r="U3" s="271"/>
      <c r="V3" s="271"/>
      <c r="W3" s="273"/>
      <c r="X3" s="271">
        <v>2019</v>
      </c>
      <c r="Y3" s="271"/>
      <c r="Z3" s="271"/>
      <c r="AA3" s="272"/>
    </row>
    <row r="4" spans="2:27" ht="15">
      <c r="B4" s="283"/>
      <c r="C4" s="284"/>
      <c r="D4" s="284"/>
      <c r="E4" s="284"/>
      <c r="F4" s="285"/>
      <c r="G4" s="275"/>
      <c r="H4" s="39">
        <v>2016</v>
      </c>
      <c r="I4" s="277"/>
      <c r="J4" s="279"/>
      <c r="K4" s="269"/>
      <c r="L4" s="43" t="s">
        <v>0</v>
      </c>
      <c r="M4" s="43" t="s">
        <v>1</v>
      </c>
      <c r="N4" s="43" t="s">
        <v>2</v>
      </c>
      <c r="O4" s="248" t="s">
        <v>3</v>
      </c>
      <c r="P4" s="45" t="s">
        <v>0</v>
      </c>
      <c r="Q4" s="43" t="s">
        <v>1</v>
      </c>
      <c r="R4" s="43" t="s">
        <v>2</v>
      </c>
      <c r="S4" s="248" t="s">
        <v>3</v>
      </c>
      <c r="T4" s="45" t="s">
        <v>0</v>
      </c>
      <c r="U4" s="43" t="s">
        <v>1</v>
      </c>
      <c r="V4" s="43" t="s">
        <v>2</v>
      </c>
      <c r="W4" s="248" t="s">
        <v>3</v>
      </c>
      <c r="X4" s="43" t="s">
        <v>0</v>
      </c>
      <c r="Y4" s="43" t="s">
        <v>1</v>
      </c>
      <c r="Z4" s="43" t="s">
        <v>2</v>
      </c>
      <c r="AA4" s="46" t="s">
        <v>3</v>
      </c>
    </row>
    <row r="5" spans="2:27" ht="3.75" customHeight="1">
      <c r="B5" s="47"/>
      <c r="C5" s="48"/>
      <c r="D5" s="48"/>
      <c r="E5" s="48"/>
      <c r="F5" s="49"/>
      <c r="G5" s="37"/>
      <c r="H5" s="51"/>
      <c r="I5" s="52"/>
      <c r="J5" s="53"/>
      <c r="K5" s="51"/>
      <c r="L5" s="54"/>
      <c r="M5" s="54"/>
      <c r="N5" s="54"/>
      <c r="O5" s="55"/>
      <c r="P5" s="54"/>
      <c r="Q5" s="54"/>
      <c r="R5" s="54"/>
      <c r="S5" s="55"/>
      <c r="T5" s="56"/>
      <c r="U5" s="54"/>
      <c r="V5" s="54"/>
      <c r="W5" s="55"/>
      <c r="X5" s="54"/>
      <c r="Y5" s="54"/>
      <c r="Z5" s="54"/>
      <c r="AA5" s="57"/>
    </row>
    <row r="6" spans="2:27" ht="15">
      <c r="B6" s="58"/>
      <c r="C6" s="54" t="s">
        <v>28</v>
      </c>
      <c r="D6" s="54"/>
      <c r="E6" s="54"/>
      <c r="F6" s="55"/>
      <c r="G6" s="59" t="s">
        <v>96</v>
      </c>
      <c r="H6" s="80">
        <v>80958.00399999999</v>
      </c>
      <c r="I6" s="81">
        <v>84469.82161099999</v>
      </c>
      <c r="J6" s="81">
        <v>89803.148373</v>
      </c>
      <c r="K6" s="80">
        <v>96220.19232599999</v>
      </c>
      <c r="L6" s="82">
        <v>19994.996683</v>
      </c>
      <c r="M6" s="82">
        <v>20161.413597</v>
      </c>
      <c r="N6" s="82">
        <v>20299.841118</v>
      </c>
      <c r="O6" s="83">
        <v>20501.752602</v>
      </c>
      <c r="P6" s="84">
        <v>20737.536369</v>
      </c>
      <c r="Q6" s="82">
        <v>20940.767055</v>
      </c>
      <c r="R6" s="82">
        <v>21243.453099</v>
      </c>
      <c r="S6" s="83">
        <v>21548.065088</v>
      </c>
      <c r="T6" s="84">
        <v>21926.214311</v>
      </c>
      <c r="U6" s="82">
        <v>22269.971177</v>
      </c>
      <c r="V6" s="82">
        <v>22630.125196</v>
      </c>
      <c r="W6" s="83">
        <v>22976.837689</v>
      </c>
      <c r="X6" s="82">
        <v>23414.655049</v>
      </c>
      <c r="Y6" s="82">
        <v>23840.829536</v>
      </c>
      <c r="Z6" s="82">
        <v>24294.040254</v>
      </c>
      <c r="AA6" s="85">
        <v>24670.667487</v>
      </c>
    </row>
    <row r="7" spans="2:27" ht="15">
      <c r="B7" s="58"/>
      <c r="C7" s="54"/>
      <c r="D7" s="54"/>
      <c r="E7" s="54" t="s">
        <v>101</v>
      </c>
      <c r="F7" s="55"/>
      <c r="G7" s="59" t="s">
        <v>96</v>
      </c>
      <c r="H7" s="83">
        <v>44314.013</v>
      </c>
      <c r="I7" s="20">
        <v>46522.71518</v>
      </c>
      <c r="J7" s="20">
        <v>49284.638679</v>
      </c>
      <c r="K7" s="83">
        <v>52295.982877999995</v>
      </c>
      <c r="L7" s="82">
        <v>10929.109744</v>
      </c>
      <c r="M7" s="82">
        <v>11023.241376</v>
      </c>
      <c r="N7" s="82">
        <v>11108.397543</v>
      </c>
      <c r="O7" s="83">
        <v>11253.264337</v>
      </c>
      <c r="P7" s="84">
        <v>11394.335666</v>
      </c>
      <c r="Q7" s="82">
        <v>11528.699903</v>
      </c>
      <c r="R7" s="82">
        <v>11717.158729</v>
      </c>
      <c r="S7" s="83">
        <v>11882.520882</v>
      </c>
      <c r="T7" s="84">
        <v>12060.583977</v>
      </c>
      <c r="U7" s="82">
        <v>12233.487352</v>
      </c>
      <c r="V7" s="82">
        <v>12406.807542</v>
      </c>
      <c r="W7" s="83">
        <v>12583.759808</v>
      </c>
      <c r="X7" s="82">
        <v>12772.896</v>
      </c>
      <c r="Y7" s="82">
        <v>12972.989291</v>
      </c>
      <c r="Z7" s="82">
        <v>13173.245747</v>
      </c>
      <c r="AA7" s="85">
        <v>13376.85184</v>
      </c>
    </row>
    <row r="8" spans="2:27" ht="15">
      <c r="B8" s="58"/>
      <c r="C8" s="54"/>
      <c r="D8" s="54"/>
      <c r="E8" s="54" t="s">
        <v>97</v>
      </c>
      <c r="F8" s="55"/>
      <c r="G8" s="59" t="s">
        <v>96</v>
      </c>
      <c r="H8" s="83">
        <v>15756.189001</v>
      </c>
      <c r="I8" s="82">
        <v>16268.346174000002</v>
      </c>
      <c r="J8" s="82">
        <v>17016.971354</v>
      </c>
      <c r="K8" s="83">
        <v>17772.252215</v>
      </c>
      <c r="L8" s="82">
        <v>3917.669059</v>
      </c>
      <c r="M8" s="82">
        <v>3929.979808</v>
      </c>
      <c r="N8" s="82">
        <v>3956.46441</v>
      </c>
      <c r="O8" s="83">
        <v>3952.075724</v>
      </c>
      <c r="P8" s="84">
        <v>3995.31836</v>
      </c>
      <c r="Q8" s="82">
        <v>4027.036516</v>
      </c>
      <c r="R8" s="82">
        <v>4093.144347</v>
      </c>
      <c r="S8" s="83">
        <v>4152.846951</v>
      </c>
      <c r="T8" s="84">
        <v>4188.353793</v>
      </c>
      <c r="U8" s="82">
        <v>4231.828906</v>
      </c>
      <c r="V8" s="82">
        <v>4275.966881</v>
      </c>
      <c r="W8" s="83">
        <v>4320.821774</v>
      </c>
      <c r="X8" s="82">
        <v>4369.288432</v>
      </c>
      <c r="Y8" s="82">
        <v>4418.18514</v>
      </c>
      <c r="Z8" s="82">
        <v>4467.509759</v>
      </c>
      <c r="AA8" s="85">
        <v>4517.268884</v>
      </c>
    </row>
    <row r="9" spans="2:27" ht="15">
      <c r="B9" s="58"/>
      <c r="C9" s="54"/>
      <c r="D9" s="54"/>
      <c r="E9" s="54" t="s">
        <v>31</v>
      </c>
      <c r="F9" s="55"/>
      <c r="G9" s="59" t="s">
        <v>96</v>
      </c>
      <c r="H9" s="83">
        <v>16331.882999999998</v>
      </c>
      <c r="I9" s="82">
        <v>16738.829609</v>
      </c>
      <c r="J9" s="82">
        <v>18231.636007</v>
      </c>
      <c r="K9" s="83">
        <v>19523.123254</v>
      </c>
      <c r="L9" s="82">
        <v>4195.680871</v>
      </c>
      <c r="M9" s="82">
        <v>4269.309035</v>
      </c>
      <c r="N9" s="82">
        <v>3901.476745</v>
      </c>
      <c r="O9" s="83">
        <v>3965.416349</v>
      </c>
      <c r="P9" s="84">
        <v>4200.769848</v>
      </c>
      <c r="Q9" s="82">
        <v>4029.400898</v>
      </c>
      <c r="R9" s="82">
        <v>4181.845411</v>
      </c>
      <c r="S9" s="83">
        <v>4326.813452</v>
      </c>
      <c r="T9" s="84">
        <v>4414.504447</v>
      </c>
      <c r="U9" s="82">
        <v>4518.702409</v>
      </c>
      <c r="V9" s="82">
        <v>4608.711511</v>
      </c>
      <c r="W9" s="83">
        <v>4689.71764</v>
      </c>
      <c r="X9" s="82">
        <v>4765.600685</v>
      </c>
      <c r="Y9" s="82">
        <v>4841.378093</v>
      </c>
      <c r="Z9" s="82">
        <v>4918.427715</v>
      </c>
      <c r="AA9" s="85">
        <v>4997.716761</v>
      </c>
    </row>
    <row r="10" spans="2:27" ht="15">
      <c r="B10" s="58"/>
      <c r="C10" s="54"/>
      <c r="D10" s="54"/>
      <c r="E10" s="54" t="s">
        <v>98</v>
      </c>
      <c r="F10" s="55"/>
      <c r="G10" s="59" t="s">
        <v>96</v>
      </c>
      <c r="H10" s="83">
        <v>76402.085001</v>
      </c>
      <c r="I10" s="82">
        <v>79529.890963</v>
      </c>
      <c r="J10" s="82">
        <v>84533.24604</v>
      </c>
      <c r="K10" s="83">
        <v>89591.358347</v>
      </c>
      <c r="L10" s="82">
        <v>19042.459673999998</v>
      </c>
      <c r="M10" s="82">
        <v>19222.530219</v>
      </c>
      <c r="N10" s="82">
        <v>18966.338698</v>
      </c>
      <c r="O10" s="83">
        <v>19170.756409999998</v>
      </c>
      <c r="P10" s="84">
        <v>19590.423874</v>
      </c>
      <c r="Q10" s="82">
        <v>19585.137317</v>
      </c>
      <c r="R10" s="82">
        <v>19992.148487000002</v>
      </c>
      <c r="S10" s="83">
        <v>20362.181285000002</v>
      </c>
      <c r="T10" s="84">
        <v>20663.442217000003</v>
      </c>
      <c r="U10" s="82">
        <v>20984.018667</v>
      </c>
      <c r="V10" s="82">
        <v>21291.485934</v>
      </c>
      <c r="W10" s="83">
        <v>21594.299222</v>
      </c>
      <c r="X10" s="82">
        <v>21907.785117000003</v>
      </c>
      <c r="Y10" s="82">
        <v>22232.552524</v>
      </c>
      <c r="Z10" s="82">
        <v>22559.183221</v>
      </c>
      <c r="AA10" s="85">
        <v>22891.837485</v>
      </c>
    </row>
    <row r="11" spans="2:27" ht="15">
      <c r="B11" s="58"/>
      <c r="C11" s="54"/>
      <c r="D11" s="54" t="s">
        <v>99</v>
      </c>
      <c r="E11" s="54"/>
      <c r="F11" s="55"/>
      <c r="G11" s="59" t="s">
        <v>96</v>
      </c>
      <c r="H11" s="83">
        <v>75950.448001</v>
      </c>
      <c r="I11" s="82">
        <v>80932.29949100001</v>
      </c>
      <c r="J11" s="82">
        <v>87961.027263</v>
      </c>
      <c r="K11" s="83">
        <v>97526.85716900001</v>
      </c>
      <c r="L11" s="82">
        <v>18290.318154</v>
      </c>
      <c r="M11" s="82">
        <v>19204.066189</v>
      </c>
      <c r="N11" s="82">
        <v>18775.719954</v>
      </c>
      <c r="O11" s="83">
        <v>19680.343704</v>
      </c>
      <c r="P11" s="84">
        <v>20291.457599</v>
      </c>
      <c r="Q11" s="82">
        <v>19721.329588</v>
      </c>
      <c r="R11" s="82">
        <v>20282.556925</v>
      </c>
      <c r="S11" s="83">
        <v>20636.955379</v>
      </c>
      <c r="T11" s="84">
        <v>21264.440847</v>
      </c>
      <c r="U11" s="82">
        <v>21704.53524</v>
      </c>
      <c r="V11" s="82">
        <v>22253.543918</v>
      </c>
      <c r="W11" s="83">
        <v>22738.507258</v>
      </c>
      <c r="X11" s="82">
        <v>23409.784314</v>
      </c>
      <c r="Y11" s="82">
        <v>24043.116045</v>
      </c>
      <c r="Z11" s="82">
        <v>24812.426479</v>
      </c>
      <c r="AA11" s="85">
        <v>25261.530331</v>
      </c>
    </row>
    <row r="12" spans="2:27" ht="15">
      <c r="B12" s="58"/>
      <c r="C12" s="54"/>
      <c r="D12" s="54" t="s">
        <v>100</v>
      </c>
      <c r="E12" s="54"/>
      <c r="F12" s="55"/>
      <c r="G12" s="59" t="s">
        <v>96</v>
      </c>
      <c r="H12" s="83">
        <v>72928.818</v>
      </c>
      <c r="I12" s="82">
        <v>78152.826373</v>
      </c>
      <c r="J12" s="82">
        <v>84676.046959</v>
      </c>
      <c r="K12" s="83">
        <v>93267.214951</v>
      </c>
      <c r="L12" s="82">
        <v>17649.702726</v>
      </c>
      <c r="M12" s="82">
        <v>18451.841754</v>
      </c>
      <c r="N12" s="82">
        <v>17917.370427</v>
      </c>
      <c r="O12" s="83">
        <v>18909.903093</v>
      </c>
      <c r="P12" s="84">
        <v>19586.532401</v>
      </c>
      <c r="Q12" s="82">
        <v>19049.764386</v>
      </c>
      <c r="R12" s="82">
        <v>19586.59605</v>
      </c>
      <c r="S12" s="83">
        <v>19929.933536</v>
      </c>
      <c r="T12" s="84">
        <v>20490.9423</v>
      </c>
      <c r="U12" s="82">
        <v>20911.983165</v>
      </c>
      <c r="V12" s="82">
        <v>21411.787058</v>
      </c>
      <c r="W12" s="83">
        <v>21861.334436</v>
      </c>
      <c r="X12" s="82">
        <v>22435.90446</v>
      </c>
      <c r="Y12" s="82">
        <v>23002.805081</v>
      </c>
      <c r="Z12" s="82">
        <v>23693.036314</v>
      </c>
      <c r="AA12" s="85">
        <v>24135.469096</v>
      </c>
    </row>
    <row r="13" spans="2:27" ht="15.75" thickBot="1">
      <c r="B13" s="60"/>
      <c r="C13" s="61"/>
      <c r="D13" s="61" t="s">
        <v>34</v>
      </c>
      <c r="E13" s="61"/>
      <c r="F13" s="62"/>
      <c r="G13" s="101" t="s">
        <v>96</v>
      </c>
      <c r="H13" s="86">
        <v>3021.6299999999997</v>
      </c>
      <c r="I13" s="87">
        <v>2779.4731180000003</v>
      </c>
      <c r="J13" s="87">
        <v>3284.980303</v>
      </c>
      <c r="K13" s="86">
        <v>4259.642218</v>
      </c>
      <c r="L13" s="87">
        <v>640.615427</v>
      </c>
      <c r="M13" s="87">
        <v>752.224435</v>
      </c>
      <c r="N13" s="87">
        <v>858.349527</v>
      </c>
      <c r="O13" s="86">
        <v>770.440611</v>
      </c>
      <c r="P13" s="88">
        <v>704.925198</v>
      </c>
      <c r="Q13" s="87">
        <v>671.565202</v>
      </c>
      <c r="R13" s="87">
        <v>695.960875</v>
      </c>
      <c r="S13" s="86">
        <v>707.021843</v>
      </c>
      <c r="T13" s="88">
        <v>773.498547</v>
      </c>
      <c r="U13" s="87">
        <v>792.552074</v>
      </c>
      <c r="V13" s="87">
        <v>841.75686</v>
      </c>
      <c r="W13" s="86">
        <v>877.172822</v>
      </c>
      <c r="X13" s="87">
        <v>973.879854</v>
      </c>
      <c r="Y13" s="87">
        <v>1040.310964</v>
      </c>
      <c r="Z13" s="87">
        <v>1119.390165</v>
      </c>
      <c r="AA13" s="89">
        <v>1126.061235</v>
      </c>
    </row>
    <row r="14" ht="15.75" thickBot="1">
      <c r="G14" s="65"/>
    </row>
    <row r="15" spans="2:27" ht="30" customHeight="1">
      <c r="B15" s="226" t="str">
        <f>"Medium-Term Forecast "&amp;Summary!H3&amp;" - GDP components [change over previous period]"</f>
        <v>Medium-Term Forecast MTF-2017Q3 - GDP components [change over previous period]</v>
      </c>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8"/>
    </row>
    <row r="16" spans="2:27" ht="15">
      <c r="B16" s="280" t="s">
        <v>19</v>
      </c>
      <c r="C16" s="281"/>
      <c r="D16" s="281"/>
      <c r="E16" s="281"/>
      <c r="F16" s="282"/>
      <c r="G16" s="274" t="s">
        <v>20</v>
      </c>
      <c r="H16" s="38" t="s">
        <v>21</v>
      </c>
      <c r="I16" s="276">
        <f>I$3</f>
        <v>2017</v>
      </c>
      <c r="J16" s="278">
        <f>J$3</f>
        <v>2018</v>
      </c>
      <c r="K16" s="268">
        <f>K$3</f>
        <v>2019</v>
      </c>
      <c r="L16" s="270">
        <f>L$3</f>
        <v>2016</v>
      </c>
      <c r="M16" s="271"/>
      <c r="N16" s="271"/>
      <c r="O16" s="271"/>
      <c r="P16" s="270">
        <f>P$3</f>
        <v>2017</v>
      </c>
      <c r="Q16" s="271"/>
      <c r="R16" s="271"/>
      <c r="S16" s="271"/>
      <c r="T16" s="270">
        <f>T$3</f>
        <v>2018</v>
      </c>
      <c r="U16" s="271"/>
      <c r="V16" s="271"/>
      <c r="W16" s="273"/>
      <c r="X16" s="271">
        <f>X$3</f>
        <v>2019</v>
      </c>
      <c r="Y16" s="271"/>
      <c r="Z16" s="271"/>
      <c r="AA16" s="272"/>
    </row>
    <row r="17" spans="2:27" ht="15">
      <c r="B17" s="283"/>
      <c r="C17" s="284"/>
      <c r="D17" s="284"/>
      <c r="E17" s="284"/>
      <c r="F17" s="285"/>
      <c r="G17" s="275"/>
      <c r="H17" s="39">
        <f>$H$4</f>
        <v>2016</v>
      </c>
      <c r="I17" s="277"/>
      <c r="J17" s="279"/>
      <c r="K17" s="269"/>
      <c r="L17" s="43" t="s">
        <v>0</v>
      </c>
      <c r="M17" s="43" t="s">
        <v>1</v>
      </c>
      <c r="N17" s="43" t="s">
        <v>2</v>
      </c>
      <c r="O17" s="153" t="s">
        <v>3</v>
      </c>
      <c r="P17" s="43" t="s">
        <v>0</v>
      </c>
      <c r="Q17" s="43" t="s">
        <v>1</v>
      </c>
      <c r="R17" s="43" t="s">
        <v>2</v>
      </c>
      <c r="S17" s="153" t="s">
        <v>3</v>
      </c>
      <c r="T17" s="45" t="s">
        <v>0</v>
      </c>
      <c r="U17" s="43" t="s">
        <v>1</v>
      </c>
      <c r="V17" s="43" t="s">
        <v>2</v>
      </c>
      <c r="W17" s="153" t="s">
        <v>3</v>
      </c>
      <c r="X17" s="43" t="s">
        <v>0</v>
      </c>
      <c r="Y17" s="43" t="s">
        <v>1</v>
      </c>
      <c r="Z17" s="43" t="s">
        <v>2</v>
      </c>
      <c r="AA17" s="46" t="s">
        <v>3</v>
      </c>
    </row>
    <row r="18" spans="2:27" ht="3.75" customHeight="1">
      <c r="B18" s="47"/>
      <c r="C18" s="48"/>
      <c r="D18" s="48"/>
      <c r="E18" s="48"/>
      <c r="F18" s="49"/>
      <c r="G18" s="37"/>
      <c r="H18" s="51"/>
      <c r="I18" s="52"/>
      <c r="J18" s="53"/>
      <c r="K18" s="51"/>
      <c r="L18" s="54"/>
      <c r="M18" s="54"/>
      <c r="N18" s="54"/>
      <c r="O18" s="55"/>
      <c r="P18" s="54"/>
      <c r="Q18" s="54"/>
      <c r="R18" s="54"/>
      <c r="S18" s="55"/>
      <c r="T18" s="56"/>
      <c r="U18" s="54"/>
      <c r="V18" s="54"/>
      <c r="W18" s="55"/>
      <c r="X18" s="54"/>
      <c r="Y18" s="54"/>
      <c r="Z18" s="54"/>
      <c r="AA18" s="57"/>
    </row>
    <row r="19" spans="2:27" ht="15">
      <c r="B19" s="58"/>
      <c r="C19" s="54" t="s">
        <v>28</v>
      </c>
      <c r="D19" s="54"/>
      <c r="E19" s="54"/>
      <c r="F19" s="55"/>
      <c r="G19" s="59" t="s">
        <v>102</v>
      </c>
      <c r="H19" s="72">
        <v>3.2851497159134766</v>
      </c>
      <c r="I19" s="73">
        <v>3.2780339474381037</v>
      </c>
      <c r="J19" s="73">
        <v>4.233949191848268</v>
      </c>
      <c r="K19" s="72">
        <v>4.551263559202255</v>
      </c>
      <c r="L19" s="73">
        <v>0.627746855740213</v>
      </c>
      <c r="M19" s="73">
        <v>0.8023523787874325</v>
      </c>
      <c r="N19" s="73">
        <v>0.6650239009028667</v>
      </c>
      <c r="O19" s="72">
        <v>0.7878280981393289</v>
      </c>
      <c r="P19" s="73">
        <v>0.8035739241215083</v>
      </c>
      <c r="Q19" s="73">
        <v>0.8233171709006797</v>
      </c>
      <c r="R19" s="73">
        <v>0.893901526017288</v>
      </c>
      <c r="S19" s="72">
        <v>0.9800899997671593</v>
      </c>
      <c r="T19" s="74">
        <v>1.2700119984945246</v>
      </c>
      <c r="U19" s="73">
        <v>1.0086473380784184</v>
      </c>
      <c r="V19" s="73">
        <v>1.0440008206102078</v>
      </c>
      <c r="W19" s="72">
        <v>0.9249432529376804</v>
      </c>
      <c r="X19" s="73">
        <v>1.284472110144975</v>
      </c>
      <c r="Y19" s="73">
        <v>1.1697217853648283</v>
      </c>
      <c r="Z19" s="73">
        <v>1.2419704155476126</v>
      </c>
      <c r="AA19" s="75">
        <v>0.8951798679458562</v>
      </c>
    </row>
    <row r="20" spans="2:27" ht="15">
      <c r="B20" s="58"/>
      <c r="C20" s="54"/>
      <c r="D20" s="54"/>
      <c r="E20" s="54" t="s">
        <v>101</v>
      </c>
      <c r="F20" s="55"/>
      <c r="G20" s="59" t="s">
        <v>102</v>
      </c>
      <c r="H20" s="72">
        <v>2.874721424907861</v>
      </c>
      <c r="I20" s="73">
        <v>3.4461010915166668</v>
      </c>
      <c r="J20" s="73">
        <v>3.8669750840711288</v>
      </c>
      <c r="K20" s="72">
        <v>3.967028741306237</v>
      </c>
      <c r="L20" s="73">
        <v>0.6998489534829844</v>
      </c>
      <c r="M20" s="73">
        <v>0.801929494141902</v>
      </c>
      <c r="N20" s="73">
        <v>0.7072088147798326</v>
      </c>
      <c r="O20" s="72">
        <v>0.9267167068613986</v>
      </c>
      <c r="P20" s="73">
        <v>0.7771914389763026</v>
      </c>
      <c r="Q20" s="73">
        <v>0.8957349758304929</v>
      </c>
      <c r="R20" s="73">
        <v>0.9493199948566797</v>
      </c>
      <c r="S20" s="72">
        <v>0.9140590255598084</v>
      </c>
      <c r="T20" s="74">
        <v>1.0001493224199436</v>
      </c>
      <c r="U20" s="73">
        <v>0.9673061051351795</v>
      </c>
      <c r="V20" s="73">
        <v>0.941944007903416</v>
      </c>
      <c r="W20" s="72">
        <v>0.9246566936529348</v>
      </c>
      <c r="X20" s="73">
        <v>0.9893631422298199</v>
      </c>
      <c r="Y20" s="73">
        <v>1.0165348202733782</v>
      </c>
      <c r="Z20" s="73">
        <v>0.9989875520965512</v>
      </c>
      <c r="AA20" s="75">
        <v>1.0042829175471724</v>
      </c>
    </row>
    <row r="21" spans="2:27" ht="15">
      <c r="B21" s="58"/>
      <c r="C21" s="54"/>
      <c r="D21" s="54"/>
      <c r="E21" s="54" t="s">
        <v>97</v>
      </c>
      <c r="F21" s="55"/>
      <c r="G21" s="59" t="s">
        <v>102</v>
      </c>
      <c r="H21" s="72">
        <v>1.6107327763840118</v>
      </c>
      <c r="I21" s="73">
        <v>0.5740252659128089</v>
      </c>
      <c r="J21" s="73">
        <v>1.465126170009313</v>
      </c>
      <c r="K21" s="72">
        <v>1.6650875088731993</v>
      </c>
      <c r="L21" s="73">
        <v>0.05063277963370183</v>
      </c>
      <c r="M21" s="73">
        <v>-0.05770341512111088</v>
      </c>
      <c r="N21" s="73">
        <v>-0.1429591788780158</v>
      </c>
      <c r="O21" s="72">
        <v>-0.32220712261880635</v>
      </c>
      <c r="P21" s="73">
        <v>0.12887449035636678</v>
      </c>
      <c r="Q21" s="73">
        <v>0.22985128293598223</v>
      </c>
      <c r="R21" s="73">
        <v>0.9405355202705152</v>
      </c>
      <c r="S21" s="72">
        <v>0.5181390359377076</v>
      </c>
      <c r="T21" s="74">
        <v>0.10996622444594095</v>
      </c>
      <c r="U21" s="73">
        <v>0.26144040124584933</v>
      </c>
      <c r="V21" s="73">
        <v>0.30298217443697695</v>
      </c>
      <c r="W21" s="72">
        <v>0.34541567200170675</v>
      </c>
      <c r="X21" s="73">
        <v>0.4410629693506678</v>
      </c>
      <c r="Y21" s="73">
        <v>0.48140156361907316</v>
      </c>
      <c r="Z21" s="73">
        <v>0.4943389789363408</v>
      </c>
      <c r="AA21" s="75">
        <v>0.5150290002845281</v>
      </c>
    </row>
    <row r="22" spans="2:27" ht="15">
      <c r="B22" s="58"/>
      <c r="C22" s="54"/>
      <c r="D22" s="54"/>
      <c r="E22" s="54" t="s">
        <v>31</v>
      </c>
      <c r="F22" s="55"/>
      <c r="G22" s="59" t="s">
        <v>102</v>
      </c>
      <c r="H22" s="72">
        <v>-9.252973990798594</v>
      </c>
      <c r="I22" s="73">
        <v>1.057676866633102</v>
      </c>
      <c r="J22" s="73">
        <v>6.908817678544281</v>
      </c>
      <c r="K22" s="72">
        <v>4.468009459219417</v>
      </c>
      <c r="L22" s="73">
        <v>-10.799012794424684</v>
      </c>
      <c r="M22" s="73">
        <v>1.363612230669304</v>
      </c>
      <c r="N22" s="73">
        <v>-7.774366320245235</v>
      </c>
      <c r="O22" s="72">
        <v>0.7113491215091017</v>
      </c>
      <c r="P22" s="73">
        <v>5.319586396873376</v>
      </c>
      <c r="Q22" s="73">
        <v>-4.574325159193052</v>
      </c>
      <c r="R22" s="73">
        <v>3.749899015635492</v>
      </c>
      <c r="S22" s="72">
        <v>3.049998729115046</v>
      </c>
      <c r="T22" s="74">
        <v>1.5201151634462633</v>
      </c>
      <c r="U22" s="73">
        <v>1.7501986821233544</v>
      </c>
      <c r="V22" s="73">
        <v>1.3751796759584352</v>
      </c>
      <c r="W22" s="72">
        <v>1.1313060483336415</v>
      </c>
      <c r="X22" s="73">
        <v>0.9929249919288878</v>
      </c>
      <c r="Y22" s="73">
        <v>0.9525340724490832</v>
      </c>
      <c r="Z22" s="73">
        <v>0.9536112426907266</v>
      </c>
      <c r="AA22" s="75">
        <v>0.9799666529389413</v>
      </c>
    </row>
    <row r="23" spans="2:27" ht="15">
      <c r="B23" s="58"/>
      <c r="C23" s="54"/>
      <c r="D23" s="54"/>
      <c r="E23" s="54" t="s">
        <v>98</v>
      </c>
      <c r="F23" s="55"/>
      <c r="G23" s="59" t="s">
        <v>102</v>
      </c>
      <c r="H23" s="72">
        <v>-0.39081997682453107</v>
      </c>
      <c r="I23" s="73">
        <v>2.3193687824928304</v>
      </c>
      <c r="J23" s="73">
        <v>4.065009591333862</v>
      </c>
      <c r="K23" s="72">
        <v>3.6317768019642926</v>
      </c>
      <c r="L23" s="73">
        <v>-2.3585742734565542</v>
      </c>
      <c r="M23" s="73">
        <v>0.7568429276956863</v>
      </c>
      <c r="N23" s="73">
        <v>-1.4507073213836321</v>
      </c>
      <c r="O23" s="72">
        <v>0.622848205883983</v>
      </c>
      <c r="P23" s="73">
        <v>1.6411795667282831</v>
      </c>
      <c r="Q23" s="73">
        <v>-0.48061243138862153</v>
      </c>
      <c r="R23" s="73">
        <v>1.557660962251333</v>
      </c>
      <c r="S23" s="72">
        <v>1.309935498289235</v>
      </c>
      <c r="T23" s="74">
        <v>0.9405315370193676</v>
      </c>
      <c r="U23" s="73">
        <v>1.006100384314351</v>
      </c>
      <c r="V23" s="73">
        <v>0.9160041048202032</v>
      </c>
      <c r="W23" s="72">
        <v>0.8593652958214051</v>
      </c>
      <c r="X23" s="73">
        <v>0.8838582326071105</v>
      </c>
      <c r="Y23" s="73">
        <v>0.8984144289121616</v>
      </c>
      <c r="Z23" s="73">
        <v>0.8914572200440603</v>
      </c>
      <c r="AA23" s="75">
        <v>0.9049525448752433</v>
      </c>
    </row>
    <row r="24" spans="2:27" ht="15">
      <c r="B24" s="58"/>
      <c r="C24" s="54"/>
      <c r="D24" s="54" t="s">
        <v>99</v>
      </c>
      <c r="E24" s="54"/>
      <c r="F24" s="55"/>
      <c r="G24" s="59" t="s">
        <v>102</v>
      </c>
      <c r="H24" s="72">
        <v>4.763717829770343</v>
      </c>
      <c r="I24" s="73">
        <v>4.419554919725456</v>
      </c>
      <c r="J24" s="73">
        <v>7.780230796679916</v>
      </c>
      <c r="K24" s="72">
        <v>8.732063217007592</v>
      </c>
      <c r="L24" s="73">
        <v>-0.8195001012352066</v>
      </c>
      <c r="M24" s="73">
        <v>5.629903613765094</v>
      </c>
      <c r="N24" s="73">
        <v>-1.7817070023193935</v>
      </c>
      <c r="O24" s="72">
        <v>3.2854352824708286</v>
      </c>
      <c r="P24" s="73">
        <v>1.2439202595996477</v>
      </c>
      <c r="Q24" s="73">
        <v>-2.461526283900099</v>
      </c>
      <c r="R24" s="73">
        <v>3.4499999977849285</v>
      </c>
      <c r="S24" s="72">
        <v>1.5489180020226598</v>
      </c>
      <c r="T24" s="74">
        <v>2.6178715079437893</v>
      </c>
      <c r="U24" s="73">
        <v>1.6558796371258495</v>
      </c>
      <c r="V24" s="73">
        <v>2.0667286379689074</v>
      </c>
      <c r="W24" s="72">
        <v>1.7074408648101098</v>
      </c>
      <c r="X24" s="73">
        <v>2.4506138456166013</v>
      </c>
      <c r="Y24" s="73">
        <v>2.1690371092198006</v>
      </c>
      <c r="Z24" s="73">
        <v>2.6627547992534346</v>
      </c>
      <c r="AA24" s="75">
        <v>1.2778175668606337</v>
      </c>
    </row>
    <row r="25" spans="2:27" ht="15">
      <c r="B25" s="58"/>
      <c r="C25" s="54"/>
      <c r="D25" s="54" t="s">
        <v>100</v>
      </c>
      <c r="E25" s="54"/>
      <c r="F25" s="55"/>
      <c r="G25" s="59" t="s">
        <v>102</v>
      </c>
      <c r="H25" s="72">
        <v>2.92943954203524</v>
      </c>
      <c r="I25" s="73">
        <v>4.62459581830484</v>
      </c>
      <c r="J25" s="73">
        <v>7.657690964601585</v>
      </c>
      <c r="K25" s="72">
        <v>8.092427069885602</v>
      </c>
      <c r="L25" s="73">
        <v>-1.786284693443136</v>
      </c>
      <c r="M25" s="73">
        <v>5.334101568852006</v>
      </c>
      <c r="N25" s="73">
        <v>-2.691421581512074</v>
      </c>
      <c r="O25" s="72">
        <v>3.733860507881431</v>
      </c>
      <c r="P25" s="73">
        <v>1.682257331489211</v>
      </c>
      <c r="Q25" s="73">
        <v>-2.74437296966353</v>
      </c>
      <c r="R25" s="73">
        <v>3.8469204455044803</v>
      </c>
      <c r="S25" s="72">
        <v>1.5240415266376033</v>
      </c>
      <c r="T25" s="74">
        <v>2.4215722932965633</v>
      </c>
      <c r="U25" s="73">
        <v>1.6797653122052338</v>
      </c>
      <c r="V25" s="73">
        <v>2.0012807553735144</v>
      </c>
      <c r="W25" s="72">
        <v>1.6864556403102284</v>
      </c>
      <c r="X25" s="73">
        <v>2.142958810635534</v>
      </c>
      <c r="Y25" s="73">
        <v>1.9772847894819847</v>
      </c>
      <c r="Z25" s="73">
        <v>2.4386881560918567</v>
      </c>
      <c r="AA25" s="75">
        <v>1.3003764527203856</v>
      </c>
    </row>
    <row r="26" spans="2:27" ht="15.75" thickBot="1">
      <c r="B26" s="60"/>
      <c r="C26" s="61"/>
      <c r="D26" s="61" t="s">
        <v>34</v>
      </c>
      <c r="E26" s="61"/>
      <c r="F26" s="62"/>
      <c r="G26" s="63" t="s">
        <v>102</v>
      </c>
      <c r="H26" s="77">
        <v>34.85225211669831</v>
      </c>
      <c r="I26" s="76">
        <v>1.8523667226627367</v>
      </c>
      <c r="J26" s="76">
        <v>9.356234213842171</v>
      </c>
      <c r="K26" s="77">
        <v>16.830746066314433</v>
      </c>
      <c r="L26" s="76">
        <v>14.466350272436657</v>
      </c>
      <c r="M26" s="76">
        <v>9.642776159546656</v>
      </c>
      <c r="N26" s="76">
        <v>10.074569255819483</v>
      </c>
      <c r="O26" s="77">
        <v>-1.8810753352846206</v>
      </c>
      <c r="P26" s="76">
        <v>-4.095366595455303</v>
      </c>
      <c r="Q26" s="76">
        <v>1.1913228477386895</v>
      </c>
      <c r="R26" s="76">
        <v>-1.4766938194344874</v>
      </c>
      <c r="S26" s="77">
        <v>1.8743764175865465</v>
      </c>
      <c r="T26" s="78">
        <v>5.177218953861271</v>
      </c>
      <c r="U26" s="76">
        <v>1.352617724446148</v>
      </c>
      <c r="V26" s="76">
        <v>2.9003629335870613</v>
      </c>
      <c r="W26" s="77">
        <v>1.9724020414337815</v>
      </c>
      <c r="X26" s="76">
        <v>6.324199990503374</v>
      </c>
      <c r="Y26" s="76">
        <v>4.488386208062181</v>
      </c>
      <c r="Z26" s="76">
        <v>5.307830621548334</v>
      </c>
      <c r="AA26" s="79">
        <v>1.018768574832876</v>
      </c>
    </row>
    <row r="27" ht="15.75" thickBot="1"/>
    <row r="28" spans="2:27" ht="30" customHeight="1">
      <c r="B28" s="226" t="str">
        <f>"Medium-Term Forecast "&amp;Summary!H3&amp;" - GDP components [contribution to growth]"</f>
        <v>Medium-Term Forecast MTF-2017Q3 - GDP components [contribution to growth]</v>
      </c>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8"/>
    </row>
    <row r="29" spans="2:27" ht="15">
      <c r="B29" s="280" t="s">
        <v>19</v>
      </c>
      <c r="C29" s="281"/>
      <c r="D29" s="281"/>
      <c r="E29" s="281"/>
      <c r="F29" s="282"/>
      <c r="G29" s="274" t="s">
        <v>20</v>
      </c>
      <c r="H29" s="38" t="s">
        <v>21</v>
      </c>
      <c r="I29" s="276">
        <f>I$3</f>
        <v>2017</v>
      </c>
      <c r="J29" s="278">
        <f>J$3</f>
        <v>2018</v>
      </c>
      <c r="K29" s="268">
        <f>K$3</f>
        <v>2019</v>
      </c>
      <c r="L29" s="270">
        <f>L$3</f>
        <v>2016</v>
      </c>
      <c r="M29" s="271"/>
      <c r="N29" s="271"/>
      <c r="O29" s="271"/>
      <c r="P29" s="270">
        <f>P$3</f>
        <v>2017</v>
      </c>
      <c r="Q29" s="271"/>
      <c r="R29" s="271"/>
      <c r="S29" s="271"/>
      <c r="T29" s="270">
        <f>T$3</f>
        <v>2018</v>
      </c>
      <c r="U29" s="271"/>
      <c r="V29" s="271"/>
      <c r="W29" s="273"/>
      <c r="X29" s="271">
        <f>X$3</f>
        <v>2019</v>
      </c>
      <c r="Y29" s="271"/>
      <c r="Z29" s="271"/>
      <c r="AA29" s="272"/>
    </row>
    <row r="30" spans="2:27" ht="15">
      <c r="B30" s="283"/>
      <c r="C30" s="284"/>
      <c r="D30" s="284"/>
      <c r="E30" s="284"/>
      <c r="F30" s="285"/>
      <c r="G30" s="275"/>
      <c r="H30" s="39">
        <f>$H$4</f>
        <v>2016</v>
      </c>
      <c r="I30" s="277"/>
      <c r="J30" s="279"/>
      <c r="K30" s="269"/>
      <c r="L30" s="43" t="s">
        <v>0</v>
      </c>
      <c r="M30" s="43" t="s">
        <v>1</v>
      </c>
      <c r="N30" s="43" t="s">
        <v>2</v>
      </c>
      <c r="O30" s="153" t="s">
        <v>3</v>
      </c>
      <c r="P30" s="43" t="s">
        <v>0</v>
      </c>
      <c r="Q30" s="43" t="s">
        <v>1</v>
      </c>
      <c r="R30" s="43" t="s">
        <v>2</v>
      </c>
      <c r="S30" s="153" t="s">
        <v>3</v>
      </c>
      <c r="T30" s="45" t="s">
        <v>0</v>
      </c>
      <c r="U30" s="43" t="s">
        <v>1</v>
      </c>
      <c r="V30" s="43" t="s">
        <v>2</v>
      </c>
      <c r="W30" s="153" t="s">
        <v>3</v>
      </c>
      <c r="X30" s="43" t="s">
        <v>0</v>
      </c>
      <c r="Y30" s="43" t="s">
        <v>1</v>
      </c>
      <c r="Z30" s="43" t="s">
        <v>2</v>
      </c>
      <c r="AA30" s="46" t="s">
        <v>3</v>
      </c>
    </row>
    <row r="31" spans="2:27" ht="3.75" customHeight="1">
      <c r="B31" s="47"/>
      <c r="C31" s="48"/>
      <c r="D31" s="48"/>
      <c r="E31" s="48"/>
      <c r="F31" s="49"/>
      <c r="G31" s="37"/>
      <c r="H31" s="51"/>
      <c r="I31" s="52"/>
      <c r="J31" s="53"/>
      <c r="K31" s="51"/>
      <c r="L31" s="54"/>
      <c r="M31" s="54"/>
      <c r="N31" s="54"/>
      <c r="O31" s="55"/>
      <c r="P31" s="54"/>
      <c r="Q31" s="54"/>
      <c r="R31" s="54"/>
      <c r="S31" s="55"/>
      <c r="T31" s="56"/>
      <c r="U31" s="54"/>
      <c r="V31" s="54"/>
      <c r="W31" s="55"/>
      <c r="X31" s="54"/>
      <c r="Y31" s="54"/>
      <c r="Z31" s="54"/>
      <c r="AA31" s="57"/>
    </row>
    <row r="32" spans="2:27" ht="15">
      <c r="B32" s="58"/>
      <c r="C32" s="54" t="s">
        <v>28</v>
      </c>
      <c r="D32" s="54"/>
      <c r="E32" s="54"/>
      <c r="F32" s="55"/>
      <c r="G32" s="59" t="s">
        <v>102</v>
      </c>
      <c r="H32" s="72">
        <v>3.2851497159134766</v>
      </c>
      <c r="I32" s="73">
        <v>3.2780339474381037</v>
      </c>
      <c r="J32" s="73">
        <v>4.233949191848268</v>
      </c>
      <c r="K32" s="72">
        <v>4.551263559202255</v>
      </c>
      <c r="L32" s="73">
        <v>0.627746855740213</v>
      </c>
      <c r="M32" s="73">
        <v>0.8023523787874325</v>
      </c>
      <c r="N32" s="73">
        <v>0.6650239009028667</v>
      </c>
      <c r="O32" s="72">
        <v>0.7878280981393289</v>
      </c>
      <c r="P32" s="73">
        <v>0.8035739241215083</v>
      </c>
      <c r="Q32" s="73">
        <v>0.8233171709006797</v>
      </c>
      <c r="R32" s="73">
        <v>0.893901526017288</v>
      </c>
      <c r="S32" s="72">
        <v>0.9800899997671593</v>
      </c>
      <c r="T32" s="74">
        <v>1.2700119984945246</v>
      </c>
      <c r="U32" s="73">
        <v>1.0086473380784184</v>
      </c>
      <c r="V32" s="73">
        <v>1.0440008206102078</v>
      </c>
      <c r="W32" s="72">
        <v>0.9249432529376804</v>
      </c>
      <c r="X32" s="73">
        <v>1.284472110144975</v>
      </c>
      <c r="Y32" s="73">
        <v>1.1697217853648283</v>
      </c>
      <c r="Z32" s="73">
        <v>1.2419704155476126</v>
      </c>
      <c r="AA32" s="75">
        <v>0.8951798679458562</v>
      </c>
    </row>
    <row r="33" spans="2:27" ht="15">
      <c r="B33" s="58"/>
      <c r="C33" s="54"/>
      <c r="D33" s="54"/>
      <c r="E33" s="54" t="s">
        <v>101</v>
      </c>
      <c r="F33" s="55"/>
      <c r="G33" s="59" t="s">
        <v>103</v>
      </c>
      <c r="H33" s="72">
        <v>1.4976902633825704</v>
      </c>
      <c r="I33" s="73">
        <v>1.788236861333151</v>
      </c>
      <c r="J33" s="73">
        <v>2.009900545529916</v>
      </c>
      <c r="K33" s="72">
        <v>2.054645174729396</v>
      </c>
      <c r="L33" s="73">
        <v>0.36270095201728336</v>
      </c>
      <c r="M33" s="73">
        <v>0.41590259989445505</v>
      </c>
      <c r="N33" s="73">
        <v>0.3667763225492393</v>
      </c>
      <c r="O33" s="72">
        <v>0.480820059088014</v>
      </c>
      <c r="P33" s="73">
        <v>0.40379566447807885</v>
      </c>
      <c r="Q33" s="73">
        <v>0.4652640501123292</v>
      </c>
      <c r="R33" s="73">
        <v>0.49345143802352176</v>
      </c>
      <c r="S33" s="72">
        <v>0.4753839484760055</v>
      </c>
      <c r="T33" s="74">
        <v>0.5198176706867716</v>
      </c>
      <c r="U33" s="73">
        <v>0.5014080209408258</v>
      </c>
      <c r="V33" s="73">
        <v>0.48806161168485024</v>
      </c>
      <c r="W33" s="72">
        <v>0.4786204057276676</v>
      </c>
      <c r="X33" s="73">
        <v>0.5121122761452263</v>
      </c>
      <c r="Y33" s="73">
        <v>0.5246437259481943</v>
      </c>
      <c r="Z33" s="73">
        <v>0.5148067255019941</v>
      </c>
      <c r="AA33" s="75">
        <v>0.516293481772613</v>
      </c>
    </row>
    <row r="34" spans="2:27" ht="15">
      <c r="B34" s="58"/>
      <c r="C34" s="54"/>
      <c r="D34" s="54"/>
      <c r="E34" s="54" t="s">
        <v>97</v>
      </c>
      <c r="F34" s="55"/>
      <c r="G34" s="59" t="s">
        <v>103</v>
      </c>
      <c r="H34" s="72">
        <v>0.3044522189565759</v>
      </c>
      <c r="I34" s="73">
        <v>0.10674028448871094</v>
      </c>
      <c r="J34" s="73">
        <v>0.2653079376191423</v>
      </c>
      <c r="K34" s="72">
        <v>0.2935079627068229</v>
      </c>
      <c r="L34" s="73">
        <v>0.00959587108895487</v>
      </c>
      <c r="M34" s="73">
        <v>-0.010873171634689496</v>
      </c>
      <c r="N34" s="73">
        <v>-0.026708249772883386</v>
      </c>
      <c r="O34" s="72">
        <v>-0.05971296160681235</v>
      </c>
      <c r="P34" s="73">
        <v>0.023620591141283523</v>
      </c>
      <c r="Q34" s="73">
        <v>0.04184601805004301</v>
      </c>
      <c r="R34" s="73">
        <v>0.17022310638421428</v>
      </c>
      <c r="S34" s="72">
        <v>0.09381889439540814</v>
      </c>
      <c r="T34" s="74">
        <v>0.01982038099980781</v>
      </c>
      <c r="U34" s="73">
        <v>0.04658239770912117</v>
      </c>
      <c r="V34" s="73">
        <v>0.05358479826168207</v>
      </c>
      <c r="W34" s="72">
        <v>0.06064149115816035</v>
      </c>
      <c r="X34" s="73">
        <v>0.07698878273236544</v>
      </c>
      <c r="Y34" s="73">
        <v>0.08333026903918656</v>
      </c>
      <c r="Z34" s="73">
        <v>0.08498754264955478</v>
      </c>
      <c r="AA34" s="75">
        <v>0.0878907375246272</v>
      </c>
    </row>
    <row r="35" spans="2:27" ht="15">
      <c r="B35" s="58"/>
      <c r="C35" s="54"/>
      <c r="D35" s="54"/>
      <c r="E35" s="54" t="s">
        <v>31</v>
      </c>
      <c r="F35" s="55"/>
      <c r="G35" s="59" t="s">
        <v>103</v>
      </c>
      <c r="H35" s="72">
        <v>-2.1713362674162373</v>
      </c>
      <c r="I35" s="73">
        <v>0.21806866672597947</v>
      </c>
      <c r="J35" s="73">
        <v>1.3938156710576788</v>
      </c>
      <c r="K35" s="72">
        <v>0.9245279160117211</v>
      </c>
      <c r="L35" s="73">
        <v>-2.6121464028853794</v>
      </c>
      <c r="M35" s="73">
        <v>0.2923857877197514</v>
      </c>
      <c r="N35" s="73">
        <v>-1.6762615476119676</v>
      </c>
      <c r="O35" s="72">
        <v>0.14051821646501403</v>
      </c>
      <c r="P35" s="73">
        <v>1.0500210929542655</v>
      </c>
      <c r="Q35" s="73">
        <v>-0.9433664002857266</v>
      </c>
      <c r="R35" s="73">
        <v>0.7319428989257278</v>
      </c>
      <c r="S35" s="72">
        <v>0.6121812926549749</v>
      </c>
      <c r="T35" s="74">
        <v>0.3113645207506834</v>
      </c>
      <c r="U35" s="73">
        <v>0.35937778351460026</v>
      </c>
      <c r="V35" s="73">
        <v>0.28444612986088763</v>
      </c>
      <c r="W35" s="72">
        <v>0.23476956553108408</v>
      </c>
      <c r="X35" s="73">
        <v>0.206473933386417</v>
      </c>
      <c r="Y35" s="73">
        <v>0.19750467973732086</v>
      </c>
      <c r="Z35" s="73">
        <v>0.1973035515057116</v>
      </c>
      <c r="AA35" s="75">
        <v>0.20217902945241184</v>
      </c>
    </row>
    <row r="36" spans="2:27" ht="15">
      <c r="B36" s="58"/>
      <c r="C36" s="54"/>
      <c r="D36" s="54"/>
      <c r="E36" s="54" t="s">
        <v>98</v>
      </c>
      <c r="F36" s="55"/>
      <c r="G36" s="59" t="s">
        <v>103</v>
      </c>
      <c r="H36" s="72">
        <v>-0.3691937824574731</v>
      </c>
      <c r="I36" s="73">
        <v>2.1130458125478646</v>
      </c>
      <c r="J36" s="73">
        <v>3.6690241517509334</v>
      </c>
      <c r="K36" s="72">
        <v>3.2726810534479207</v>
      </c>
      <c r="L36" s="73">
        <v>-2.2398495694541625</v>
      </c>
      <c r="M36" s="73">
        <v>0.6974152108492258</v>
      </c>
      <c r="N36" s="73">
        <v>-1.3361934697461562</v>
      </c>
      <c r="O36" s="72">
        <v>0.5616253088903893</v>
      </c>
      <c r="P36" s="73">
        <v>1.4774373485736303</v>
      </c>
      <c r="Q36" s="73">
        <v>-0.4362563271470545</v>
      </c>
      <c r="R36" s="73">
        <v>1.395617438397782</v>
      </c>
      <c r="S36" s="72">
        <v>1.1813841404183523</v>
      </c>
      <c r="T36" s="74">
        <v>0.8510025724372672</v>
      </c>
      <c r="U36" s="73">
        <v>0.9073681925971167</v>
      </c>
      <c r="V36" s="73">
        <v>0.8260925492793061</v>
      </c>
      <c r="W36" s="72">
        <v>0.7740314530428737</v>
      </c>
      <c r="X36" s="73">
        <v>0.7955749969080834</v>
      </c>
      <c r="Y36" s="73">
        <v>0.8054786747246914</v>
      </c>
      <c r="Z36" s="73">
        <v>0.7970978196572603</v>
      </c>
      <c r="AA36" s="75">
        <v>0.8063632487496561</v>
      </c>
    </row>
    <row r="37" spans="2:27" ht="15">
      <c r="B37" s="58"/>
      <c r="C37" s="54"/>
      <c r="D37" s="54" t="s">
        <v>99</v>
      </c>
      <c r="E37" s="54"/>
      <c r="F37" s="55"/>
      <c r="G37" s="59" t="s">
        <v>103</v>
      </c>
      <c r="H37" s="72">
        <v>4.662185009168768</v>
      </c>
      <c r="I37" s="73">
        <v>4.387276728669954</v>
      </c>
      <c r="J37" s="73">
        <v>7.808773925887492</v>
      </c>
      <c r="K37" s="72">
        <v>9.062273335929522</v>
      </c>
      <c r="L37" s="73">
        <v>-0.8016327481666008</v>
      </c>
      <c r="M37" s="73">
        <v>5.427951307016765</v>
      </c>
      <c r="N37" s="73">
        <v>-1.8000620941533128</v>
      </c>
      <c r="O37" s="72">
        <v>3.238604369461387</v>
      </c>
      <c r="P37" s="73">
        <v>1.256575302207489</v>
      </c>
      <c r="Q37" s="73">
        <v>-2.4974308887688452</v>
      </c>
      <c r="R37" s="73">
        <v>3.386281591067669</v>
      </c>
      <c r="S37" s="72">
        <v>1.5588272201270776</v>
      </c>
      <c r="T37" s="74">
        <v>2.6494603641598244</v>
      </c>
      <c r="U37" s="73">
        <v>1.6981654740289756</v>
      </c>
      <c r="V37" s="73">
        <v>2.133087379242381</v>
      </c>
      <c r="W37" s="72">
        <v>1.7801004981235073</v>
      </c>
      <c r="X37" s="73">
        <v>2.5747077853075173</v>
      </c>
      <c r="Y37" s="73">
        <v>2.3051104605381028</v>
      </c>
      <c r="Z37" s="73">
        <v>2.8577529393070114</v>
      </c>
      <c r="AA37" s="75">
        <v>1.3906398907309778</v>
      </c>
    </row>
    <row r="38" spans="2:27" ht="15">
      <c r="B38" s="58"/>
      <c r="C38" s="54"/>
      <c r="D38" s="54" t="s">
        <v>100</v>
      </c>
      <c r="E38" s="54"/>
      <c r="F38" s="55"/>
      <c r="G38" s="59" t="s">
        <v>103</v>
      </c>
      <c r="H38" s="72">
        <v>-2.702264764100173</v>
      </c>
      <c r="I38" s="73">
        <v>-4.251271738582378</v>
      </c>
      <c r="J38" s="73">
        <v>-7.131300722922537</v>
      </c>
      <c r="K38" s="72">
        <v>-7.783690831353231</v>
      </c>
      <c r="L38" s="73">
        <v>1.6433986982397244</v>
      </c>
      <c r="M38" s="73">
        <v>-4.78969583091273</v>
      </c>
      <c r="N38" s="73">
        <v>2.5253798574162847</v>
      </c>
      <c r="O38" s="72">
        <v>-3.386691189215148</v>
      </c>
      <c r="P38" s="73">
        <v>-1.5704437751393012</v>
      </c>
      <c r="Q38" s="73">
        <v>2.5842965322968623</v>
      </c>
      <c r="R38" s="73">
        <v>-3.4943481539792827</v>
      </c>
      <c r="S38" s="72">
        <v>-1.4248806029233574</v>
      </c>
      <c r="T38" s="74">
        <v>-2.2762096347765532</v>
      </c>
      <c r="U38" s="73">
        <v>-1.5968863333314054</v>
      </c>
      <c r="V38" s="73">
        <v>-1.9151791031755485</v>
      </c>
      <c r="W38" s="72">
        <v>-1.62918869822871</v>
      </c>
      <c r="X38" s="73">
        <v>-2.085810676714657</v>
      </c>
      <c r="Y38" s="73">
        <v>-1.940867345312805</v>
      </c>
      <c r="Z38" s="73">
        <v>-2.412880343416643</v>
      </c>
      <c r="AA38" s="75">
        <v>-1.3018232760113615</v>
      </c>
    </row>
    <row r="39" spans="2:27" ht="15">
      <c r="B39" s="58"/>
      <c r="C39" s="54"/>
      <c r="D39" s="54" t="s">
        <v>34</v>
      </c>
      <c r="E39" s="54"/>
      <c r="F39" s="55"/>
      <c r="G39" s="59" t="s">
        <v>103</v>
      </c>
      <c r="H39" s="90">
        <v>1.959920246378402</v>
      </c>
      <c r="I39" s="73">
        <v>0.13600499008759612</v>
      </c>
      <c r="J39" s="73">
        <v>0.6774732017370443</v>
      </c>
      <c r="K39" s="72">
        <v>1.2785825045762895</v>
      </c>
      <c r="L39" s="73">
        <v>0.8417659552356179</v>
      </c>
      <c r="M39" s="73">
        <v>0.6382554812343011</v>
      </c>
      <c r="N39" s="73">
        <v>0.725317758173537</v>
      </c>
      <c r="O39" s="72">
        <v>-0.14808681975376828</v>
      </c>
      <c r="P39" s="73">
        <v>-0.3138684729318052</v>
      </c>
      <c r="Q39" s="73">
        <v>0.08686564352801153</v>
      </c>
      <c r="R39" s="73">
        <v>-0.10806655797592514</v>
      </c>
      <c r="S39" s="72">
        <v>0.13394661231178007</v>
      </c>
      <c r="T39" s="74">
        <v>0.37325072938324994</v>
      </c>
      <c r="U39" s="73">
        <v>0.10127914548129971</v>
      </c>
      <c r="V39" s="73">
        <v>0.2179082713308772</v>
      </c>
      <c r="W39" s="72">
        <v>0.150911795207791</v>
      </c>
      <c r="X39" s="73">
        <v>0.48889711323691476</v>
      </c>
      <c r="Y39" s="73">
        <v>0.36424311522529584</v>
      </c>
      <c r="Z39" s="73">
        <v>0.44487259589035927</v>
      </c>
      <c r="AA39" s="75">
        <v>0.08881661471963062</v>
      </c>
    </row>
    <row r="40" spans="2:27" ht="15.75" thickBot="1">
      <c r="B40" s="60"/>
      <c r="C40" s="61"/>
      <c r="D40" s="61" t="s">
        <v>104</v>
      </c>
      <c r="E40" s="61"/>
      <c r="F40" s="62"/>
      <c r="G40" s="63" t="s">
        <v>103</v>
      </c>
      <c r="H40" s="91">
        <v>1.6944232533023365</v>
      </c>
      <c r="I40" s="76">
        <v>1.028983144802681</v>
      </c>
      <c r="J40" s="76">
        <v>-0.11254815795599855</v>
      </c>
      <c r="K40" s="77">
        <v>0</v>
      </c>
      <c r="L40" s="76">
        <v>2.025830475121255</v>
      </c>
      <c r="M40" s="76">
        <v>-0.5333183235566857</v>
      </c>
      <c r="N40" s="76">
        <v>1.2758996226543873</v>
      </c>
      <c r="O40" s="77">
        <v>0.37428959889106533</v>
      </c>
      <c r="P40" s="76">
        <v>-0.35999495152033306</v>
      </c>
      <c r="Q40" s="76">
        <v>1.172707859496013</v>
      </c>
      <c r="R40" s="76">
        <v>-0.39364935440456383</v>
      </c>
      <c r="S40" s="77">
        <v>-0.3352407480710311</v>
      </c>
      <c r="T40" s="78">
        <v>0.04575869667402538</v>
      </c>
      <c r="U40" s="76">
        <v>0</v>
      </c>
      <c r="V40" s="76">
        <v>0</v>
      </c>
      <c r="W40" s="77">
        <v>0</v>
      </c>
      <c r="X40" s="76">
        <v>0</v>
      </c>
      <c r="Y40" s="76">
        <v>0</v>
      </c>
      <c r="Z40" s="76">
        <v>0</v>
      </c>
      <c r="AA40" s="79">
        <v>0</v>
      </c>
    </row>
    <row r="41" spans="2:27" ht="15">
      <c r="B41" s="28" t="s">
        <v>105</v>
      </c>
      <c r="C41" s="54"/>
      <c r="D41" s="54"/>
      <c r="E41" s="54"/>
      <c r="F41" s="54"/>
      <c r="G41" s="65"/>
      <c r="H41" s="54"/>
      <c r="I41" s="54"/>
      <c r="J41" s="54"/>
      <c r="K41" s="54"/>
      <c r="L41" s="54"/>
      <c r="M41" s="54"/>
      <c r="N41" s="54"/>
      <c r="O41" s="54"/>
      <c r="P41" s="54"/>
      <c r="Q41" s="54"/>
      <c r="R41" s="54"/>
      <c r="S41" s="54"/>
      <c r="T41" s="54"/>
      <c r="U41" s="54"/>
      <c r="V41" s="54"/>
      <c r="W41" s="54"/>
      <c r="X41" s="54"/>
      <c r="Y41" s="54"/>
      <c r="Z41" s="54"/>
      <c r="AA41" s="54"/>
    </row>
    <row r="42" spans="2:27" ht="15">
      <c r="B42" s="54"/>
      <c r="C42" s="54"/>
      <c r="D42" s="54"/>
      <c r="E42" s="54"/>
      <c r="F42" s="54"/>
      <c r="G42" s="65"/>
      <c r="H42" s="54"/>
      <c r="I42" s="54"/>
      <c r="J42" s="54"/>
      <c r="K42" s="54"/>
      <c r="L42" s="54"/>
      <c r="M42" s="54"/>
      <c r="N42" s="54"/>
      <c r="O42" s="54"/>
      <c r="P42" s="54"/>
      <c r="Q42" s="54"/>
      <c r="R42" s="54"/>
      <c r="S42" s="54"/>
      <c r="T42" s="54"/>
      <c r="U42" s="54"/>
      <c r="V42" s="54"/>
      <c r="W42" s="54"/>
      <c r="X42" s="54"/>
      <c r="Y42" s="54"/>
      <c r="Z42" s="54"/>
      <c r="AA42" s="54"/>
    </row>
    <row r="43" ht="15.75" thickBot="1">
      <c r="B43" s="67" t="s">
        <v>12</v>
      </c>
    </row>
    <row r="44" spans="2:11" ht="15">
      <c r="B44" s="286" t="s">
        <v>19</v>
      </c>
      <c r="C44" s="287"/>
      <c r="D44" s="287"/>
      <c r="E44" s="287"/>
      <c r="F44" s="288"/>
      <c r="G44" s="289" t="s">
        <v>20</v>
      </c>
      <c r="H44" s="212" t="s">
        <v>21</v>
      </c>
      <c r="I44" s="290">
        <f>I$3</f>
        <v>2017</v>
      </c>
      <c r="J44" s="291">
        <f>J$3</f>
        <v>2018</v>
      </c>
      <c r="K44" s="292">
        <f>K$3</f>
        <v>2019</v>
      </c>
    </row>
    <row r="45" spans="2:11" ht="15" customHeight="1">
      <c r="B45" s="283"/>
      <c r="C45" s="284"/>
      <c r="D45" s="284"/>
      <c r="E45" s="284"/>
      <c r="F45" s="285"/>
      <c r="G45" s="275"/>
      <c r="H45" s="39">
        <f>$H$4</f>
        <v>2016</v>
      </c>
      <c r="I45" s="277"/>
      <c r="J45" s="279"/>
      <c r="K45" s="293"/>
    </row>
    <row r="46" spans="2:11" ht="3.75" customHeight="1">
      <c r="B46" s="47"/>
      <c r="C46" s="48"/>
      <c r="D46" s="48"/>
      <c r="E46" s="48"/>
      <c r="F46" s="49"/>
      <c r="G46" s="211"/>
      <c r="H46" s="68"/>
      <c r="I46" s="52"/>
      <c r="J46" s="52"/>
      <c r="K46" s="69"/>
    </row>
    <row r="47" spans="2:11" ht="15">
      <c r="B47" s="58"/>
      <c r="C47" s="54" t="s">
        <v>31</v>
      </c>
      <c r="D47" s="54"/>
      <c r="E47" s="54"/>
      <c r="F47" s="55"/>
      <c r="G47" s="59" t="s">
        <v>102</v>
      </c>
      <c r="H47" s="90">
        <v>-9.252973990798594</v>
      </c>
      <c r="I47" s="73">
        <v>1.057676866633102</v>
      </c>
      <c r="J47" s="73">
        <v>6.908817678544281</v>
      </c>
      <c r="K47" s="75">
        <v>4.468009459219417</v>
      </c>
    </row>
    <row r="48" spans="2:11" ht="15">
      <c r="B48" s="58"/>
      <c r="C48" s="54"/>
      <c r="D48" s="70" t="s">
        <v>106</v>
      </c>
      <c r="E48" s="54"/>
      <c r="F48" s="55"/>
      <c r="G48" s="59" t="s">
        <v>102</v>
      </c>
      <c r="H48" s="90">
        <v>3.9353324931313978</v>
      </c>
      <c r="I48" s="73">
        <v>2.0351257958714797</v>
      </c>
      <c r="J48" s="73">
        <v>4.467589908901033</v>
      </c>
      <c r="K48" s="75">
        <v>4.311043256404773</v>
      </c>
    </row>
    <row r="49" spans="2:11" ht="15.75" thickBot="1">
      <c r="B49" s="60"/>
      <c r="C49" s="61"/>
      <c r="D49" s="71" t="s">
        <v>107</v>
      </c>
      <c r="E49" s="61"/>
      <c r="F49" s="62"/>
      <c r="G49" s="63" t="s">
        <v>102</v>
      </c>
      <c r="H49" s="91">
        <v>-44.38385036149813</v>
      </c>
      <c r="I49" s="76">
        <v>-3.8081461879831124</v>
      </c>
      <c r="J49" s="76">
        <v>19.799679415824812</v>
      </c>
      <c r="K49" s="79">
        <v>5.190788855654944</v>
      </c>
    </row>
    <row r="50" spans="2:11" ht="15">
      <c r="B50" s="28" t="s">
        <v>105</v>
      </c>
      <c r="C50" s="54"/>
      <c r="D50" s="54"/>
      <c r="E50" s="54"/>
      <c r="F50" s="54"/>
      <c r="G50" s="65"/>
      <c r="H50" s="54"/>
      <c r="I50" s="54"/>
      <c r="J50" s="54"/>
      <c r="K50" s="54"/>
    </row>
    <row r="57" spans="2:11" ht="15">
      <c r="B57" s="54"/>
      <c r="C57" s="54"/>
      <c r="D57" s="54"/>
      <c r="E57" s="54"/>
      <c r="F57" s="54"/>
      <c r="G57" s="65"/>
      <c r="H57" s="54"/>
      <c r="I57" s="54"/>
      <c r="J57" s="54"/>
      <c r="K57" s="54"/>
    </row>
    <row r="58" spans="2:11" ht="15">
      <c r="B58" s="54"/>
      <c r="C58" s="54"/>
      <c r="D58" s="54"/>
      <c r="E58" s="54"/>
      <c r="F58" s="54"/>
      <c r="G58" s="65"/>
      <c r="H58" s="54"/>
      <c r="I58" s="54"/>
      <c r="J58" s="54"/>
      <c r="K58" s="54"/>
    </row>
    <row r="59" spans="2:11" ht="15">
      <c r="B59" s="54"/>
      <c r="C59" s="54"/>
      <c r="D59" s="54"/>
      <c r="E59" s="54"/>
      <c r="F59" s="54"/>
      <c r="G59" s="65"/>
      <c r="H59" s="54"/>
      <c r="I59" s="54"/>
      <c r="J59" s="54"/>
      <c r="K59" s="54"/>
    </row>
    <row r="60" spans="2:11" ht="15">
      <c r="B60" s="54"/>
      <c r="C60" s="54"/>
      <c r="D60" s="54"/>
      <c r="E60" s="54"/>
      <c r="F60" s="54"/>
      <c r="G60" s="65"/>
      <c r="H60" s="54"/>
      <c r="I60" s="54"/>
      <c r="J60" s="54"/>
      <c r="K60" s="54"/>
    </row>
    <row r="61" spans="2:11" ht="15">
      <c r="B61" s="54"/>
      <c r="C61" s="54"/>
      <c r="D61" s="54"/>
      <c r="E61" s="54"/>
      <c r="F61" s="54"/>
      <c r="G61" s="65"/>
      <c r="H61" s="54"/>
      <c r="I61" s="54"/>
      <c r="J61" s="54"/>
      <c r="K61" s="54"/>
    </row>
    <row r="62" spans="2:11" ht="15">
      <c r="B62" s="54"/>
      <c r="C62" s="54"/>
      <c r="D62" s="54"/>
      <c r="E62" s="54"/>
      <c r="F62" s="54"/>
      <c r="G62" s="65"/>
      <c r="H62" s="54"/>
      <c r="I62" s="54"/>
      <c r="J62" s="54"/>
      <c r="K62" s="54"/>
    </row>
    <row r="63" spans="2:11" ht="15">
      <c r="B63" s="54"/>
      <c r="C63" s="54"/>
      <c r="D63" s="54"/>
      <c r="E63" s="54"/>
      <c r="F63" s="54"/>
      <c r="G63" s="65"/>
      <c r="H63" s="54"/>
      <c r="I63" s="54"/>
      <c r="J63" s="54"/>
      <c r="K63" s="54"/>
    </row>
    <row r="64" spans="2:11" ht="15">
      <c r="B64" s="54"/>
      <c r="C64" s="54"/>
      <c r="D64" s="54"/>
      <c r="E64" s="54"/>
      <c r="F64" s="54"/>
      <c r="G64" s="65"/>
      <c r="H64" s="54"/>
      <c r="I64" s="54"/>
      <c r="J64" s="54"/>
      <c r="K64" s="54"/>
    </row>
    <row r="65" spans="2:11" ht="15">
      <c r="B65" s="54"/>
      <c r="C65" s="54"/>
      <c r="D65" s="54"/>
      <c r="E65" s="54"/>
      <c r="F65" s="54"/>
      <c r="G65" s="65"/>
      <c r="H65" s="54"/>
      <c r="I65" s="54"/>
      <c r="J65" s="54"/>
      <c r="K65" s="54"/>
    </row>
    <row r="66" spans="2:11" ht="15">
      <c r="B66" s="54"/>
      <c r="C66" s="54"/>
      <c r="D66" s="54"/>
      <c r="E66" s="54"/>
      <c r="F66" s="54"/>
      <c r="G66" s="65"/>
      <c r="H66" s="54"/>
      <c r="I66" s="54"/>
      <c r="J66" s="54"/>
      <c r="K66" s="54"/>
    </row>
    <row r="67" spans="2:11" ht="15">
      <c r="B67" s="54"/>
      <c r="C67" s="54"/>
      <c r="D67" s="54"/>
      <c r="E67" s="54"/>
      <c r="F67" s="54"/>
      <c r="G67" s="65"/>
      <c r="H67" s="54"/>
      <c r="I67" s="54"/>
      <c r="J67" s="54"/>
      <c r="K67" s="54"/>
    </row>
    <row r="68" spans="2:11" ht="15">
      <c r="B68" s="54"/>
      <c r="C68" s="54"/>
      <c r="D68" s="54"/>
      <c r="E68" s="54"/>
      <c r="F68" s="54"/>
      <c r="G68" s="65"/>
      <c r="H68" s="54"/>
      <c r="I68" s="54"/>
      <c r="J68" s="54"/>
      <c r="K68" s="54"/>
    </row>
    <row r="69" spans="2:11" ht="15">
      <c r="B69" s="54"/>
      <c r="C69" s="54"/>
      <c r="D69" s="54"/>
      <c r="E69" s="54"/>
      <c r="F69" s="54"/>
      <c r="G69" s="65"/>
      <c r="H69" s="54"/>
      <c r="I69" s="54"/>
      <c r="J69" s="54"/>
      <c r="K69" s="54"/>
    </row>
    <row r="70" spans="2:11" ht="15">
      <c r="B70" s="54"/>
      <c r="C70" s="54"/>
      <c r="D70" s="54"/>
      <c r="E70" s="54"/>
      <c r="F70" s="54"/>
      <c r="G70" s="54"/>
      <c r="H70" s="54"/>
      <c r="I70" s="54"/>
      <c r="J70" s="54"/>
      <c r="K70" s="54"/>
    </row>
    <row r="71" spans="2:11" ht="15">
      <c r="B71" s="54"/>
      <c r="C71" s="54"/>
      <c r="D71" s="54"/>
      <c r="E71" s="54"/>
      <c r="F71" s="54"/>
      <c r="G71" s="54"/>
      <c r="H71" s="54"/>
      <c r="I71" s="54"/>
      <c r="J71" s="54"/>
      <c r="K71" s="54"/>
    </row>
    <row r="72" spans="2:11" ht="15">
      <c r="B72" s="54"/>
      <c r="C72" s="54"/>
      <c r="D72" s="54"/>
      <c r="E72" s="54"/>
      <c r="F72" s="54"/>
      <c r="G72" s="54"/>
      <c r="H72" s="54"/>
      <c r="I72" s="54"/>
      <c r="J72" s="54"/>
      <c r="K72" s="54"/>
    </row>
    <row r="73" spans="2:11" ht="15">
      <c r="B73" s="54"/>
      <c r="C73" s="54"/>
      <c r="D73" s="54"/>
      <c r="E73" s="54"/>
      <c r="F73" s="54"/>
      <c r="G73" s="54"/>
      <c r="H73" s="54"/>
      <c r="I73" s="54"/>
      <c r="J73" s="54"/>
      <c r="K73" s="54"/>
    </row>
    <row r="74" spans="2:11" ht="15">
      <c r="B74" s="54"/>
      <c r="C74" s="54"/>
      <c r="D74" s="54"/>
      <c r="E74" s="54"/>
      <c r="F74" s="54"/>
      <c r="G74" s="54"/>
      <c r="H74" s="54"/>
      <c r="I74" s="54"/>
      <c r="J74" s="54"/>
      <c r="K74" s="54"/>
    </row>
    <row r="75" spans="2:11" ht="15">
      <c r="B75" s="54"/>
      <c r="C75" s="54"/>
      <c r="D75" s="54"/>
      <c r="E75" s="54"/>
      <c r="F75" s="54"/>
      <c r="G75" s="54"/>
      <c r="H75" s="54"/>
      <c r="I75" s="54"/>
      <c r="J75" s="54"/>
      <c r="K75" s="54"/>
    </row>
    <row r="76" spans="2:11" ht="15">
      <c r="B76" s="54"/>
      <c r="C76" s="54"/>
      <c r="D76" s="54"/>
      <c r="E76" s="54"/>
      <c r="F76" s="54"/>
      <c r="G76" s="54"/>
      <c r="H76" s="54"/>
      <c r="I76" s="54"/>
      <c r="J76" s="54"/>
      <c r="K76" s="54"/>
    </row>
  </sheetData>
  <sheetProtection/>
  <mergeCells count="32">
    <mergeCell ref="P3:S3"/>
    <mergeCell ref="L29:O29"/>
    <mergeCell ref="P29:S29"/>
    <mergeCell ref="B44:F45"/>
    <mergeCell ref="G44:G45"/>
    <mergeCell ref="I44:I45"/>
    <mergeCell ref="J44:J45"/>
    <mergeCell ref="B29:F30"/>
    <mergeCell ref="K44:K45"/>
    <mergeCell ref="G29:G30"/>
    <mergeCell ref="I29:I30"/>
    <mergeCell ref="J29:J30"/>
    <mergeCell ref="B3:F4"/>
    <mergeCell ref="J3:J4"/>
    <mergeCell ref="I3:I4"/>
    <mergeCell ref="B16:F17"/>
    <mergeCell ref="L16:O16"/>
    <mergeCell ref="G16:G17"/>
    <mergeCell ref="I16:I17"/>
    <mergeCell ref="G3:G4"/>
    <mergeCell ref="J16:J17"/>
    <mergeCell ref="K3:K4"/>
    <mergeCell ref="K29:K30"/>
    <mergeCell ref="K16:K17"/>
    <mergeCell ref="P16:S16"/>
    <mergeCell ref="X29:AA29"/>
    <mergeCell ref="T3:W3"/>
    <mergeCell ref="X3:AA3"/>
    <mergeCell ref="T16:W16"/>
    <mergeCell ref="X16:AA16"/>
    <mergeCell ref="T29:W29"/>
    <mergeCell ref="L3:O3"/>
  </mergeCells>
  <printOptions/>
  <pageMargins left="0.7" right="0.7" top="0.75" bottom="0.75" header="0.3" footer="0.3"/>
  <pageSetup fitToHeight="1"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sheetPr>
    <tabColor theme="1"/>
    <pageSetUpPr fitToPage="1"/>
  </sheetPr>
  <dimension ref="B1:AA42"/>
  <sheetViews>
    <sheetView zoomScale="80" zoomScaleNormal="80" workbookViewId="0" topLeftCell="A1">
      <selection activeCell="L49" sqref="L49"/>
    </sheetView>
  </sheetViews>
  <sheetFormatPr defaultColWidth="9.140625" defaultRowHeight="15"/>
  <cols>
    <col min="1" max="5" width="3.140625" style="42" customWidth="1"/>
    <col min="6" max="6" width="39.28125" style="42" customWidth="1"/>
    <col min="7" max="7" width="21.00390625" style="42" customWidth="1"/>
    <col min="8" max="8" width="10.7109375" style="42" customWidth="1"/>
    <col min="9" max="11" width="9.140625" style="42" customWidth="1"/>
    <col min="12" max="16384" width="9.140625" style="42" customWidth="1"/>
  </cols>
  <sheetData>
    <row r="1" ht="22.5" customHeight="1" thickBot="1">
      <c r="B1" s="41" t="s">
        <v>108</v>
      </c>
    </row>
    <row r="2" spans="2:27" ht="30" customHeight="1">
      <c r="B2" s="226" t="str">
        <f>"Medium-Term Forecast "&amp;Summary!H3&amp;" - price development [annual growth]"</f>
        <v>Medium-Term Forecast MTF-2017Q3 - price development [annual growth]</v>
      </c>
      <c r="C2" s="227"/>
      <c r="D2" s="227"/>
      <c r="E2" s="227"/>
      <c r="F2" s="227"/>
      <c r="G2" s="227"/>
      <c r="H2" s="227"/>
      <c r="I2" s="227"/>
      <c r="J2" s="227"/>
      <c r="K2" s="227"/>
      <c r="L2" s="227"/>
      <c r="M2" s="227"/>
      <c r="N2" s="227"/>
      <c r="O2" s="227"/>
      <c r="P2" s="227"/>
      <c r="Q2" s="227"/>
      <c r="R2" s="227"/>
      <c r="S2" s="227"/>
      <c r="T2" s="227"/>
      <c r="U2" s="227"/>
      <c r="V2" s="227"/>
      <c r="W2" s="227"/>
      <c r="X2" s="227"/>
      <c r="Y2" s="227"/>
      <c r="Z2" s="227"/>
      <c r="AA2" s="228"/>
    </row>
    <row r="3" spans="2:27" ht="15">
      <c r="B3" s="280" t="s">
        <v>19</v>
      </c>
      <c r="C3" s="281"/>
      <c r="D3" s="281"/>
      <c r="E3" s="281"/>
      <c r="F3" s="282"/>
      <c r="G3" s="274" t="s">
        <v>20</v>
      </c>
      <c r="H3" s="38" t="s">
        <v>21</v>
      </c>
      <c r="I3" s="278">
        <v>2017</v>
      </c>
      <c r="J3" s="278">
        <v>2018</v>
      </c>
      <c r="K3" s="268">
        <v>2019</v>
      </c>
      <c r="L3" s="270">
        <v>2016</v>
      </c>
      <c r="M3" s="271"/>
      <c r="N3" s="271"/>
      <c r="O3" s="271"/>
      <c r="P3" s="270">
        <v>2017</v>
      </c>
      <c r="Q3" s="271"/>
      <c r="R3" s="271"/>
      <c r="S3" s="271"/>
      <c r="T3" s="270">
        <v>2018</v>
      </c>
      <c r="U3" s="271"/>
      <c r="V3" s="271"/>
      <c r="W3" s="271"/>
      <c r="X3" s="270">
        <v>2019</v>
      </c>
      <c r="Y3" s="271"/>
      <c r="Z3" s="271"/>
      <c r="AA3" s="272"/>
    </row>
    <row r="4" spans="2:27" ht="15">
      <c r="B4" s="283"/>
      <c r="C4" s="284"/>
      <c r="D4" s="284"/>
      <c r="E4" s="284"/>
      <c r="F4" s="285"/>
      <c r="G4" s="275"/>
      <c r="H4" s="39">
        <v>2016</v>
      </c>
      <c r="I4" s="279"/>
      <c r="J4" s="279"/>
      <c r="K4" s="269"/>
      <c r="L4" s="43" t="s">
        <v>0</v>
      </c>
      <c r="M4" s="43" t="s">
        <v>1</v>
      </c>
      <c r="N4" s="43" t="s">
        <v>2</v>
      </c>
      <c r="O4" s="44" t="s">
        <v>3</v>
      </c>
      <c r="P4" s="43" t="s">
        <v>0</v>
      </c>
      <c r="Q4" s="43" t="s">
        <v>1</v>
      </c>
      <c r="R4" s="43" t="s">
        <v>2</v>
      </c>
      <c r="S4" s="44" t="s">
        <v>3</v>
      </c>
      <c r="T4" s="45" t="s">
        <v>0</v>
      </c>
      <c r="U4" s="43" t="s">
        <v>1</v>
      </c>
      <c r="V4" s="43" t="s">
        <v>2</v>
      </c>
      <c r="W4" s="44" t="s">
        <v>3</v>
      </c>
      <c r="X4" s="43" t="s">
        <v>0</v>
      </c>
      <c r="Y4" s="43" t="s">
        <v>1</v>
      </c>
      <c r="Z4" s="43" t="s">
        <v>2</v>
      </c>
      <c r="AA4" s="247" t="s">
        <v>3</v>
      </c>
    </row>
    <row r="5" spans="2:27" ht="3.75" customHeight="1">
      <c r="B5" s="47"/>
      <c r="C5" s="48"/>
      <c r="D5" s="48"/>
      <c r="E5" s="48"/>
      <c r="F5" s="49"/>
      <c r="G5" s="37"/>
      <c r="H5" s="51"/>
      <c r="I5" s="92"/>
      <c r="J5" s="93"/>
      <c r="K5" s="94"/>
      <c r="L5" s="52"/>
      <c r="M5" s="52"/>
      <c r="N5" s="52"/>
      <c r="O5" s="51"/>
      <c r="P5" s="52"/>
      <c r="Q5" s="52"/>
      <c r="R5" s="52"/>
      <c r="S5" s="51"/>
      <c r="T5" s="95"/>
      <c r="U5" s="52"/>
      <c r="V5" s="52"/>
      <c r="W5" s="51"/>
      <c r="X5" s="52"/>
      <c r="Y5" s="52"/>
      <c r="Z5" s="52"/>
      <c r="AA5" s="69"/>
    </row>
    <row r="6" spans="2:27" ht="15">
      <c r="B6" s="47"/>
      <c r="C6" s="96" t="s">
        <v>109</v>
      </c>
      <c r="D6" s="48"/>
      <c r="E6" s="48"/>
      <c r="F6" s="97"/>
      <c r="G6" s="59" t="s">
        <v>110</v>
      </c>
      <c r="H6" s="111">
        <v>-0.4816666666666549</v>
      </c>
      <c r="I6" s="110">
        <v>1.284433296077239</v>
      </c>
      <c r="J6" s="110">
        <v>1.9979332257072997</v>
      </c>
      <c r="K6" s="111">
        <v>1.9693091630295925</v>
      </c>
      <c r="L6" s="110">
        <v>-0.4775900073475441</v>
      </c>
      <c r="M6" s="110">
        <v>-0.6210148777895768</v>
      </c>
      <c r="N6" s="110">
        <v>-0.7229718474096245</v>
      </c>
      <c r="O6" s="111">
        <v>-0.10357154789348044</v>
      </c>
      <c r="P6" s="110">
        <v>1.006745192791712</v>
      </c>
      <c r="Q6" s="110">
        <v>0.9857978279030846</v>
      </c>
      <c r="R6" s="110">
        <v>1.5958174736027502</v>
      </c>
      <c r="S6" s="111">
        <v>1.5497466222648342</v>
      </c>
      <c r="T6" s="112">
        <v>2.0088657873044866</v>
      </c>
      <c r="U6" s="110">
        <v>2.1896691373270727</v>
      </c>
      <c r="V6" s="110">
        <v>1.9139666262628197</v>
      </c>
      <c r="W6" s="111">
        <v>1.8799834312357717</v>
      </c>
      <c r="X6" s="110">
        <v>1.9151794345761317</v>
      </c>
      <c r="Y6" s="110">
        <v>1.9545020790926912</v>
      </c>
      <c r="Z6" s="110">
        <v>2.007755715239597</v>
      </c>
      <c r="AA6" s="113">
        <v>1.9994718599200922</v>
      </c>
    </row>
    <row r="7" spans="2:27" ht="15">
      <c r="B7" s="58"/>
      <c r="C7" s="54"/>
      <c r="D7" s="54" t="s">
        <v>111</v>
      </c>
      <c r="E7" s="54"/>
      <c r="F7" s="55"/>
      <c r="G7" s="59" t="s">
        <v>110</v>
      </c>
      <c r="H7" s="72">
        <v>-3.5433333333333366</v>
      </c>
      <c r="I7" s="73">
        <v>-2.693140213451798</v>
      </c>
      <c r="J7" s="73">
        <v>0.995917195870291</v>
      </c>
      <c r="K7" s="72">
        <v>-0.1494004112282994</v>
      </c>
      <c r="L7" s="73">
        <v>-4.009049472668593</v>
      </c>
      <c r="M7" s="73">
        <v>-3.9304187394985632</v>
      </c>
      <c r="N7" s="73">
        <v>-4.219212724187258</v>
      </c>
      <c r="O7" s="72">
        <v>-1.9839523309747165</v>
      </c>
      <c r="P7" s="73">
        <v>-1.9132122556495261</v>
      </c>
      <c r="Q7" s="73">
        <v>-3.415637860082313</v>
      </c>
      <c r="R7" s="73">
        <v>-2.504730635868313</v>
      </c>
      <c r="S7" s="72">
        <v>-2.9300169967582974</v>
      </c>
      <c r="T7" s="74">
        <v>0.3754396548062857</v>
      </c>
      <c r="U7" s="73">
        <v>0.9406203155546251</v>
      </c>
      <c r="V7" s="73">
        <v>1.3770176655764033</v>
      </c>
      <c r="W7" s="72">
        <v>1.2955922406251688</v>
      </c>
      <c r="X7" s="73">
        <v>-0.05998829493243818</v>
      </c>
      <c r="Y7" s="73">
        <v>-0.12341723955640305</v>
      </c>
      <c r="Z7" s="73">
        <v>-0.17907176741375963</v>
      </c>
      <c r="AA7" s="75">
        <v>-0.23491652851811295</v>
      </c>
    </row>
    <row r="8" spans="2:27" ht="15">
      <c r="B8" s="58"/>
      <c r="C8" s="54"/>
      <c r="D8" s="54" t="s">
        <v>112</v>
      </c>
      <c r="E8" s="54"/>
      <c r="F8" s="55"/>
      <c r="G8" s="59" t="s">
        <v>110</v>
      </c>
      <c r="H8" s="72">
        <v>-1.962516354302963</v>
      </c>
      <c r="I8" s="73">
        <v>3.111918258335592</v>
      </c>
      <c r="J8" s="73">
        <v>2.8555636217059543</v>
      </c>
      <c r="K8" s="72">
        <v>2.1744432119185717</v>
      </c>
      <c r="L8" s="73">
        <v>-1.647710216470415</v>
      </c>
      <c r="M8" s="73">
        <v>-2.4395880100356777</v>
      </c>
      <c r="N8" s="73">
        <v>-2.2598304292676517</v>
      </c>
      <c r="O8" s="72">
        <v>-1.4948938457403926</v>
      </c>
      <c r="P8" s="73">
        <v>2.021229694441601</v>
      </c>
      <c r="Q8" s="73">
        <v>2.673163469021759</v>
      </c>
      <c r="R8" s="73">
        <v>3.9354193180980275</v>
      </c>
      <c r="S8" s="72">
        <v>3.828581609330655</v>
      </c>
      <c r="T8" s="74">
        <v>3.4769965264900264</v>
      </c>
      <c r="U8" s="73">
        <v>3.4874995915614733</v>
      </c>
      <c r="V8" s="73">
        <v>2.293123811808414</v>
      </c>
      <c r="W8" s="72">
        <v>2.173939829910637</v>
      </c>
      <c r="X8" s="73">
        <v>2.3621180974042915</v>
      </c>
      <c r="Y8" s="73">
        <v>2.1709766691359107</v>
      </c>
      <c r="Z8" s="73">
        <v>2.1334253487010955</v>
      </c>
      <c r="AA8" s="75">
        <v>2.0311872143677903</v>
      </c>
    </row>
    <row r="9" spans="2:27" ht="15">
      <c r="B9" s="58"/>
      <c r="C9" s="54"/>
      <c r="D9" s="54" t="s">
        <v>113</v>
      </c>
      <c r="E9" s="54"/>
      <c r="F9" s="55"/>
      <c r="G9" s="59" t="s">
        <v>110</v>
      </c>
      <c r="H9" s="72">
        <v>1.4699877501020921</v>
      </c>
      <c r="I9" s="73">
        <v>2.0147307606602283</v>
      </c>
      <c r="J9" s="73">
        <v>2.584343251992067</v>
      </c>
      <c r="K9" s="72">
        <v>3.1839479891890647</v>
      </c>
      <c r="L9" s="73">
        <v>1.4201500535905751</v>
      </c>
      <c r="M9" s="73">
        <v>1.4897952366636389</v>
      </c>
      <c r="N9" s="73">
        <v>1.3730966154664515</v>
      </c>
      <c r="O9" s="72">
        <v>1.5964155326916796</v>
      </c>
      <c r="P9" s="73">
        <v>1.8295904887714727</v>
      </c>
      <c r="Q9" s="73">
        <v>1.8233880788599066</v>
      </c>
      <c r="R9" s="73">
        <v>2.15753990794137</v>
      </c>
      <c r="S9" s="72">
        <v>2.245537281982095</v>
      </c>
      <c r="T9" s="74">
        <v>2.484003207510341</v>
      </c>
      <c r="U9" s="73">
        <v>2.7110589418387576</v>
      </c>
      <c r="V9" s="73">
        <v>2.565400123150255</v>
      </c>
      <c r="W9" s="72">
        <v>2.5767945682692925</v>
      </c>
      <c r="X9" s="73">
        <v>2.9985201298798643</v>
      </c>
      <c r="Y9" s="73">
        <v>3.2109732340826582</v>
      </c>
      <c r="Z9" s="73">
        <v>3.295864577044199</v>
      </c>
      <c r="AA9" s="75">
        <v>3.2283416527856446</v>
      </c>
    </row>
    <row r="10" spans="2:27" ht="15">
      <c r="B10" s="58"/>
      <c r="C10" s="54"/>
      <c r="D10" s="54" t="s">
        <v>114</v>
      </c>
      <c r="E10" s="54"/>
      <c r="F10" s="55"/>
      <c r="G10" s="59" t="s">
        <v>110</v>
      </c>
      <c r="H10" s="72">
        <v>0.23916666666667652</v>
      </c>
      <c r="I10" s="73">
        <v>0.7790773643277902</v>
      </c>
      <c r="J10" s="73">
        <v>1.055190951421281</v>
      </c>
      <c r="K10" s="72">
        <v>1.5059953149379766</v>
      </c>
      <c r="L10" s="73">
        <v>0.3172906716542627</v>
      </c>
      <c r="M10" s="73">
        <v>0.38303966958663693</v>
      </c>
      <c r="N10" s="73">
        <v>0.1000767254895294</v>
      </c>
      <c r="O10" s="72">
        <v>0.15635916031804697</v>
      </c>
      <c r="P10" s="73">
        <v>0.5460114529231674</v>
      </c>
      <c r="Q10" s="73">
        <v>0.7034308845975232</v>
      </c>
      <c r="R10" s="73">
        <v>0.8894552186897329</v>
      </c>
      <c r="S10" s="72">
        <v>0.9773133652984001</v>
      </c>
      <c r="T10" s="74">
        <v>0.9450055366335732</v>
      </c>
      <c r="U10" s="73">
        <v>1.0363493405254047</v>
      </c>
      <c r="V10" s="73">
        <v>1.1143127532893686</v>
      </c>
      <c r="W10" s="72">
        <v>1.1245849978372462</v>
      </c>
      <c r="X10" s="73">
        <v>1.3046388054106899</v>
      </c>
      <c r="Y10" s="73">
        <v>1.4146155092258397</v>
      </c>
      <c r="Z10" s="73">
        <v>1.569399120281048</v>
      </c>
      <c r="AA10" s="75">
        <v>1.733685686774706</v>
      </c>
    </row>
    <row r="11" spans="2:27" ht="3.75" customHeight="1">
      <c r="B11" s="58"/>
      <c r="C11" s="54"/>
      <c r="E11" s="54"/>
      <c r="F11" s="55"/>
      <c r="G11" s="59"/>
      <c r="H11" s="72"/>
      <c r="I11" s="73"/>
      <c r="J11" s="73"/>
      <c r="K11" s="72"/>
      <c r="L11" s="73"/>
      <c r="M11" s="73"/>
      <c r="N11" s="73"/>
      <c r="O11" s="72"/>
      <c r="P11" s="73"/>
      <c r="Q11" s="73"/>
      <c r="R11" s="73"/>
      <c r="S11" s="72"/>
      <c r="T11" s="74"/>
      <c r="U11" s="73"/>
      <c r="V11" s="73"/>
      <c r="W11" s="72"/>
      <c r="X11" s="73"/>
      <c r="Y11" s="73"/>
      <c r="Z11" s="73"/>
      <c r="AA11" s="75"/>
    </row>
    <row r="12" spans="2:27" ht="15">
      <c r="B12" s="58"/>
      <c r="C12" s="54"/>
      <c r="D12" s="54" t="s">
        <v>115</v>
      </c>
      <c r="E12" s="54"/>
      <c r="F12" s="55"/>
      <c r="G12" s="59" t="s">
        <v>110</v>
      </c>
      <c r="H12" s="72">
        <v>0.05999950000416732</v>
      </c>
      <c r="I12" s="73">
        <v>1.9529929248328841</v>
      </c>
      <c r="J12" s="73">
        <v>2.166944082463516</v>
      </c>
      <c r="K12" s="72">
        <v>2.3253685347402353</v>
      </c>
      <c r="L12" s="73">
        <v>0.153733039235334</v>
      </c>
      <c r="M12" s="73">
        <v>-0.036581310276034174</v>
      </c>
      <c r="N12" s="73">
        <v>-0.10663467626376644</v>
      </c>
      <c r="O12" s="72">
        <v>0.22999999999998977</v>
      </c>
      <c r="P12" s="73">
        <v>1.4882541377469352</v>
      </c>
      <c r="Q12" s="73">
        <v>1.7332579260787213</v>
      </c>
      <c r="R12" s="73">
        <v>2.2853167066180475</v>
      </c>
      <c r="S12" s="72">
        <v>2.304525609404152</v>
      </c>
      <c r="T12" s="74">
        <v>2.2835034828598424</v>
      </c>
      <c r="U12" s="73">
        <v>2.403656600556019</v>
      </c>
      <c r="V12" s="73">
        <v>2.0056226946366706</v>
      </c>
      <c r="W12" s="72">
        <v>1.97718825632613</v>
      </c>
      <c r="X12" s="73">
        <v>2.2480863218073495</v>
      </c>
      <c r="Y12" s="73">
        <v>2.3032178534626127</v>
      </c>
      <c r="Z12" s="73">
        <v>2.375307607232301</v>
      </c>
      <c r="AA12" s="75">
        <v>2.3743270656484157</v>
      </c>
    </row>
    <row r="13" spans="2:27" ht="15">
      <c r="B13" s="58"/>
      <c r="C13" s="54"/>
      <c r="D13" s="54" t="s">
        <v>116</v>
      </c>
      <c r="E13" s="54"/>
      <c r="F13" s="55"/>
      <c r="G13" s="59" t="s">
        <v>110</v>
      </c>
      <c r="H13" s="72">
        <v>0.8766666666667078</v>
      </c>
      <c r="I13" s="73">
        <v>1.427294690939945</v>
      </c>
      <c r="J13" s="73">
        <v>1.8676310397151212</v>
      </c>
      <c r="K13" s="72">
        <v>2.3921381910407433</v>
      </c>
      <c r="L13" s="73">
        <v>0.8863765595210111</v>
      </c>
      <c r="M13" s="73">
        <v>0.9607365646995873</v>
      </c>
      <c r="N13" s="73">
        <v>0.7559107559107474</v>
      </c>
      <c r="O13" s="72">
        <v>0.9037745879850974</v>
      </c>
      <c r="P13" s="73">
        <v>1.2167628141369846</v>
      </c>
      <c r="Q13" s="73">
        <v>1.2787047744919846</v>
      </c>
      <c r="R13" s="73">
        <v>1.5624391773609432</v>
      </c>
      <c r="S13" s="72">
        <v>1.6498338625610103</v>
      </c>
      <c r="T13" s="74">
        <v>1.7621940596284134</v>
      </c>
      <c r="U13" s="73">
        <v>1.9326325561360704</v>
      </c>
      <c r="V13" s="73">
        <v>1.8834157376544738</v>
      </c>
      <c r="W13" s="72">
        <v>1.8916486233286491</v>
      </c>
      <c r="X13" s="73">
        <v>2.1989918841400566</v>
      </c>
      <c r="Y13" s="73">
        <v>2.3628477144930287</v>
      </c>
      <c r="Z13" s="73">
        <v>2.4812927964846097</v>
      </c>
      <c r="AA13" s="75">
        <v>2.523265367729806</v>
      </c>
    </row>
    <row r="14" spans="2:27" ht="3.75" customHeight="1">
      <c r="B14" s="58"/>
      <c r="C14" s="54"/>
      <c r="D14" s="54"/>
      <c r="E14" s="54"/>
      <c r="F14" s="55"/>
      <c r="G14" s="59"/>
      <c r="H14" s="72"/>
      <c r="I14" s="73"/>
      <c r="J14" s="73"/>
      <c r="K14" s="72"/>
      <c r="L14" s="73"/>
      <c r="M14" s="73"/>
      <c r="N14" s="73"/>
      <c r="O14" s="72"/>
      <c r="P14" s="73"/>
      <c r="Q14" s="73"/>
      <c r="R14" s="73"/>
      <c r="S14" s="72"/>
      <c r="T14" s="74"/>
      <c r="U14" s="73"/>
      <c r="V14" s="73"/>
      <c r="W14" s="72"/>
      <c r="X14" s="73"/>
      <c r="Y14" s="73"/>
      <c r="Z14" s="73"/>
      <c r="AA14" s="75"/>
    </row>
    <row r="15" spans="2:27" ht="15">
      <c r="B15" s="58"/>
      <c r="C15" s="96" t="s">
        <v>117</v>
      </c>
      <c r="D15" s="54"/>
      <c r="E15" s="54"/>
      <c r="F15" s="55"/>
      <c r="G15" s="59" t="s">
        <v>110</v>
      </c>
      <c r="H15" s="72">
        <v>-0.5135606318615658</v>
      </c>
      <c r="I15" s="73">
        <v>1.2139699998608364</v>
      </c>
      <c r="J15" s="73">
        <v>1.971466611331877</v>
      </c>
      <c r="K15" s="72">
        <v>2.103079138715543</v>
      </c>
      <c r="L15" s="73">
        <v>-0.5194469291734123</v>
      </c>
      <c r="M15" s="73">
        <v>-0.6726177225825438</v>
      </c>
      <c r="N15" s="73">
        <v>-0.7369497866165631</v>
      </c>
      <c r="O15" s="72">
        <v>-0.12361494398852813</v>
      </c>
      <c r="P15" s="73">
        <v>0.9195141629307386</v>
      </c>
      <c r="Q15" s="73">
        <v>0.9567462905274198</v>
      </c>
      <c r="R15" s="73">
        <v>1.5063902504542739</v>
      </c>
      <c r="S15" s="72">
        <v>1.4734519208721366</v>
      </c>
      <c r="T15" s="74">
        <v>1.9280766261723414</v>
      </c>
      <c r="U15" s="73">
        <v>2.148696234864019</v>
      </c>
      <c r="V15" s="73">
        <v>1.914567022750461</v>
      </c>
      <c r="W15" s="72">
        <v>1.8948199503403487</v>
      </c>
      <c r="X15" s="73">
        <v>2.0189677391848875</v>
      </c>
      <c r="Y15" s="73">
        <v>2.0817697195415548</v>
      </c>
      <c r="Z15" s="73">
        <v>2.1523207846616828</v>
      </c>
      <c r="AA15" s="75">
        <v>2.1586746752321915</v>
      </c>
    </row>
    <row r="16" spans="2:27" ht="3.75" customHeight="1">
      <c r="B16" s="58"/>
      <c r="C16" s="54"/>
      <c r="D16" s="54"/>
      <c r="E16" s="54"/>
      <c r="F16" s="55"/>
      <c r="G16" s="59"/>
      <c r="H16" s="55"/>
      <c r="I16" s="54"/>
      <c r="J16" s="54"/>
      <c r="K16" s="55"/>
      <c r="L16" s="54"/>
      <c r="M16" s="54"/>
      <c r="N16" s="54"/>
      <c r="O16" s="55"/>
      <c r="P16" s="54"/>
      <c r="Q16" s="54"/>
      <c r="R16" s="54"/>
      <c r="S16" s="55"/>
      <c r="T16" s="56"/>
      <c r="U16" s="54"/>
      <c r="V16" s="54"/>
      <c r="W16" s="55"/>
      <c r="X16" s="54"/>
      <c r="Y16" s="54"/>
      <c r="Z16" s="54"/>
      <c r="AA16" s="57"/>
    </row>
    <row r="17" spans="2:27" ht="15">
      <c r="B17" s="58"/>
      <c r="C17" s="54" t="s">
        <v>26</v>
      </c>
      <c r="D17" s="54"/>
      <c r="E17" s="54"/>
      <c r="F17" s="55"/>
      <c r="G17" s="59" t="s">
        <v>118</v>
      </c>
      <c r="H17" s="72">
        <v>-0.384572315913573</v>
      </c>
      <c r="I17" s="73">
        <v>1.0261546803833852</v>
      </c>
      <c r="J17" s="73">
        <v>1.995448770241623</v>
      </c>
      <c r="K17" s="72">
        <v>2.481476076298165</v>
      </c>
      <c r="L17" s="73">
        <v>-0.5622334238076832</v>
      </c>
      <c r="M17" s="73">
        <v>-0.4844340995053642</v>
      </c>
      <c r="N17" s="73">
        <v>-0.41103825974397523</v>
      </c>
      <c r="O17" s="72">
        <v>-0.08646476657912672</v>
      </c>
      <c r="P17" s="73">
        <v>0.6010918307662223</v>
      </c>
      <c r="Q17" s="73">
        <v>0.7275083933905506</v>
      </c>
      <c r="R17" s="73">
        <v>1.2564246218303339</v>
      </c>
      <c r="S17" s="72">
        <v>1.5031635569133783</v>
      </c>
      <c r="T17" s="74">
        <v>1.639879608436729</v>
      </c>
      <c r="U17" s="73">
        <v>2.043886722718341</v>
      </c>
      <c r="V17" s="73">
        <v>2.06481784415233</v>
      </c>
      <c r="W17" s="72">
        <v>2.2194867275287606</v>
      </c>
      <c r="X17" s="73">
        <v>2.3560166995744964</v>
      </c>
      <c r="Y17" s="73">
        <v>2.4469633401125463</v>
      </c>
      <c r="Z17" s="73">
        <v>2.5321539618998514</v>
      </c>
      <c r="AA17" s="75">
        <v>2.5808319877345127</v>
      </c>
    </row>
    <row r="18" spans="2:27" ht="15">
      <c r="B18" s="58"/>
      <c r="C18" s="54"/>
      <c r="D18" s="54" t="s">
        <v>119</v>
      </c>
      <c r="E18" s="54"/>
      <c r="F18" s="55"/>
      <c r="G18" s="59" t="s">
        <v>118</v>
      </c>
      <c r="H18" s="72">
        <v>-0.3169108017399509</v>
      </c>
      <c r="I18" s="73">
        <v>1.486867061394321</v>
      </c>
      <c r="J18" s="73">
        <v>1.9926884972409482</v>
      </c>
      <c r="K18" s="72">
        <v>2.061305750614679</v>
      </c>
      <c r="L18" s="73">
        <v>-0.5476213473895086</v>
      </c>
      <c r="M18" s="73">
        <v>-0.5739921359860176</v>
      </c>
      <c r="N18" s="73">
        <v>-0.43415473201064003</v>
      </c>
      <c r="O18" s="72">
        <v>0.2804905400204376</v>
      </c>
      <c r="P18" s="73">
        <v>0.9732571648450801</v>
      </c>
      <c r="Q18" s="73">
        <v>1.1974127084933883</v>
      </c>
      <c r="R18" s="73">
        <v>1.8184673656981971</v>
      </c>
      <c r="S18" s="72">
        <v>1.9388899013159602</v>
      </c>
      <c r="T18" s="74">
        <v>1.9599059758124184</v>
      </c>
      <c r="U18" s="73">
        <v>2.1437797683753246</v>
      </c>
      <c r="V18" s="73">
        <v>1.9322514322214914</v>
      </c>
      <c r="W18" s="72">
        <v>1.93659237750596</v>
      </c>
      <c r="X18" s="73">
        <v>1.952060548287605</v>
      </c>
      <c r="Y18" s="73">
        <v>2.0358263949130873</v>
      </c>
      <c r="Z18" s="73">
        <v>2.105783181862691</v>
      </c>
      <c r="AA18" s="75">
        <v>2.145325164546378</v>
      </c>
    </row>
    <row r="19" spans="2:27" ht="15">
      <c r="B19" s="58"/>
      <c r="C19" s="54"/>
      <c r="D19" s="54" t="s">
        <v>120</v>
      </c>
      <c r="E19" s="54"/>
      <c r="F19" s="55"/>
      <c r="G19" s="59" t="s">
        <v>118</v>
      </c>
      <c r="H19" s="72">
        <v>1.294709084352391</v>
      </c>
      <c r="I19" s="73">
        <v>2.6612129762958006</v>
      </c>
      <c r="J19" s="73">
        <v>3.09131107667082</v>
      </c>
      <c r="K19" s="72">
        <v>2.7278884369111864</v>
      </c>
      <c r="L19" s="73">
        <v>0.9277772047837658</v>
      </c>
      <c r="M19" s="73">
        <v>1.0393662442383231</v>
      </c>
      <c r="N19" s="73">
        <v>1.6274760515745612</v>
      </c>
      <c r="O19" s="72">
        <v>1.6007815105132863</v>
      </c>
      <c r="P19" s="73">
        <v>2.385358774160153</v>
      </c>
      <c r="Q19" s="73">
        <v>2.5797659445489103</v>
      </c>
      <c r="R19" s="73">
        <v>2.4541417637690586</v>
      </c>
      <c r="S19" s="72">
        <v>3.193925559817572</v>
      </c>
      <c r="T19" s="74">
        <v>2.969209990156358</v>
      </c>
      <c r="U19" s="73">
        <v>3.1861557793520348</v>
      </c>
      <c r="V19" s="73">
        <v>3.230371624310038</v>
      </c>
      <c r="W19" s="72">
        <v>2.990698749500524</v>
      </c>
      <c r="X19" s="73">
        <v>2.9226296819655886</v>
      </c>
      <c r="Y19" s="73">
        <v>2.7797118100689033</v>
      </c>
      <c r="Z19" s="73">
        <v>2.6585293424587775</v>
      </c>
      <c r="AA19" s="75">
        <v>2.551027509272984</v>
      </c>
    </row>
    <row r="20" spans="2:27" ht="15">
      <c r="B20" s="58"/>
      <c r="C20" s="54"/>
      <c r="D20" s="54" t="s">
        <v>121</v>
      </c>
      <c r="E20" s="54"/>
      <c r="F20" s="55"/>
      <c r="G20" s="59" t="s">
        <v>118</v>
      </c>
      <c r="H20" s="72">
        <v>-0.6107711299723348</v>
      </c>
      <c r="I20" s="73">
        <v>1.4190453258012354</v>
      </c>
      <c r="J20" s="73">
        <v>1.8795519714881408</v>
      </c>
      <c r="K20" s="72">
        <v>2.5038870949024385</v>
      </c>
      <c r="L20" s="73">
        <v>0.44204135457961513</v>
      </c>
      <c r="M20" s="73">
        <v>-0.3106182985833357</v>
      </c>
      <c r="N20" s="73">
        <v>-1.2813453087695166</v>
      </c>
      <c r="O20" s="72">
        <v>-1.1744331320374357</v>
      </c>
      <c r="P20" s="73">
        <v>0.9730324184756682</v>
      </c>
      <c r="Q20" s="73">
        <v>1.1063292671672684</v>
      </c>
      <c r="R20" s="73">
        <v>2.0700933549913145</v>
      </c>
      <c r="S20" s="72">
        <v>1.547506822128497</v>
      </c>
      <c r="T20" s="74">
        <v>1.4611696460281536</v>
      </c>
      <c r="U20" s="73">
        <v>1.5431408112309697</v>
      </c>
      <c r="V20" s="73">
        <v>2.1278912899506963</v>
      </c>
      <c r="W20" s="72">
        <v>2.3467159169195213</v>
      </c>
      <c r="X20" s="73">
        <v>2.4689557402346054</v>
      </c>
      <c r="Y20" s="73">
        <v>2.501403898439918</v>
      </c>
      <c r="Z20" s="73">
        <v>2.525283092823315</v>
      </c>
      <c r="AA20" s="75">
        <v>2.532080659944995</v>
      </c>
    </row>
    <row r="21" spans="2:27" ht="15">
      <c r="B21" s="58"/>
      <c r="C21" s="54"/>
      <c r="D21" s="54" t="s">
        <v>122</v>
      </c>
      <c r="E21" s="54"/>
      <c r="F21" s="55"/>
      <c r="G21" s="59" t="s">
        <v>118</v>
      </c>
      <c r="H21" s="72">
        <v>-1.4475617202116382</v>
      </c>
      <c r="I21" s="73">
        <v>2.049222987408598</v>
      </c>
      <c r="J21" s="73">
        <v>0.8391795407278551</v>
      </c>
      <c r="K21" s="72">
        <v>1.970912943121931</v>
      </c>
      <c r="L21" s="73">
        <v>-0.09741266220902389</v>
      </c>
      <c r="M21" s="73">
        <v>-1.8993150094560178</v>
      </c>
      <c r="N21" s="73">
        <v>-2.857791339873401</v>
      </c>
      <c r="O21" s="72">
        <v>-0.9235660395338954</v>
      </c>
      <c r="P21" s="73">
        <v>2.259834761013792</v>
      </c>
      <c r="Q21" s="73">
        <v>2.510091325852912</v>
      </c>
      <c r="R21" s="73">
        <v>2.3791400786089127</v>
      </c>
      <c r="S21" s="72">
        <v>1.0793177827530087</v>
      </c>
      <c r="T21" s="74">
        <v>-0.3365985063064443</v>
      </c>
      <c r="U21" s="73">
        <v>0.42754951608252156</v>
      </c>
      <c r="V21" s="73">
        <v>1.4755970650345915</v>
      </c>
      <c r="W21" s="72">
        <v>1.7475643631710795</v>
      </c>
      <c r="X21" s="73">
        <v>1.8261903153641583</v>
      </c>
      <c r="Y21" s="73">
        <v>1.9459042631167875</v>
      </c>
      <c r="Z21" s="73">
        <v>2.0164845160297347</v>
      </c>
      <c r="AA21" s="75">
        <v>2.079007457006554</v>
      </c>
    </row>
    <row r="22" spans="2:27" ht="15">
      <c r="B22" s="58"/>
      <c r="C22" s="54"/>
      <c r="D22" s="54" t="s">
        <v>123</v>
      </c>
      <c r="E22" s="54"/>
      <c r="F22" s="55"/>
      <c r="G22" s="59" t="s">
        <v>118</v>
      </c>
      <c r="H22" s="72">
        <v>-1.1170614978348539</v>
      </c>
      <c r="I22" s="73">
        <v>2.426355661161338</v>
      </c>
      <c r="J22" s="73">
        <v>0.6400457360176972</v>
      </c>
      <c r="K22" s="72">
        <v>1.899760898667168</v>
      </c>
      <c r="L22" s="73">
        <v>0.36167661094883385</v>
      </c>
      <c r="M22" s="73">
        <v>-1.8452283463949186</v>
      </c>
      <c r="N22" s="73">
        <v>-2.4499543374535477</v>
      </c>
      <c r="O22" s="72">
        <v>-0.5073935325438867</v>
      </c>
      <c r="P22" s="73">
        <v>2.6440922690323987</v>
      </c>
      <c r="Q22" s="73">
        <v>3.4233175666089153</v>
      </c>
      <c r="R22" s="73">
        <v>2.6149157131242475</v>
      </c>
      <c r="S22" s="72">
        <v>1.0867853670250156</v>
      </c>
      <c r="T22" s="74">
        <v>-0.38248916490024953</v>
      </c>
      <c r="U22" s="73">
        <v>-0.019128512690500088</v>
      </c>
      <c r="V22" s="73">
        <v>1.3662513855713314</v>
      </c>
      <c r="W22" s="72">
        <v>1.549127252937481</v>
      </c>
      <c r="X22" s="73">
        <v>1.6412521348497648</v>
      </c>
      <c r="Y22" s="73">
        <v>1.8134014103696359</v>
      </c>
      <c r="Z22" s="73">
        <v>1.9832507099196306</v>
      </c>
      <c r="AA22" s="75">
        <v>2.1390681938238174</v>
      </c>
    </row>
    <row r="23" spans="2:27" ht="18">
      <c r="B23" s="58"/>
      <c r="C23" s="54"/>
      <c r="D23" s="54" t="s">
        <v>124</v>
      </c>
      <c r="E23" s="54"/>
      <c r="F23" s="55"/>
      <c r="G23" s="59" t="s">
        <v>118</v>
      </c>
      <c r="H23" s="72">
        <v>-0.3342338196892598</v>
      </c>
      <c r="I23" s="73">
        <v>-0.36819885987191014</v>
      </c>
      <c r="J23" s="73">
        <v>0.19786736308971342</v>
      </c>
      <c r="K23" s="72">
        <v>0.0698255264068024</v>
      </c>
      <c r="L23" s="73">
        <v>-0.4574348383372637</v>
      </c>
      <c r="M23" s="73">
        <v>-0.055103447494104785</v>
      </c>
      <c r="N23" s="73">
        <v>-0.4180797657754738</v>
      </c>
      <c r="O23" s="72">
        <v>-0.41829490830170357</v>
      </c>
      <c r="P23" s="73">
        <v>-0.37435910779106507</v>
      </c>
      <c r="Q23" s="73">
        <v>-0.882998401369079</v>
      </c>
      <c r="R23" s="73">
        <v>-0.2297674103972014</v>
      </c>
      <c r="S23" s="72">
        <v>-0.007387300174670486</v>
      </c>
      <c r="T23" s="74">
        <v>0.046066859339390476</v>
      </c>
      <c r="U23" s="73">
        <v>0.4467634879835174</v>
      </c>
      <c r="V23" s="73">
        <v>0.10787187842957735</v>
      </c>
      <c r="W23" s="72">
        <v>0.19540996126860932</v>
      </c>
      <c r="X23" s="73">
        <v>0.18195189121541944</v>
      </c>
      <c r="Y23" s="73">
        <v>0.13014284063947912</v>
      </c>
      <c r="Z23" s="73">
        <v>0.03258751400720428</v>
      </c>
      <c r="AA23" s="75">
        <v>-0.05880290263003474</v>
      </c>
    </row>
    <row r="24" spans="2:27" ht="3.75" customHeight="1">
      <c r="B24" s="58"/>
      <c r="C24" s="54"/>
      <c r="D24" s="54"/>
      <c r="E24" s="54"/>
      <c r="F24" s="55"/>
      <c r="G24" s="59"/>
      <c r="H24" s="55"/>
      <c r="I24" s="54"/>
      <c r="J24" s="54"/>
      <c r="K24" s="55"/>
      <c r="L24" s="54"/>
      <c r="M24" s="54"/>
      <c r="N24" s="54"/>
      <c r="O24" s="55"/>
      <c r="P24" s="54"/>
      <c r="Q24" s="54"/>
      <c r="R24" s="54"/>
      <c r="S24" s="55"/>
      <c r="T24" s="56"/>
      <c r="U24" s="54"/>
      <c r="V24" s="54"/>
      <c r="W24" s="55"/>
      <c r="X24" s="54"/>
      <c r="Y24" s="54"/>
      <c r="Z24" s="54"/>
      <c r="AA24" s="57"/>
    </row>
    <row r="25" spans="2:27" ht="18.75" thickBot="1">
      <c r="B25" s="60"/>
      <c r="C25" s="61" t="s">
        <v>125</v>
      </c>
      <c r="D25" s="61"/>
      <c r="E25" s="61"/>
      <c r="F25" s="62"/>
      <c r="G25" s="63" t="s">
        <v>126</v>
      </c>
      <c r="H25" s="77">
        <v>0.8621440485580649</v>
      </c>
      <c r="I25" s="76">
        <v>3.1161549822433585</v>
      </c>
      <c r="J25" s="76">
        <v>2.236258692740847</v>
      </c>
      <c r="K25" s="77">
        <v>1.4881886822487758</v>
      </c>
      <c r="L25" s="76">
        <v>0.7486545069131552</v>
      </c>
      <c r="M25" s="76">
        <v>0.3378700326607742</v>
      </c>
      <c r="N25" s="76">
        <v>0.5977290194083338</v>
      </c>
      <c r="O25" s="77">
        <v>1.7533041547185206</v>
      </c>
      <c r="P25" s="76">
        <v>2.356032793458553</v>
      </c>
      <c r="Q25" s="76">
        <v>3.2101814037420553</v>
      </c>
      <c r="R25" s="76">
        <v>3.900997684408054</v>
      </c>
      <c r="S25" s="77">
        <v>2.98023909717719</v>
      </c>
      <c r="T25" s="78">
        <v>2.7811593042994787</v>
      </c>
      <c r="U25" s="76">
        <v>2.4996444615474616</v>
      </c>
      <c r="V25" s="76">
        <v>1.91071720763955</v>
      </c>
      <c r="W25" s="77">
        <v>1.7872170565444492</v>
      </c>
      <c r="X25" s="76">
        <v>1.5743626628306657</v>
      </c>
      <c r="Y25" s="76">
        <v>1.498877780044893</v>
      </c>
      <c r="Z25" s="76">
        <v>1.392806913427691</v>
      </c>
      <c r="AA25" s="79">
        <v>1.48698283581939</v>
      </c>
    </row>
    <row r="26" ht="3.75" customHeight="1"/>
    <row r="27" ht="15">
      <c r="B27" s="42" t="s">
        <v>105</v>
      </c>
    </row>
    <row r="28" spans="2:6" ht="15">
      <c r="B28" s="42" t="s">
        <v>127</v>
      </c>
      <c r="F28" s="65"/>
    </row>
    <row r="29" spans="2:6" ht="15">
      <c r="B29" s="42" t="s">
        <v>128</v>
      </c>
      <c r="F29" s="65"/>
    </row>
    <row r="30" ht="15">
      <c r="G30" s="65"/>
    </row>
    <row r="31" ht="15.75" thickBot="1">
      <c r="F31" s="67" t="s">
        <v>12</v>
      </c>
    </row>
    <row r="32" spans="6:23" ht="15">
      <c r="F32" s="98"/>
      <c r="G32" s="99"/>
      <c r="H32" s="192">
        <v>42887</v>
      </c>
      <c r="I32" s="192">
        <v>42917</v>
      </c>
      <c r="J32" s="192">
        <v>42948</v>
      </c>
      <c r="K32" s="192">
        <v>42979</v>
      </c>
      <c r="L32" s="192">
        <v>43009</v>
      </c>
      <c r="M32" s="192">
        <v>43040</v>
      </c>
      <c r="N32" s="192">
        <v>43070</v>
      </c>
      <c r="O32" s="192">
        <v>43101</v>
      </c>
      <c r="P32" s="192">
        <v>43132</v>
      </c>
      <c r="Q32" s="192">
        <v>43160</v>
      </c>
      <c r="R32" s="192">
        <v>43191</v>
      </c>
      <c r="S32" s="192">
        <v>43221</v>
      </c>
      <c r="T32" s="192">
        <v>43252</v>
      </c>
      <c r="U32" s="192">
        <v>43282</v>
      </c>
      <c r="V32" s="192">
        <v>43313</v>
      </c>
      <c r="W32" s="193">
        <v>43344</v>
      </c>
    </row>
    <row r="33" spans="6:23" ht="15.75" thickBot="1">
      <c r="F33" s="100" t="s">
        <v>109</v>
      </c>
      <c r="G33" s="101" t="s">
        <v>129</v>
      </c>
      <c r="H33" s="76">
        <v>1.0018032458425097</v>
      </c>
      <c r="I33" s="76">
        <v>1.4686651242329845</v>
      </c>
      <c r="J33" s="76">
        <v>1.6218394278231045</v>
      </c>
      <c r="K33" s="76">
        <v>1.6970965839289818</v>
      </c>
      <c r="L33" s="76">
        <v>1.6196267858365587</v>
      </c>
      <c r="M33" s="76">
        <v>1.4925421538050756</v>
      </c>
      <c r="N33" s="76">
        <v>1.5371441428955563</v>
      </c>
      <c r="O33" s="76">
        <v>2.0434854912057716</v>
      </c>
      <c r="P33" s="76">
        <v>1.8334707200986031</v>
      </c>
      <c r="Q33" s="76">
        <v>2.150006110181806</v>
      </c>
      <c r="R33" s="76">
        <v>2.2414454652729177</v>
      </c>
      <c r="S33" s="76">
        <v>2.131981707143808</v>
      </c>
      <c r="T33" s="76">
        <v>2.1957137631239476</v>
      </c>
      <c r="U33" s="76">
        <v>2.00355082821288</v>
      </c>
      <c r="V33" s="76">
        <v>1.8530134180614084</v>
      </c>
      <c r="W33" s="79">
        <v>1.8853743342843359</v>
      </c>
    </row>
    <row r="34" spans="6:8" ht="15">
      <c r="F34" s="42" t="s">
        <v>105</v>
      </c>
      <c r="G34" s="102"/>
      <c r="H34" s="103"/>
    </row>
    <row r="35" spans="7:8" ht="15">
      <c r="G35" s="102"/>
      <c r="H35" s="103"/>
    </row>
    <row r="36" spans="7:8" ht="15">
      <c r="G36" s="102"/>
      <c r="H36" s="103"/>
    </row>
    <row r="37" spans="7:8" ht="15">
      <c r="G37" s="102"/>
      <c r="H37" s="103"/>
    </row>
    <row r="38" spans="7:8" ht="15">
      <c r="G38" s="102"/>
      <c r="H38" s="103"/>
    </row>
    <row r="39" spans="7:8" ht="15">
      <c r="G39" s="102"/>
      <c r="H39" s="103"/>
    </row>
    <row r="40" spans="7:8" ht="15">
      <c r="G40" s="102"/>
      <c r="H40" s="103"/>
    </row>
    <row r="41" spans="7:8" ht="15">
      <c r="G41" s="102"/>
      <c r="H41" s="103"/>
    </row>
    <row r="42" spans="7:8" ht="15">
      <c r="G42" s="102"/>
      <c r="H42" s="103"/>
    </row>
  </sheetData>
  <sheetProtection/>
  <mergeCells count="9">
    <mergeCell ref="P3:S3"/>
    <mergeCell ref="K3:K4"/>
    <mergeCell ref="T3:W3"/>
    <mergeCell ref="X3:AA3"/>
    <mergeCell ref="B3:F4"/>
    <mergeCell ref="G3:G4"/>
    <mergeCell ref="I3:I4"/>
    <mergeCell ref="J3:J4"/>
    <mergeCell ref="L3:O3"/>
  </mergeCells>
  <printOptions/>
  <pageMargins left="0.7" right="0.7" top="0.75" bottom="0.75" header="0.3" footer="0.3"/>
  <pageSetup fitToHeight="1" fitToWidth="1"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sheetPr>
    <tabColor theme="1"/>
    <pageSetUpPr fitToPage="1"/>
  </sheetPr>
  <dimension ref="A1:DI94"/>
  <sheetViews>
    <sheetView zoomScale="80" zoomScaleNormal="80" zoomScalePageLayoutView="0" workbookViewId="0" topLeftCell="A1">
      <selection activeCell="AD30" sqref="AD30"/>
    </sheetView>
  </sheetViews>
  <sheetFormatPr defaultColWidth="9.140625" defaultRowHeight="15"/>
  <cols>
    <col min="1" max="5" width="3.140625" style="42" customWidth="1"/>
    <col min="6" max="6" width="35.00390625" style="42" customWidth="1"/>
    <col min="7" max="7" width="22.7109375" style="42" customWidth="1"/>
    <col min="8" max="8" width="10.140625" style="42" customWidth="1"/>
    <col min="9" max="11" width="9.140625" style="42" customWidth="1"/>
    <col min="12" max="16384" width="9.140625" style="42" customWidth="1"/>
  </cols>
  <sheetData>
    <row r="1" ht="22.5" customHeight="1" thickBot="1">
      <c r="B1" s="41" t="s">
        <v>130</v>
      </c>
    </row>
    <row r="2" spans="2:27" ht="30" customHeight="1">
      <c r="B2" s="226" t="str">
        <f>"Medium-Term Forecast "&amp;Summary!H3&amp;" - labour market [level]"</f>
        <v>Medium-Term Forecast MTF-2017Q3 - labour market [level]</v>
      </c>
      <c r="C2" s="227"/>
      <c r="D2" s="227"/>
      <c r="E2" s="227"/>
      <c r="F2" s="227"/>
      <c r="G2" s="227"/>
      <c r="H2" s="227"/>
      <c r="I2" s="227"/>
      <c r="J2" s="227"/>
      <c r="K2" s="227"/>
      <c r="L2" s="227"/>
      <c r="M2" s="227"/>
      <c r="N2" s="227"/>
      <c r="O2" s="227"/>
      <c r="P2" s="227"/>
      <c r="Q2" s="227"/>
      <c r="R2" s="227"/>
      <c r="S2" s="227"/>
      <c r="T2" s="227"/>
      <c r="U2" s="227"/>
      <c r="V2" s="227"/>
      <c r="W2" s="227"/>
      <c r="X2" s="227"/>
      <c r="Y2" s="227"/>
      <c r="Z2" s="227"/>
      <c r="AA2" s="228"/>
    </row>
    <row r="3" spans="2:27" ht="15">
      <c r="B3" s="280" t="s">
        <v>19</v>
      </c>
      <c r="C3" s="281"/>
      <c r="D3" s="281"/>
      <c r="E3" s="281"/>
      <c r="F3" s="282"/>
      <c r="G3" s="274" t="s">
        <v>20</v>
      </c>
      <c r="H3" s="38" t="s">
        <v>21</v>
      </c>
      <c r="I3" s="276">
        <v>2017</v>
      </c>
      <c r="J3" s="278">
        <v>2018</v>
      </c>
      <c r="K3" s="268">
        <v>2019</v>
      </c>
      <c r="L3" s="270">
        <v>2016</v>
      </c>
      <c r="M3" s="271"/>
      <c r="N3" s="271"/>
      <c r="O3" s="271"/>
      <c r="P3" s="270">
        <v>2017</v>
      </c>
      <c r="Q3" s="271"/>
      <c r="R3" s="271"/>
      <c r="S3" s="271"/>
      <c r="T3" s="270">
        <v>2018</v>
      </c>
      <c r="U3" s="271"/>
      <c r="V3" s="271"/>
      <c r="W3" s="271"/>
      <c r="X3" s="270">
        <v>2019</v>
      </c>
      <c r="Y3" s="271"/>
      <c r="Z3" s="271"/>
      <c r="AA3" s="272"/>
    </row>
    <row r="4" spans="2:27" ht="15">
      <c r="B4" s="283"/>
      <c r="C4" s="284"/>
      <c r="D4" s="284"/>
      <c r="E4" s="284"/>
      <c r="F4" s="285"/>
      <c r="G4" s="275"/>
      <c r="H4" s="40">
        <v>2016</v>
      </c>
      <c r="I4" s="277"/>
      <c r="J4" s="279"/>
      <c r="K4" s="269"/>
      <c r="L4" s="43" t="s">
        <v>0</v>
      </c>
      <c r="M4" s="43" t="s">
        <v>1</v>
      </c>
      <c r="N4" s="43" t="s">
        <v>2</v>
      </c>
      <c r="O4" s="44" t="s">
        <v>3</v>
      </c>
      <c r="P4" s="43" t="s">
        <v>0</v>
      </c>
      <c r="Q4" s="43" t="s">
        <v>1</v>
      </c>
      <c r="R4" s="43" t="s">
        <v>2</v>
      </c>
      <c r="S4" s="44" t="s">
        <v>3</v>
      </c>
      <c r="T4" s="45" t="s">
        <v>0</v>
      </c>
      <c r="U4" s="43" t="s">
        <v>1</v>
      </c>
      <c r="V4" s="43" t="s">
        <v>2</v>
      </c>
      <c r="W4" s="44" t="s">
        <v>3</v>
      </c>
      <c r="X4" s="43" t="s">
        <v>0</v>
      </c>
      <c r="Y4" s="43" t="s">
        <v>1</v>
      </c>
      <c r="Z4" s="43" t="s">
        <v>2</v>
      </c>
      <c r="AA4" s="46" t="s">
        <v>3</v>
      </c>
    </row>
    <row r="5" spans="2:27" ht="3.75" customHeight="1">
      <c r="B5" s="47"/>
      <c r="C5" s="48"/>
      <c r="D5" s="48"/>
      <c r="E5" s="48"/>
      <c r="F5" s="49"/>
      <c r="G5" s="37"/>
      <c r="H5" s="104"/>
      <c r="I5" s="92"/>
      <c r="J5" s="93"/>
      <c r="K5" s="94"/>
      <c r="L5" s="52"/>
      <c r="M5" s="52"/>
      <c r="N5" s="52"/>
      <c r="O5" s="51"/>
      <c r="P5" s="52"/>
      <c r="Q5" s="52"/>
      <c r="R5" s="52"/>
      <c r="S5" s="51"/>
      <c r="T5" s="95"/>
      <c r="U5" s="52"/>
      <c r="V5" s="52"/>
      <c r="W5" s="51"/>
      <c r="X5" s="52"/>
      <c r="Y5" s="52"/>
      <c r="Z5" s="52"/>
      <c r="AA5" s="69"/>
    </row>
    <row r="6" spans="2:27" ht="15">
      <c r="B6" s="47" t="s">
        <v>131</v>
      </c>
      <c r="C6" s="48"/>
      <c r="D6" s="48"/>
      <c r="E6" s="48"/>
      <c r="F6" s="97"/>
      <c r="G6" s="50"/>
      <c r="H6" s="104"/>
      <c r="I6" s="92"/>
      <c r="J6" s="92"/>
      <c r="K6" s="94"/>
      <c r="L6" s="52"/>
      <c r="M6" s="52"/>
      <c r="N6" s="52"/>
      <c r="O6" s="51"/>
      <c r="P6" s="52"/>
      <c r="Q6" s="52"/>
      <c r="R6" s="52"/>
      <c r="S6" s="51"/>
      <c r="T6" s="95"/>
      <c r="U6" s="52"/>
      <c r="V6" s="52"/>
      <c r="W6" s="51"/>
      <c r="X6" s="52"/>
      <c r="Y6" s="52"/>
      <c r="Z6" s="52"/>
      <c r="AA6" s="69"/>
    </row>
    <row r="7" spans="2:27" ht="15">
      <c r="B7" s="47"/>
      <c r="C7" s="96" t="s">
        <v>40</v>
      </c>
      <c r="D7" s="48"/>
      <c r="E7" s="48"/>
      <c r="F7" s="97"/>
      <c r="G7" s="59" t="s">
        <v>132</v>
      </c>
      <c r="H7" s="114">
        <v>2321.0490000000004</v>
      </c>
      <c r="I7" s="115">
        <v>2370.90725</v>
      </c>
      <c r="J7" s="115">
        <v>2407.617</v>
      </c>
      <c r="K7" s="116">
        <v>2433.1035</v>
      </c>
      <c r="L7" s="117">
        <v>2300.851</v>
      </c>
      <c r="M7" s="117">
        <v>2313.93</v>
      </c>
      <c r="N7" s="117">
        <v>2327.172</v>
      </c>
      <c r="O7" s="118">
        <v>2342.243</v>
      </c>
      <c r="P7" s="117">
        <v>2350.953</v>
      </c>
      <c r="Q7" s="117">
        <v>2365.7129999999997</v>
      </c>
      <c r="R7" s="117">
        <v>2378.724</v>
      </c>
      <c r="S7" s="118">
        <v>2388.239</v>
      </c>
      <c r="T7" s="119">
        <v>2396.837</v>
      </c>
      <c r="U7" s="117">
        <v>2404.4660000000003</v>
      </c>
      <c r="V7" s="117">
        <v>2411.4179999999997</v>
      </c>
      <c r="W7" s="118">
        <v>2417.747</v>
      </c>
      <c r="X7" s="117">
        <v>2423.8430000000003</v>
      </c>
      <c r="Y7" s="117">
        <v>2429.986</v>
      </c>
      <c r="Z7" s="117">
        <v>2436.176</v>
      </c>
      <c r="AA7" s="120">
        <v>2442.409</v>
      </c>
    </row>
    <row r="8" spans="2:27" ht="3.75" customHeight="1">
      <c r="B8" s="58"/>
      <c r="C8" s="54"/>
      <c r="D8" s="70"/>
      <c r="E8" s="54"/>
      <c r="F8" s="55"/>
      <c r="G8" s="59"/>
      <c r="H8" s="121"/>
      <c r="I8" s="117"/>
      <c r="J8" s="117"/>
      <c r="K8" s="118"/>
      <c r="L8" s="117"/>
      <c r="M8" s="117"/>
      <c r="N8" s="117"/>
      <c r="O8" s="118"/>
      <c r="P8" s="117"/>
      <c r="Q8" s="117"/>
      <c r="R8" s="117"/>
      <c r="S8" s="118"/>
      <c r="T8" s="119"/>
      <c r="U8" s="117"/>
      <c r="V8" s="117"/>
      <c r="W8" s="118"/>
      <c r="X8" s="117"/>
      <c r="Y8" s="117"/>
      <c r="Z8" s="117"/>
      <c r="AA8" s="120"/>
    </row>
    <row r="9" spans="2:27" ht="15">
      <c r="B9" s="58"/>
      <c r="C9" s="54"/>
      <c r="D9" s="70" t="s">
        <v>133</v>
      </c>
      <c r="E9" s="54"/>
      <c r="F9" s="55"/>
      <c r="G9" s="59" t="s">
        <v>132</v>
      </c>
      <c r="H9" s="121">
        <v>1997.7990000000002</v>
      </c>
      <c r="I9" s="117">
        <v>2046.806</v>
      </c>
      <c r="J9" s="117">
        <v>2080.5600000000004</v>
      </c>
      <c r="K9" s="118">
        <v>2102.58425</v>
      </c>
      <c r="L9" s="122"/>
      <c r="M9" s="122"/>
      <c r="N9" s="122"/>
      <c r="O9" s="123"/>
      <c r="P9" s="122"/>
      <c r="Q9" s="122"/>
      <c r="R9" s="122"/>
      <c r="S9" s="123"/>
      <c r="T9" s="124"/>
      <c r="U9" s="122"/>
      <c r="V9" s="122"/>
      <c r="W9" s="123"/>
      <c r="X9" s="122"/>
      <c r="Y9" s="122"/>
      <c r="Z9" s="122"/>
      <c r="AA9" s="125"/>
    </row>
    <row r="10" spans="2:27" ht="15">
      <c r="B10" s="58"/>
      <c r="C10" s="54"/>
      <c r="D10" s="70" t="s">
        <v>134</v>
      </c>
      <c r="E10" s="54"/>
      <c r="F10" s="55"/>
      <c r="G10" s="59" t="s">
        <v>132</v>
      </c>
      <c r="H10" s="121">
        <v>323.25</v>
      </c>
      <c r="I10" s="117">
        <v>324.10175000000004</v>
      </c>
      <c r="J10" s="117">
        <v>327.057</v>
      </c>
      <c r="K10" s="118">
        <v>330.51925</v>
      </c>
      <c r="L10" s="122"/>
      <c r="M10" s="122"/>
      <c r="N10" s="122"/>
      <c r="O10" s="123"/>
      <c r="P10" s="122"/>
      <c r="Q10" s="122"/>
      <c r="R10" s="122"/>
      <c r="S10" s="123"/>
      <c r="T10" s="124"/>
      <c r="U10" s="122"/>
      <c r="V10" s="122"/>
      <c r="W10" s="123"/>
      <c r="X10" s="122"/>
      <c r="Y10" s="122"/>
      <c r="Z10" s="122"/>
      <c r="AA10" s="125"/>
    </row>
    <row r="11" spans="2:27" ht="3.75" customHeight="1">
      <c r="B11" s="58"/>
      <c r="C11" s="54"/>
      <c r="D11" s="54"/>
      <c r="E11" s="54"/>
      <c r="F11" s="55"/>
      <c r="G11" s="59"/>
      <c r="H11" s="66"/>
      <c r="I11" s="54"/>
      <c r="J11" s="54"/>
      <c r="K11" s="55"/>
      <c r="L11" s="54"/>
      <c r="M11" s="54"/>
      <c r="N11" s="54"/>
      <c r="O11" s="55"/>
      <c r="P11" s="54"/>
      <c r="Q11" s="54"/>
      <c r="R11" s="54"/>
      <c r="S11" s="55"/>
      <c r="T11" s="56"/>
      <c r="U11" s="54"/>
      <c r="V11" s="54"/>
      <c r="W11" s="55"/>
      <c r="X11" s="54"/>
      <c r="Y11" s="54"/>
      <c r="Z11" s="54"/>
      <c r="AA11" s="57"/>
    </row>
    <row r="12" spans="2:27" ht="15">
      <c r="B12" s="58"/>
      <c r="C12" s="54" t="s">
        <v>135</v>
      </c>
      <c r="D12" s="54"/>
      <c r="E12" s="54"/>
      <c r="F12" s="55"/>
      <c r="G12" s="59" t="s">
        <v>136</v>
      </c>
      <c r="H12" s="90">
        <v>265.9935</v>
      </c>
      <c r="I12" s="73">
        <v>230.6005</v>
      </c>
      <c r="J12" s="73">
        <v>213.70875</v>
      </c>
      <c r="K12" s="72">
        <v>196.31225</v>
      </c>
      <c r="L12" s="110">
        <v>280.39300000000003</v>
      </c>
      <c r="M12" s="110">
        <v>273.71099999999996</v>
      </c>
      <c r="N12" s="110">
        <v>261.998</v>
      </c>
      <c r="O12" s="111">
        <v>247.872</v>
      </c>
      <c r="P12" s="110">
        <v>236.489</v>
      </c>
      <c r="Q12" s="110">
        <v>231.939</v>
      </c>
      <c r="R12" s="110">
        <v>228.471</v>
      </c>
      <c r="S12" s="111">
        <v>225.50300000000001</v>
      </c>
      <c r="T12" s="112">
        <v>220.725</v>
      </c>
      <c r="U12" s="110">
        <v>215.606</v>
      </c>
      <c r="V12" s="110">
        <v>211.16299999999998</v>
      </c>
      <c r="W12" s="111">
        <v>207.341</v>
      </c>
      <c r="X12" s="110">
        <v>202.856</v>
      </c>
      <c r="Y12" s="110">
        <v>198.548</v>
      </c>
      <c r="Z12" s="110">
        <v>194.15699999999998</v>
      </c>
      <c r="AA12" s="113">
        <v>189.688</v>
      </c>
    </row>
    <row r="13" spans="2:27" ht="15">
      <c r="B13" s="58"/>
      <c r="C13" s="54" t="s">
        <v>45</v>
      </c>
      <c r="D13" s="54"/>
      <c r="E13" s="54"/>
      <c r="F13" s="55"/>
      <c r="G13" s="59" t="s">
        <v>4</v>
      </c>
      <c r="H13" s="90">
        <v>9.64445</v>
      </c>
      <c r="I13" s="73">
        <v>8.355925</v>
      </c>
      <c r="J13" s="73">
        <v>7.718175</v>
      </c>
      <c r="K13" s="72">
        <v>7.0764</v>
      </c>
      <c r="L13" s="73">
        <v>10.198</v>
      </c>
      <c r="M13" s="73">
        <v>9.9068</v>
      </c>
      <c r="N13" s="73">
        <v>9.488900000000001</v>
      </c>
      <c r="O13" s="72">
        <v>8.9841</v>
      </c>
      <c r="P13" s="73">
        <v>8.5793</v>
      </c>
      <c r="Q13" s="73">
        <v>8.4117</v>
      </c>
      <c r="R13" s="73">
        <v>8.2753</v>
      </c>
      <c r="S13" s="72">
        <v>8.157399999999999</v>
      </c>
      <c r="T13" s="74">
        <v>7.9793</v>
      </c>
      <c r="U13" s="73">
        <v>7.7891</v>
      </c>
      <c r="V13" s="73">
        <v>7.6236</v>
      </c>
      <c r="W13" s="72">
        <v>7.4807</v>
      </c>
      <c r="X13" s="73">
        <v>7.3165</v>
      </c>
      <c r="Y13" s="73">
        <v>7.1583</v>
      </c>
      <c r="Z13" s="73">
        <v>6.9972</v>
      </c>
      <c r="AA13" s="75">
        <v>6.8336</v>
      </c>
    </row>
    <row r="14" spans="2:27" ht="3.75" customHeight="1">
      <c r="B14" s="58"/>
      <c r="C14" s="54"/>
      <c r="D14" s="54"/>
      <c r="E14" s="54"/>
      <c r="F14" s="55"/>
      <c r="G14" s="59"/>
      <c r="H14" s="66"/>
      <c r="I14" s="54"/>
      <c r="J14" s="54"/>
      <c r="K14" s="55"/>
      <c r="L14" s="54"/>
      <c r="M14" s="54"/>
      <c r="N14" s="54"/>
      <c r="O14" s="55"/>
      <c r="P14" s="54"/>
      <c r="Q14" s="54"/>
      <c r="R14" s="54"/>
      <c r="S14" s="55"/>
      <c r="T14" s="56"/>
      <c r="U14" s="54"/>
      <c r="V14" s="54"/>
      <c r="W14" s="55"/>
      <c r="X14" s="54"/>
      <c r="Y14" s="54"/>
      <c r="Z14" s="54"/>
      <c r="AA14" s="57"/>
    </row>
    <row r="15" spans="2:27" ht="15">
      <c r="B15" s="47" t="s">
        <v>137</v>
      </c>
      <c r="C15" s="54"/>
      <c r="D15" s="54"/>
      <c r="E15" s="54"/>
      <c r="F15" s="55"/>
      <c r="G15" s="59"/>
      <c r="H15" s="66"/>
      <c r="I15" s="54"/>
      <c r="J15" s="54"/>
      <c r="K15" s="55"/>
      <c r="L15" s="54"/>
      <c r="M15" s="54"/>
      <c r="N15" s="54"/>
      <c r="O15" s="55"/>
      <c r="P15" s="54"/>
      <c r="Q15" s="54"/>
      <c r="R15" s="54"/>
      <c r="S15" s="55"/>
      <c r="T15" s="56"/>
      <c r="U15" s="54"/>
      <c r="V15" s="54"/>
      <c r="W15" s="55"/>
      <c r="X15" s="54"/>
      <c r="Y15" s="54"/>
      <c r="Z15" s="54"/>
      <c r="AA15" s="57"/>
    </row>
    <row r="16" spans="2:27" ht="15">
      <c r="B16" s="58"/>
      <c r="C16" s="54" t="s">
        <v>138</v>
      </c>
      <c r="D16" s="54"/>
      <c r="E16" s="54"/>
      <c r="F16" s="55"/>
      <c r="G16" s="59" t="s">
        <v>13</v>
      </c>
      <c r="H16" s="198">
        <v>15830.709194969062</v>
      </c>
      <c r="I16" s="82">
        <v>16504.59181133923</v>
      </c>
      <c r="J16" s="82">
        <v>17319.92839331718</v>
      </c>
      <c r="K16" s="83">
        <v>18185.183898338437</v>
      </c>
      <c r="L16" s="82">
        <v>3929.787573</v>
      </c>
      <c r="M16" s="82">
        <v>3933.858378</v>
      </c>
      <c r="N16" s="82">
        <v>3949.381641</v>
      </c>
      <c r="O16" s="83">
        <v>4016.726973</v>
      </c>
      <c r="P16" s="82">
        <v>4058.451181</v>
      </c>
      <c r="Q16" s="82">
        <v>4094.9959</v>
      </c>
      <c r="R16" s="82">
        <v>4149.004127</v>
      </c>
      <c r="S16" s="83">
        <v>4200.665329</v>
      </c>
      <c r="T16" s="84">
        <v>4256.19586</v>
      </c>
      <c r="U16" s="82">
        <v>4303.869823</v>
      </c>
      <c r="V16" s="82">
        <v>4353.323299</v>
      </c>
      <c r="W16" s="83">
        <v>4405.818214</v>
      </c>
      <c r="X16" s="82">
        <v>4460.159349</v>
      </c>
      <c r="Y16" s="82">
        <v>4516.871276</v>
      </c>
      <c r="Z16" s="82">
        <v>4574.507942</v>
      </c>
      <c r="AA16" s="85">
        <v>4632.912598</v>
      </c>
    </row>
    <row r="17" spans="1:113" s="179" customFormat="1" ht="18">
      <c r="A17" s="166"/>
      <c r="B17" s="58"/>
      <c r="C17" s="54" t="s">
        <v>139</v>
      </c>
      <c r="D17" s="54"/>
      <c r="E17" s="54"/>
      <c r="F17" s="55"/>
      <c r="G17" s="59" t="s">
        <v>13</v>
      </c>
      <c r="H17" s="167">
        <v>911.99999975</v>
      </c>
      <c r="I17" s="169">
        <v>951.9908525</v>
      </c>
      <c r="J17" s="170">
        <v>999.01735675</v>
      </c>
      <c r="K17" s="171">
        <v>1048.9269015</v>
      </c>
      <c r="L17" s="82">
        <v>900.369729</v>
      </c>
      <c r="M17" s="82">
        <v>904.205678</v>
      </c>
      <c r="N17" s="82">
        <v>914.408052</v>
      </c>
      <c r="O17" s="83">
        <v>929.01654</v>
      </c>
      <c r="P17" s="82">
        <v>931.650797</v>
      </c>
      <c r="Q17" s="82">
        <v>946.960602</v>
      </c>
      <c r="R17" s="82">
        <v>959.164242</v>
      </c>
      <c r="S17" s="83">
        <v>970.187769</v>
      </c>
      <c r="T17" s="82">
        <v>982.034221</v>
      </c>
      <c r="U17" s="82">
        <v>993.034059</v>
      </c>
      <c r="V17" s="82">
        <v>1004.444484</v>
      </c>
      <c r="W17" s="83">
        <v>1016.556663</v>
      </c>
      <c r="X17" s="82">
        <v>1029.09482</v>
      </c>
      <c r="Y17" s="82">
        <v>1042.179992</v>
      </c>
      <c r="Z17" s="82">
        <v>1055.478529</v>
      </c>
      <c r="AA17" s="85">
        <v>1068.954265</v>
      </c>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c r="BE17" s="178"/>
      <c r="BF17" s="178"/>
      <c r="BG17" s="178"/>
      <c r="BH17" s="178"/>
      <c r="BI17" s="178"/>
      <c r="BJ17" s="178"/>
      <c r="BK17" s="178"/>
      <c r="BL17" s="178"/>
      <c r="BM17" s="178"/>
      <c r="BN17" s="178"/>
      <c r="BO17" s="178"/>
      <c r="BP17" s="178"/>
      <c r="BQ17" s="178"/>
      <c r="BR17" s="178"/>
      <c r="BS17" s="178"/>
      <c r="BT17" s="178"/>
      <c r="BU17" s="178"/>
      <c r="BV17" s="178"/>
      <c r="BW17" s="178"/>
      <c r="BX17" s="178"/>
      <c r="BY17" s="178"/>
      <c r="BZ17" s="178"/>
      <c r="CA17" s="178"/>
      <c r="CB17" s="178"/>
      <c r="CC17" s="178"/>
      <c r="CD17" s="178"/>
      <c r="CE17" s="178"/>
      <c r="CF17" s="178"/>
      <c r="CG17" s="178"/>
      <c r="CH17" s="178"/>
      <c r="CI17" s="178"/>
      <c r="CJ17" s="178"/>
      <c r="CK17" s="178"/>
      <c r="CL17" s="178"/>
      <c r="CM17" s="178"/>
      <c r="CN17" s="178"/>
      <c r="CO17" s="178"/>
      <c r="CP17" s="178"/>
      <c r="CQ17" s="178"/>
      <c r="CR17" s="178"/>
      <c r="CS17" s="178"/>
      <c r="CT17" s="178"/>
      <c r="CU17" s="178"/>
      <c r="CV17" s="178"/>
      <c r="CW17" s="178"/>
      <c r="CX17" s="178"/>
      <c r="CY17" s="178"/>
      <c r="CZ17" s="178"/>
      <c r="DA17" s="178"/>
      <c r="DB17" s="178"/>
      <c r="DC17" s="178"/>
      <c r="DD17" s="178"/>
      <c r="DE17" s="178"/>
      <c r="DF17" s="178"/>
      <c r="DG17" s="178"/>
      <c r="DH17" s="178"/>
      <c r="DI17" s="178"/>
    </row>
    <row r="18" spans="2:27" ht="15">
      <c r="B18" s="58"/>
      <c r="C18" s="54"/>
      <c r="D18" s="70" t="s">
        <v>140</v>
      </c>
      <c r="E18" s="54"/>
      <c r="F18" s="55"/>
      <c r="G18" s="59" t="s">
        <v>13</v>
      </c>
      <c r="H18" s="167">
        <v>900.134215722356</v>
      </c>
      <c r="I18" s="172">
        <v>939.8555081278423</v>
      </c>
      <c r="J18" s="173">
        <v>984.9629690591852</v>
      </c>
      <c r="K18" s="174">
        <v>1033.9375865231252</v>
      </c>
      <c r="L18" s="105"/>
      <c r="M18" s="105"/>
      <c r="N18" s="105"/>
      <c r="O18" s="106"/>
      <c r="P18" s="105"/>
      <c r="Q18" s="105"/>
      <c r="R18" s="105"/>
      <c r="S18" s="106"/>
      <c r="T18" s="107"/>
      <c r="U18" s="105"/>
      <c r="V18" s="105"/>
      <c r="W18" s="106"/>
      <c r="X18" s="105"/>
      <c r="Y18" s="105"/>
      <c r="Z18" s="105"/>
      <c r="AA18" s="108"/>
    </row>
    <row r="19" spans="2:27" ht="18">
      <c r="B19" s="58"/>
      <c r="C19" s="54"/>
      <c r="D19" s="70" t="s">
        <v>141</v>
      </c>
      <c r="E19" s="54"/>
      <c r="F19" s="55"/>
      <c r="G19" s="59" t="s">
        <v>13</v>
      </c>
      <c r="H19" s="167">
        <v>957.028287598177</v>
      </c>
      <c r="I19" s="172">
        <v>998.1440083185287</v>
      </c>
      <c r="J19" s="173">
        <v>1054.1051165572508</v>
      </c>
      <c r="K19" s="174">
        <v>1107.6275531389003</v>
      </c>
      <c r="L19" s="105"/>
      <c r="M19" s="105"/>
      <c r="N19" s="105"/>
      <c r="O19" s="106"/>
      <c r="P19" s="105"/>
      <c r="Q19" s="105"/>
      <c r="R19" s="105"/>
      <c r="S19" s="106"/>
      <c r="T19" s="107"/>
      <c r="U19" s="105"/>
      <c r="V19" s="105"/>
      <c r="W19" s="106"/>
      <c r="X19" s="105"/>
      <c r="Y19" s="105"/>
      <c r="Z19" s="105"/>
      <c r="AA19" s="108"/>
    </row>
    <row r="20" spans="2:27" ht="15">
      <c r="B20" s="58"/>
      <c r="C20" s="54" t="s">
        <v>142</v>
      </c>
      <c r="D20" s="54"/>
      <c r="E20" s="54"/>
      <c r="F20" s="55"/>
      <c r="G20" s="59" t="s">
        <v>13</v>
      </c>
      <c r="H20" s="168">
        <v>839.6153619942455</v>
      </c>
      <c r="I20" s="175">
        <v>866.1461559320346</v>
      </c>
      <c r="J20" s="176">
        <v>891.3607211257399</v>
      </c>
      <c r="K20" s="177">
        <v>916.6140783205669</v>
      </c>
      <c r="L20" s="105"/>
      <c r="M20" s="105"/>
      <c r="N20" s="105"/>
      <c r="O20" s="106"/>
      <c r="P20" s="105"/>
      <c r="Q20" s="105"/>
      <c r="R20" s="105"/>
      <c r="S20" s="106"/>
      <c r="T20" s="107"/>
      <c r="U20" s="105"/>
      <c r="V20" s="105"/>
      <c r="W20" s="106"/>
      <c r="X20" s="105"/>
      <c r="Y20" s="105"/>
      <c r="Z20" s="105"/>
      <c r="AA20" s="108"/>
    </row>
    <row r="21" spans="2:27" ht="18">
      <c r="B21" s="58"/>
      <c r="C21" s="54" t="s">
        <v>143</v>
      </c>
      <c r="D21" s="54"/>
      <c r="E21" s="54"/>
      <c r="F21" s="55"/>
      <c r="G21" s="59" t="s">
        <v>144</v>
      </c>
      <c r="H21" s="126">
        <v>33973.74549180133</v>
      </c>
      <c r="I21" s="82">
        <v>34349.55658978224</v>
      </c>
      <c r="J21" s="82">
        <v>35257.98521068758</v>
      </c>
      <c r="K21" s="83">
        <v>36476.53651149653</v>
      </c>
      <c r="L21" s="82">
        <v>8471.68961</v>
      </c>
      <c r="M21" s="82">
        <v>8491.393777</v>
      </c>
      <c r="N21" s="82">
        <v>8499.224794</v>
      </c>
      <c r="O21" s="83">
        <v>8511.065558</v>
      </c>
      <c r="P21" s="82">
        <v>8547.672394</v>
      </c>
      <c r="Q21" s="82">
        <v>8564.2777</v>
      </c>
      <c r="R21" s="82">
        <v>8593.569279</v>
      </c>
      <c r="S21" s="83">
        <v>8643.221107</v>
      </c>
      <c r="T21" s="84">
        <v>8721.593317</v>
      </c>
      <c r="U21" s="82">
        <v>8781.610653</v>
      </c>
      <c r="V21" s="82">
        <v>8847.709889</v>
      </c>
      <c r="W21" s="83">
        <v>8906.170968</v>
      </c>
      <c r="X21" s="82">
        <v>8997.883723</v>
      </c>
      <c r="Y21" s="82">
        <v>9080.12111</v>
      </c>
      <c r="Z21" s="82">
        <v>9169.533059</v>
      </c>
      <c r="AA21" s="85">
        <v>9228.006406</v>
      </c>
    </row>
    <row r="22" spans="2:27" ht="15">
      <c r="B22" s="58"/>
      <c r="C22" s="54" t="s">
        <v>145</v>
      </c>
      <c r="D22" s="54"/>
      <c r="E22" s="54"/>
      <c r="F22" s="55"/>
      <c r="G22" s="59" t="s">
        <v>146</v>
      </c>
      <c r="H22" s="90">
        <v>39.06294475670728</v>
      </c>
      <c r="I22" s="73">
        <v>39.98950574191258</v>
      </c>
      <c r="J22" s="73">
        <v>40.12779930840606</v>
      </c>
      <c r="K22" s="72">
        <v>39.739967147801295</v>
      </c>
      <c r="L22" s="73">
        <v>38.819134006655034</v>
      </c>
      <c r="M22" s="73">
        <v>38.849591088025136</v>
      </c>
      <c r="N22" s="73">
        <v>39.0466162218955</v>
      </c>
      <c r="O22" s="72">
        <v>39.536437710253466</v>
      </c>
      <c r="P22" s="73">
        <v>39.634642402781935</v>
      </c>
      <c r="Q22" s="73">
        <v>39.95409979980793</v>
      </c>
      <c r="R22" s="73">
        <v>40.13982982550704</v>
      </c>
      <c r="S22" s="72">
        <v>40.22945093955342</v>
      </c>
      <c r="T22" s="74">
        <v>40.205851926647256</v>
      </c>
      <c r="U22" s="73">
        <v>40.15605124013762</v>
      </c>
      <c r="V22" s="73">
        <v>40.08660992120125</v>
      </c>
      <c r="W22" s="72">
        <v>40.06268414563809</v>
      </c>
      <c r="X22" s="73">
        <v>39.898802085487</v>
      </c>
      <c r="Y22" s="73">
        <v>39.784406917039576</v>
      </c>
      <c r="Z22" s="73">
        <v>39.641144570073536</v>
      </c>
      <c r="AA22" s="75">
        <v>39.635515018605055</v>
      </c>
    </row>
    <row r="23" spans="2:27" ht="3.75" customHeight="1">
      <c r="B23" s="58"/>
      <c r="C23" s="54"/>
      <c r="D23" s="54"/>
      <c r="E23" s="54"/>
      <c r="F23" s="55"/>
      <c r="G23" s="59"/>
      <c r="H23" s="66"/>
      <c r="I23" s="54"/>
      <c r="J23" s="54"/>
      <c r="K23" s="55"/>
      <c r="L23" s="54"/>
      <c r="M23" s="54"/>
      <c r="N23" s="54"/>
      <c r="O23" s="55"/>
      <c r="P23" s="54"/>
      <c r="Q23" s="54"/>
      <c r="R23" s="54"/>
      <c r="S23" s="55"/>
      <c r="T23" s="56"/>
      <c r="U23" s="54"/>
      <c r="V23" s="54"/>
      <c r="W23" s="55"/>
      <c r="X23" s="54"/>
      <c r="Y23" s="54"/>
      <c r="Z23" s="54"/>
      <c r="AA23" s="57"/>
    </row>
    <row r="24" spans="2:27" ht="15">
      <c r="B24" s="47" t="s">
        <v>147</v>
      </c>
      <c r="C24" s="54"/>
      <c r="D24" s="54"/>
      <c r="E24" s="54"/>
      <c r="F24" s="55"/>
      <c r="G24" s="59"/>
      <c r="H24" s="66"/>
      <c r="I24" s="54"/>
      <c r="J24" s="54"/>
      <c r="K24" s="55"/>
      <c r="L24" s="54"/>
      <c r="M24" s="54"/>
      <c r="N24" s="54"/>
      <c r="O24" s="55"/>
      <c r="P24" s="54"/>
      <c r="Q24" s="54"/>
      <c r="R24" s="54"/>
      <c r="S24" s="55"/>
      <c r="T24" s="56"/>
      <c r="U24" s="54"/>
      <c r="V24" s="54"/>
      <c r="W24" s="55"/>
      <c r="X24" s="54"/>
      <c r="Y24" s="54"/>
      <c r="Z24" s="54"/>
      <c r="AA24" s="57"/>
    </row>
    <row r="25" spans="2:27" ht="15">
      <c r="B25" s="58"/>
      <c r="C25" s="54" t="s">
        <v>148</v>
      </c>
      <c r="D25" s="54"/>
      <c r="E25" s="54"/>
      <c r="F25" s="55"/>
      <c r="G25" s="59" t="s">
        <v>136</v>
      </c>
      <c r="H25" s="121">
        <v>3810.2727499999996</v>
      </c>
      <c r="I25" s="117">
        <v>3780.456</v>
      </c>
      <c r="J25" s="117">
        <v>3759.05575</v>
      </c>
      <c r="K25" s="118">
        <v>3738.3060000000005</v>
      </c>
      <c r="L25" s="117">
        <v>3819.8979999999997</v>
      </c>
      <c r="M25" s="117">
        <v>3813.526</v>
      </c>
      <c r="N25" s="117">
        <v>3806.977</v>
      </c>
      <c r="O25" s="118">
        <v>3800.69</v>
      </c>
      <c r="P25" s="117">
        <v>3790.322</v>
      </c>
      <c r="Q25" s="117">
        <v>3783.394</v>
      </c>
      <c r="R25" s="117">
        <v>3776.9919999999997</v>
      </c>
      <c r="S25" s="118">
        <v>3771.116</v>
      </c>
      <c r="T25" s="119">
        <v>3766.9790000000003</v>
      </c>
      <c r="U25" s="117">
        <v>3761.67</v>
      </c>
      <c r="V25" s="117">
        <v>3756.401</v>
      </c>
      <c r="W25" s="118">
        <v>3751.1730000000002</v>
      </c>
      <c r="X25" s="117">
        <v>3745.842</v>
      </c>
      <c r="Y25" s="117">
        <v>3740.753</v>
      </c>
      <c r="Z25" s="117">
        <v>3735.761</v>
      </c>
      <c r="AA25" s="120">
        <v>3730.868</v>
      </c>
    </row>
    <row r="26" spans="2:27" ht="15">
      <c r="B26" s="58"/>
      <c r="C26" s="54" t="s">
        <v>149</v>
      </c>
      <c r="D26" s="54"/>
      <c r="E26" s="54"/>
      <c r="F26" s="55"/>
      <c r="G26" s="59" t="s">
        <v>136</v>
      </c>
      <c r="H26" s="121">
        <v>2758.1115</v>
      </c>
      <c r="I26" s="117">
        <v>2759.7762500000003</v>
      </c>
      <c r="J26" s="117">
        <v>2768.9622499999996</v>
      </c>
      <c r="K26" s="118">
        <v>2774.2217499999997</v>
      </c>
      <c r="L26" s="117">
        <v>2749.498</v>
      </c>
      <c r="M26" s="117">
        <v>2762.8469999999998</v>
      </c>
      <c r="N26" s="117">
        <v>2761.0969999999998</v>
      </c>
      <c r="O26" s="118">
        <v>2759.004</v>
      </c>
      <c r="P26" s="117">
        <v>2756.5080000000003</v>
      </c>
      <c r="Q26" s="117">
        <v>2757.321</v>
      </c>
      <c r="R26" s="117">
        <v>2760.864</v>
      </c>
      <c r="S26" s="118">
        <v>2764.4120000000003</v>
      </c>
      <c r="T26" s="119">
        <v>2766.2309999999998</v>
      </c>
      <c r="U26" s="117">
        <v>2768.051</v>
      </c>
      <c r="V26" s="117">
        <v>2769.872</v>
      </c>
      <c r="W26" s="118">
        <v>2771.6949999999997</v>
      </c>
      <c r="X26" s="117">
        <v>2772.575</v>
      </c>
      <c r="Y26" s="117">
        <v>2773.695</v>
      </c>
      <c r="Z26" s="117">
        <v>2774.782</v>
      </c>
      <c r="AA26" s="120">
        <v>2775.835</v>
      </c>
    </row>
    <row r="27" spans="2:27" ht="18">
      <c r="B27" s="58"/>
      <c r="C27" s="54" t="s">
        <v>150</v>
      </c>
      <c r="D27" s="54"/>
      <c r="E27" s="54"/>
      <c r="F27" s="55"/>
      <c r="G27" s="59" t="s">
        <v>4</v>
      </c>
      <c r="H27" s="90">
        <v>72.38659999999999</v>
      </c>
      <c r="I27" s="73">
        <v>73.001575</v>
      </c>
      <c r="J27" s="73">
        <v>73.661375</v>
      </c>
      <c r="K27" s="72">
        <v>74.21087500000002</v>
      </c>
      <c r="L27" s="73">
        <v>71.97829999999999</v>
      </c>
      <c r="M27" s="73">
        <v>72.4486</v>
      </c>
      <c r="N27" s="73">
        <v>72.5273</v>
      </c>
      <c r="O27" s="72">
        <v>72.59219999999999</v>
      </c>
      <c r="P27" s="73">
        <v>72.7249</v>
      </c>
      <c r="Q27" s="73">
        <v>72.8796</v>
      </c>
      <c r="R27" s="73">
        <v>73.0969</v>
      </c>
      <c r="S27" s="72">
        <v>73.30489999999999</v>
      </c>
      <c r="T27" s="74">
        <v>73.4337</v>
      </c>
      <c r="U27" s="73">
        <v>73.5857</v>
      </c>
      <c r="V27" s="73">
        <v>73.7374</v>
      </c>
      <c r="W27" s="72">
        <v>73.8887</v>
      </c>
      <c r="X27" s="73">
        <v>74.0174</v>
      </c>
      <c r="Y27" s="73">
        <v>74.148</v>
      </c>
      <c r="Z27" s="73">
        <v>74.2762</v>
      </c>
      <c r="AA27" s="75">
        <v>74.4019</v>
      </c>
    </row>
    <row r="28" spans="2:27" ht="18.75" thickBot="1">
      <c r="B28" s="60"/>
      <c r="C28" s="61" t="s">
        <v>151</v>
      </c>
      <c r="D28" s="61"/>
      <c r="E28" s="61"/>
      <c r="F28" s="62"/>
      <c r="G28" s="63" t="s">
        <v>4</v>
      </c>
      <c r="H28" s="91">
        <v>9.196605269470021</v>
      </c>
      <c r="I28" s="76">
        <v>8.571659233769594</v>
      </c>
      <c r="J28" s="76">
        <v>8.166889624290032</v>
      </c>
      <c r="K28" s="77">
        <v>7.996715247842356</v>
      </c>
      <c r="L28" s="76">
        <v>9.361446353120153</v>
      </c>
      <c r="M28" s="76">
        <v>9.279751254142683</v>
      </c>
      <c r="N28" s="76">
        <v>9.154463819472925</v>
      </c>
      <c r="O28" s="77">
        <v>8.99075965114432</v>
      </c>
      <c r="P28" s="76">
        <v>8.807581587295731</v>
      </c>
      <c r="Q28" s="76">
        <v>8.633820535837158</v>
      </c>
      <c r="R28" s="76">
        <v>8.48415108721945</v>
      </c>
      <c r="S28" s="77">
        <v>8.361083724726036</v>
      </c>
      <c r="T28" s="78">
        <v>8.263778714196452</v>
      </c>
      <c r="U28" s="76">
        <v>8.188419576525028</v>
      </c>
      <c r="V28" s="76">
        <v>8.131014089766811</v>
      </c>
      <c r="W28" s="77">
        <v>8.08434611667184</v>
      </c>
      <c r="X28" s="76">
        <v>8.043536702036802</v>
      </c>
      <c r="Y28" s="76">
        <v>8.009477667324008</v>
      </c>
      <c r="Z28" s="76">
        <v>7.9802934935884196</v>
      </c>
      <c r="AA28" s="79">
        <v>7.953553128420193</v>
      </c>
    </row>
    <row r="29" ht="15.75" thickBot="1"/>
    <row r="30" spans="2:27" ht="30" customHeight="1">
      <c r="B30" s="226" t="str">
        <f>"Medium-Term Forecast "&amp;Summary!H3&amp;" - labour market [change over previous period]"</f>
        <v>Medium-Term Forecast MTF-2017Q3 - labour market [change over previous period]</v>
      </c>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8"/>
    </row>
    <row r="31" spans="2:27" ht="15">
      <c r="B31" s="280" t="s">
        <v>19</v>
      </c>
      <c r="C31" s="281"/>
      <c r="D31" s="281"/>
      <c r="E31" s="281"/>
      <c r="F31" s="282"/>
      <c r="G31" s="274" t="s">
        <v>20</v>
      </c>
      <c r="H31" s="38" t="s">
        <v>21</v>
      </c>
      <c r="I31" s="278">
        <f>I$3</f>
        <v>2017</v>
      </c>
      <c r="J31" s="278">
        <f>J$3</f>
        <v>2018</v>
      </c>
      <c r="K31" s="268">
        <f>K$3</f>
        <v>2019</v>
      </c>
      <c r="L31" s="270">
        <f>L$3</f>
        <v>2016</v>
      </c>
      <c r="M31" s="271"/>
      <c r="N31" s="271"/>
      <c r="O31" s="271"/>
      <c r="P31" s="270">
        <f>P$3</f>
        <v>2017</v>
      </c>
      <c r="Q31" s="271"/>
      <c r="R31" s="271"/>
      <c r="S31" s="271"/>
      <c r="T31" s="270">
        <f>T$3</f>
        <v>2018</v>
      </c>
      <c r="U31" s="271"/>
      <c r="V31" s="271"/>
      <c r="W31" s="271"/>
      <c r="X31" s="270">
        <f>X$3</f>
        <v>2019</v>
      </c>
      <c r="Y31" s="271"/>
      <c r="Z31" s="271"/>
      <c r="AA31" s="272"/>
    </row>
    <row r="32" spans="2:27" ht="15">
      <c r="B32" s="283"/>
      <c r="C32" s="284"/>
      <c r="D32" s="284"/>
      <c r="E32" s="284"/>
      <c r="F32" s="285"/>
      <c r="G32" s="275"/>
      <c r="H32" s="40">
        <f>H4</f>
        <v>2016</v>
      </c>
      <c r="I32" s="279"/>
      <c r="J32" s="279"/>
      <c r="K32" s="269"/>
      <c r="L32" s="43" t="s">
        <v>0</v>
      </c>
      <c r="M32" s="43" t="s">
        <v>1</v>
      </c>
      <c r="N32" s="43" t="s">
        <v>2</v>
      </c>
      <c r="O32" s="153" t="s">
        <v>3</v>
      </c>
      <c r="P32" s="43" t="s">
        <v>0</v>
      </c>
      <c r="Q32" s="43" t="s">
        <v>1</v>
      </c>
      <c r="R32" s="43" t="s">
        <v>2</v>
      </c>
      <c r="S32" s="153" t="s">
        <v>3</v>
      </c>
      <c r="T32" s="45" t="s">
        <v>0</v>
      </c>
      <c r="U32" s="43" t="s">
        <v>1</v>
      </c>
      <c r="V32" s="43" t="s">
        <v>2</v>
      </c>
      <c r="W32" s="153" t="s">
        <v>3</v>
      </c>
      <c r="X32" s="43" t="s">
        <v>0</v>
      </c>
      <c r="Y32" s="43" t="s">
        <v>1</v>
      </c>
      <c r="Z32" s="43" t="s">
        <v>2</v>
      </c>
      <c r="AA32" s="247" t="s">
        <v>3</v>
      </c>
    </row>
    <row r="33" spans="2:27" ht="3.75" customHeight="1">
      <c r="B33" s="47"/>
      <c r="C33" s="48"/>
      <c r="D33" s="48"/>
      <c r="E33" s="48"/>
      <c r="F33" s="49"/>
      <c r="G33" s="37"/>
      <c r="H33" s="104"/>
      <c r="I33" s="92"/>
      <c r="J33" s="93"/>
      <c r="K33" s="94"/>
      <c r="L33" s="52"/>
      <c r="M33" s="52"/>
      <c r="N33" s="52"/>
      <c r="O33" s="51"/>
      <c r="P33" s="52"/>
      <c r="Q33" s="52"/>
      <c r="R33" s="52"/>
      <c r="S33" s="51"/>
      <c r="T33" s="95"/>
      <c r="U33" s="52"/>
      <c r="V33" s="52"/>
      <c r="W33" s="51"/>
      <c r="X33" s="52"/>
      <c r="Y33" s="52"/>
      <c r="Z33" s="52"/>
      <c r="AA33" s="69"/>
    </row>
    <row r="34" spans="2:27" ht="15">
      <c r="B34" s="47" t="s">
        <v>131</v>
      </c>
      <c r="C34" s="48"/>
      <c r="D34" s="48"/>
      <c r="E34" s="48"/>
      <c r="F34" s="97"/>
      <c r="G34" s="50"/>
      <c r="H34" s="104"/>
      <c r="I34" s="92"/>
      <c r="J34" s="92"/>
      <c r="K34" s="94"/>
      <c r="L34" s="52"/>
      <c r="M34" s="52"/>
      <c r="N34" s="52"/>
      <c r="O34" s="51"/>
      <c r="P34" s="52"/>
      <c r="Q34" s="52"/>
      <c r="R34" s="52"/>
      <c r="S34" s="51"/>
      <c r="T34" s="95"/>
      <c r="U34" s="52"/>
      <c r="V34" s="52"/>
      <c r="W34" s="51"/>
      <c r="X34" s="52"/>
      <c r="Y34" s="52"/>
      <c r="Z34" s="52"/>
      <c r="AA34" s="69"/>
    </row>
    <row r="35" spans="2:27" ht="15">
      <c r="B35" s="47"/>
      <c r="C35" s="96" t="s">
        <v>40</v>
      </c>
      <c r="D35" s="48"/>
      <c r="E35" s="48"/>
      <c r="F35" s="97"/>
      <c r="G35" s="59" t="s">
        <v>152</v>
      </c>
      <c r="H35" s="109">
        <v>2.379760905739616</v>
      </c>
      <c r="I35" s="110">
        <v>2.148091229439771</v>
      </c>
      <c r="J35" s="110">
        <v>1.5483418847363168</v>
      </c>
      <c r="K35" s="111">
        <v>1.0585778385847817</v>
      </c>
      <c r="L35" s="73">
        <v>0.703305610775999</v>
      </c>
      <c r="M35" s="73">
        <v>0.5684418504283713</v>
      </c>
      <c r="N35" s="73">
        <v>0.5722731456871912</v>
      </c>
      <c r="O35" s="72">
        <v>0.6476100606229238</v>
      </c>
      <c r="P35" s="73">
        <v>0.3718657713994702</v>
      </c>
      <c r="Q35" s="73">
        <v>0.6278305010776393</v>
      </c>
      <c r="R35" s="73">
        <v>0.5499821829613438</v>
      </c>
      <c r="S35" s="72">
        <v>0.40000437209192796</v>
      </c>
      <c r="T35" s="74">
        <v>0.3600142196823697</v>
      </c>
      <c r="U35" s="73">
        <v>0.3182944856074954</v>
      </c>
      <c r="V35" s="73">
        <v>0.2891286464437286</v>
      </c>
      <c r="W35" s="72">
        <v>0.26245968139907916</v>
      </c>
      <c r="X35" s="73">
        <v>0.2521355625712829</v>
      </c>
      <c r="Y35" s="73">
        <v>0.25344050749160374</v>
      </c>
      <c r="Z35" s="73">
        <v>0.25473397789124874</v>
      </c>
      <c r="AA35" s="75">
        <v>0.2558517939590672</v>
      </c>
    </row>
    <row r="36" spans="2:27" ht="3.75" customHeight="1">
      <c r="B36" s="58"/>
      <c r="C36" s="54"/>
      <c r="D36" s="70"/>
      <c r="E36" s="54"/>
      <c r="F36" s="55"/>
      <c r="G36" s="59"/>
      <c r="H36" s="66"/>
      <c r="I36" s="54"/>
      <c r="J36" s="54"/>
      <c r="K36" s="55"/>
      <c r="L36" s="54"/>
      <c r="M36" s="54"/>
      <c r="N36" s="54"/>
      <c r="O36" s="55"/>
      <c r="P36" s="54"/>
      <c r="Q36" s="54"/>
      <c r="R36" s="54"/>
      <c r="S36" s="55"/>
      <c r="T36" s="56"/>
      <c r="U36" s="54"/>
      <c r="V36" s="54"/>
      <c r="W36" s="55"/>
      <c r="X36" s="54"/>
      <c r="Y36" s="54"/>
      <c r="Z36" s="54"/>
      <c r="AA36" s="57"/>
    </row>
    <row r="37" spans="2:27" ht="15">
      <c r="B37" s="58"/>
      <c r="C37" s="54"/>
      <c r="D37" s="70" t="s">
        <v>133</v>
      </c>
      <c r="E37" s="54"/>
      <c r="F37" s="55"/>
      <c r="G37" s="59" t="s">
        <v>152</v>
      </c>
      <c r="H37" s="90">
        <v>2.8297100185799167</v>
      </c>
      <c r="I37" s="73">
        <v>2.453049581063965</v>
      </c>
      <c r="J37" s="73">
        <v>1.649105972915848</v>
      </c>
      <c r="K37" s="72">
        <v>1.0585731726073533</v>
      </c>
      <c r="L37" s="105"/>
      <c r="M37" s="105"/>
      <c r="N37" s="105"/>
      <c r="O37" s="106"/>
      <c r="P37" s="105"/>
      <c r="Q37" s="105"/>
      <c r="R37" s="105"/>
      <c r="S37" s="106"/>
      <c r="T37" s="107"/>
      <c r="U37" s="105"/>
      <c r="V37" s="105"/>
      <c r="W37" s="106"/>
      <c r="X37" s="105"/>
      <c r="Y37" s="105"/>
      <c r="Z37" s="105"/>
      <c r="AA37" s="108"/>
    </row>
    <row r="38" spans="2:27" ht="15">
      <c r="B38" s="58"/>
      <c r="C38" s="54"/>
      <c r="D38" s="70" t="s">
        <v>134</v>
      </c>
      <c r="E38" s="54"/>
      <c r="F38" s="55"/>
      <c r="G38" s="59" t="s">
        <v>152</v>
      </c>
      <c r="H38" s="90">
        <v>-0.31601288721988396</v>
      </c>
      <c r="I38" s="73">
        <v>0.2634957463263845</v>
      </c>
      <c r="J38" s="73">
        <v>0.9118278441878118</v>
      </c>
      <c r="K38" s="72">
        <v>1.058607521013144</v>
      </c>
      <c r="L38" s="105"/>
      <c r="M38" s="105"/>
      <c r="N38" s="105"/>
      <c r="O38" s="106"/>
      <c r="P38" s="105"/>
      <c r="Q38" s="105"/>
      <c r="R38" s="105"/>
      <c r="S38" s="106"/>
      <c r="T38" s="107"/>
      <c r="U38" s="105"/>
      <c r="V38" s="105"/>
      <c r="W38" s="106"/>
      <c r="X38" s="105"/>
      <c r="Y38" s="105"/>
      <c r="Z38" s="105"/>
      <c r="AA38" s="108"/>
    </row>
    <row r="39" spans="2:27" ht="3.75" customHeight="1">
      <c r="B39" s="58"/>
      <c r="C39" s="54"/>
      <c r="D39" s="54"/>
      <c r="E39" s="54"/>
      <c r="F39" s="55"/>
      <c r="G39" s="59"/>
      <c r="H39" s="66"/>
      <c r="I39" s="54"/>
      <c r="J39" s="54"/>
      <c r="K39" s="55"/>
      <c r="L39" s="54"/>
      <c r="M39" s="54"/>
      <c r="N39" s="54"/>
      <c r="O39" s="55"/>
      <c r="P39" s="54"/>
      <c r="Q39" s="54"/>
      <c r="R39" s="54"/>
      <c r="S39" s="55"/>
      <c r="T39" s="56"/>
      <c r="U39" s="54"/>
      <c r="V39" s="54"/>
      <c r="W39" s="55"/>
      <c r="X39" s="54"/>
      <c r="Y39" s="54"/>
      <c r="Z39" s="54"/>
      <c r="AA39" s="57"/>
    </row>
    <row r="40" spans="2:27" ht="15">
      <c r="B40" s="58"/>
      <c r="C40" s="54" t="s">
        <v>135</v>
      </c>
      <c r="D40" s="54"/>
      <c r="E40" s="54"/>
      <c r="F40" s="55"/>
      <c r="G40" s="59" t="s">
        <v>152</v>
      </c>
      <c r="H40" s="90">
        <v>-15.352247476615872</v>
      </c>
      <c r="I40" s="73">
        <v>-13.30596424348714</v>
      </c>
      <c r="J40" s="73">
        <v>-7.3251142126751745</v>
      </c>
      <c r="K40" s="72">
        <v>-8.14028438236619</v>
      </c>
      <c r="L40" s="73">
        <v>-5.973387524060556</v>
      </c>
      <c r="M40" s="73">
        <v>-2.3830837431747653</v>
      </c>
      <c r="N40" s="73">
        <v>-4.279331119319281</v>
      </c>
      <c r="O40" s="72">
        <v>-5.391644211024513</v>
      </c>
      <c r="P40" s="73">
        <v>-4.592289568809704</v>
      </c>
      <c r="Q40" s="73">
        <v>-1.9239795508459139</v>
      </c>
      <c r="R40" s="73">
        <v>-1.4952207261391948</v>
      </c>
      <c r="S40" s="72">
        <v>-1.2990707792236265</v>
      </c>
      <c r="T40" s="74">
        <v>-2.118818818374919</v>
      </c>
      <c r="U40" s="73">
        <v>-2.3191754445577146</v>
      </c>
      <c r="V40" s="73">
        <v>-2.0607033199447073</v>
      </c>
      <c r="W40" s="72">
        <v>-1.809976179539035</v>
      </c>
      <c r="X40" s="73">
        <v>-2.1631032936081027</v>
      </c>
      <c r="Y40" s="73">
        <v>-2.123673936191196</v>
      </c>
      <c r="Z40" s="73">
        <v>-2.211555895803542</v>
      </c>
      <c r="AA40" s="75">
        <v>-2.3017454946254787</v>
      </c>
    </row>
    <row r="41" spans="2:27" ht="15">
      <c r="B41" s="58"/>
      <c r="C41" s="54" t="s">
        <v>45</v>
      </c>
      <c r="D41" s="54"/>
      <c r="E41" s="54"/>
      <c r="F41" s="55"/>
      <c r="G41" s="59" t="s">
        <v>153</v>
      </c>
      <c r="H41" s="90">
        <v>-1.8324500000000008</v>
      </c>
      <c r="I41" s="73">
        <v>-1.2885250000000015</v>
      </c>
      <c r="J41" s="73">
        <v>-0.6377499999999994</v>
      </c>
      <c r="K41" s="72">
        <v>-0.641775</v>
      </c>
      <c r="L41" s="73">
        <v>-0.6478999999999999</v>
      </c>
      <c r="M41" s="73">
        <v>-0.2911999999999998</v>
      </c>
      <c r="N41" s="73">
        <v>-0.4179000000000002</v>
      </c>
      <c r="O41" s="72">
        <v>-0.5047999999999997</v>
      </c>
      <c r="P41" s="73">
        <v>-0.404800000000001</v>
      </c>
      <c r="Q41" s="73">
        <v>-0.1675999999999997</v>
      </c>
      <c r="R41" s="73">
        <v>-0.1364000000000004</v>
      </c>
      <c r="S41" s="72">
        <v>-0.11789999999999995</v>
      </c>
      <c r="T41" s="74">
        <v>-0.1780999999999991</v>
      </c>
      <c r="U41" s="73">
        <v>-0.1902000000000001</v>
      </c>
      <c r="V41" s="73">
        <v>-0.16550000000000037</v>
      </c>
      <c r="W41" s="72">
        <v>-0.14289999999999997</v>
      </c>
      <c r="X41" s="73">
        <v>-0.16420000000000046</v>
      </c>
      <c r="Y41" s="73">
        <v>-0.1582</v>
      </c>
      <c r="Z41" s="73">
        <v>-0.16109999999999874</v>
      </c>
      <c r="AA41" s="75">
        <v>-0.16360000000000124</v>
      </c>
    </row>
    <row r="42" spans="2:27" ht="3.75" customHeight="1">
      <c r="B42" s="58"/>
      <c r="C42" s="54"/>
      <c r="D42" s="54"/>
      <c r="E42" s="54"/>
      <c r="F42" s="55"/>
      <c r="G42" s="59"/>
      <c r="H42" s="66"/>
      <c r="I42" s="54"/>
      <c r="J42" s="54"/>
      <c r="K42" s="55"/>
      <c r="L42" s="54"/>
      <c r="M42" s="54"/>
      <c r="N42" s="54"/>
      <c r="O42" s="55"/>
      <c r="P42" s="54"/>
      <c r="Q42" s="54"/>
      <c r="R42" s="54"/>
      <c r="S42" s="55"/>
      <c r="T42" s="56"/>
      <c r="U42" s="54"/>
      <c r="V42" s="54"/>
      <c r="W42" s="55"/>
      <c r="X42" s="54"/>
      <c r="Y42" s="54"/>
      <c r="Z42" s="54"/>
      <c r="AA42" s="57"/>
    </row>
    <row r="43" spans="2:27" ht="15">
      <c r="B43" s="47" t="s">
        <v>137</v>
      </c>
      <c r="C43" s="54"/>
      <c r="D43" s="54"/>
      <c r="E43" s="54"/>
      <c r="F43" s="55"/>
      <c r="G43" s="59"/>
      <c r="H43" s="66"/>
      <c r="I43" s="54"/>
      <c r="J43" s="54"/>
      <c r="K43" s="55"/>
      <c r="L43" s="54"/>
      <c r="M43" s="54"/>
      <c r="N43" s="54"/>
      <c r="O43" s="55"/>
      <c r="P43" s="54"/>
      <c r="Q43" s="54"/>
      <c r="R43" s="54"/>
      <c r="S43" s="55"/>
      <c r="T43" s="56"/>
      <c r="U43" s="54"/>
      <c r="V43" s="54"/>
      <c r="W43" s="55"/>
      <c r="X43" s="54"/>
      <c r="Y43" s="54"/>
      <c r="Z43" s="54"/>
      <c r="AA43" s="57"/>
    </row>
    <row r="44" spans="2:27" ht="15">
      <c r="B44" s="58"/>
      <c r="C44" s="54" t="s">
        <v>138</v>
      </c>
      <c r="D44" s="54"/>
      <c r="E44" s="54"/>
      <c r="F44" s="55"/>
      <c r="G44" s="59" t="s">
        <v>152</v>
      </c>
      <c r="H44" s="90">
        <v>1.7541119119699289</v>
      </c>
      <c r="I44" s="73">
        <v>4.256806236983522</v>
      </c>
      <c r="J44" s="73">
        <v>4.94005905324957</v>
      </c>
      <c r="K44" s="72">
        <v>4.99572218413509</v>
      </c>
      <c r="L44" s="73">
        <v>-0.061530025313189185</v>
      </c>
      <c r="M44" s="73">
        <v>0.10358842365853604</v>
      </c>
      <c r="N44" s="73">
        <v>0.39460655438978165</v>
      </c>
      <c r="O44" s="72">
        <v>1.7052120590439444</v>
      </c>
      <c r="P44" s="73">
        <v>1.0387613666665914</v>
      </c>
      <c r="Q44" s="73">
        <v>0.9004597411713888</v>
      </c>
      <c r="R44" s="73">
        <v>1.3188835427161223</v>
      </c>
      <c r="S44" s="72">
        <v>1.2451470381485024</v>
      </c>
      <c r="T44" s="74">
        <v>1.3219460883168779</v>
      </c>
      <c r="U44" s="73">
        <v>1.120107358029344</v>
      </c>
      <c r="V44" s="73">
        <v>1.1490467424390687</v>
      </c>
      <c r="W44" s="72">
        <v>1.205858407347307</v>
      </c>
      <c r="X44" s="73">
        <v>1.2333948510931236</v>
      </c>
      <c r="Y44" s="73">
        <v>1.271522440397007</v>
      </c>
      <c r="Z44" s="73">
        <v>1.276030740708677</v>
      </c>
      <c r="AA44" s="75">
        <v>1.2767418209894856</v>
      </c>
    </row>
    <row r="45" spans="2:27" ht="18">
      <c r="B45" s="58"/>
      <c r="C45" s="54" t="s">
        <v>139</v>
      </c>
      <c r="D45" s="54"/>
      <c r="E45" s="54"/>
      <c r="F45" s="55"/>
      <c r="G45" s="59" t="s">
        <v>152</v>
      </c>
      <c r="H45" s="180">
        <v>3.2842582115753913</v>
      </c>
      <c r="I45" s="181">
        <v>4.384961925544118</v>
      </c>
      <c r="J45" s="182">
        <v>4.9398063149981795</v>
      </c>
      <c r="K45" s="183">
        <v>4.995863626670655</v>
      </c>
      <c r="L45" s="73">
        <v>0.45142608005126306</v>
      </c>
      <c r="M45" s="73">
        <v>0.4260415334332208</v>
      </c>
      <c r="N45" s="73">
        <v>1.1283244784047781</v>
      </c>
      <c r="O45" s="72">
        <v>1.5975896065272082</v>
      </c>
      <c r="P45" s="73">
        <v>0.2835532938950678</v>
      </c>
      <c r="Q45" s="73">
        <v>1.6432986532399099</v>
      </c>
      <c r="R45" s="73">
        <v>1.2887167612069277</v>
      </c>
      <c r="S45" s="72">
        <v>1.1492846081307562</v>
      </c>
      <c r="T45" s="74">
        <v>1.2210473455267703</v>
      </c>
      <c r="U45" s="73">
        <v>1.1201074020413415</v>
      </c>
      <c r="V45" s="73">
        <v>1.149046691458949</v>
      </c>
      <c r="W45" s="72">
        <v>1.205858481273708</v>
      </c>
      <c r="X45" s="73">
        <v>1.2333947979838342</v>
      </c>
      <c r="Y45" s="73">
        <v>1.2715224822529052</v>
      </c>
      <c r="Z45" s="73">
        <v>1.2760307338542702</v>
      </c>
      <c r="AA45" s="75">
        <v>1.2767418407617868</v>
      </c>
    </row>
    <row r="46" spans="2:27" ht="15">
      <c r="B46" s="58"/>
      <c r="C46" s="54"/>
      <c r="D46" s="70" t="s">
        <v>140</v>
      </c>
      <c r="E46" s="54"/>
      <c r="F46" s="55"/>
      <c r="G46" s="59" t="s">
        <v>152</v>
      </c>
      <c r="H46" s="184">
        <v>2.5882530864642916</v>
      </c>
      <c r="I46" s="185">
        <v>4.4128188565313025</v>
      </c>
      <c r="J46" s="186">
        <v>4.799403795716998</v>
      </c>
      <c r="K46" s="187">
        <v>4.9722293124095245</v>
      </c>
      <c r="L46" s="105"/>
      <c r="M46" s="105"/>
      <c r="N46" s="105"/>
      <c r="O46" s="106"/>
      <c r="P46" s="105"/>
      <c r="Q46" s="105"/>
      <c r="R46" s="105"/>
      <c r="S46" s="106"/>
      <c r="T46" s="107"/>
      <c r="U46" s="105"/>
      <c r="V46" s="105"/>
      <c r="W46" s="106"/>
      <c r="X46" s="105"/>
      <c r="Y46" s="105"/>
      <c r="Z46" s="105"/>
      <c r="AA46" s="108"/>
    </row>
    <row r="47" spans="2:27" ht="18">
      <c r="B47" s="58"/>
      <c r="C47" s="54"/>
      <c r="D47" s="70" t="s">
        <v>154</v>
      </c>
      <c r="E47" s="54"/>
      <c r="F47" s="55"/>
      <c r="G47" s="59" t="s">
        <v>152</v>
      </c>
      <c r="H47" s="184">
        <v>5.641693337697703</v>
      </c>
      <c r="I47" s="185">
        <v>4.296186565554748</v>
      </c>
      <c r="J47" s="186">
        <v>5.606516471805918</v>
      </c>
      <c r="K47" s="187">
        <v>5.077523649297518</v>
      </c>
      <c r="L47" s="105"/>
      <c r="M47" s="105"/>
      <c r="N47" s="105"/>
      <c r="O47" s="106"/>
      <c r="P47" s="105"/>
      <c r="Q47" s="105"/>
      <c r="R47" s="105"/>
      <c r="S47" s="106"/>
      <c r="T47" s="107"/>
      <c r="U47" s="105"/>
      <c r="V47" s="105"/>
      <c r="W47" s="106"/>
      <c r="X47" s="105"/>
      <c r="Y47" s="105"/>
      <c r="Z47" s="105"/>
      <c r="AA47" s="108"/>
    </row>
    <row r="48" spans="2:27" ht="15">
      <c r="B48" s="58"/>
      <c r="C48" s="54" t="s">
        <v>142</v>
      </c>
      <c r="D48" s="54"/>
      <c r="E48" s="54"/>
      <c r="F48" s="55"/>
      <c r="G48" s="59" t="s">
        <v>152</v>
      </c>
      <c r="H48" s="188">
        <v>3.8173047030626037</v>
      </c>
      <c r="I48" s="189">
        <v>3.159874763936358</v>
      </c>
      <c r="J48" s="190">
        <v>2.911121295293711</v>
      </c>
      <c r="K48" s="191">
        <v>2.8331243004440836</v>
      </c>
      <c r="L48" s="105"/>
      <c r="M48" s="105"/>
      <c r="N48" s="105"/>
      <c r="O48" s="106"/>
      <c r="P48" s="105"/>
      <c r="Q48" s="105"/>
      <c r="R48" s="105"/>
      <c r="S48" s="106"/>
      <c r="T48" s="107"/>
      <c r="U48" s="105"/>
      <c r="V48" s="105"/>
      <c r="W48" s="106"/>
      <c r="X48" s="105"/>
      <c r="Y48" s="105"/>
      <c r="Z48" s="105"/>
      <c r="AA48" s="108"/>
    </row>
    <row r="49" spans="2:27" ht="18">
      <c r="B49" s="58"/>
      <c r="C49" s="54" t="s">
        <v>143</v>
      </c>
      <c r="D49" s="54"/>
      <c r="E49" s="54"/>
      <c r="F49" s="55"/>
      <c r="G49" s="59" t="s">
        <v>152</v>
      </c>
      <c r="H49" s="90">
        <v>0.8843435481427093</v>
      </c>
      <c r="I49" s="73">
        <v>1.1061809421972555</v>
      </c>
      <c r="J49" s="73">
        <v>2.644658944958735</v>
      </c>
      <c r="K49" s="72">
        <v>3.456100209718116</v>
      </c>
      <c r="L49" s="73">
        <v>-0.07503105565558599</v>
      </c>
      <c r="M49" s="73">
        <v>0.23258839625972882</v>
      </c>
      <c r="N49" s="73">
        <v>0.09222298724635891</v>
      </c>
      <c r="O49" s="72">
        <v>0.1393158115827049</v>
      </c>
      <c r="P49" s="73">
        <v>0.4301087302234379</v>
      </c>
      <c r="Q49" s="73">
        <v>0.19426699146374915</v>
      </c>
      <c r="R49" s="73">
        <v>0.3420204251433745</v>
      </c>
      <c r="S49" s="72">
        <v>0.5777788761339764</v>
      </c>
      <c r="T49" s="74">
        <v>0.9067477162713118</v>
      </c>
      <c r="U49" s="73">
        <v>0.6881464638234718</v>
      </c>
      <c r="V49" s="73">
        <v>0.7527005991482696</v>
      </c>
      <c r="W49" s="72">
        <v>0.6607481453780935</v>
      </c>
      <c r="X49" s="73">
        <v>1.0297663870312448</v>
      </c>
      <c r="Y49" s="73">
        <v>0.9139636555847801</v>
      </c>
      <c r="Z49" s="73">
        <v>0.9846999606814677</v>
      </c>
      <c r="AA49" s="75">
        <v>0.637691653694489</v>
      </c>
    </row>
    <row r="50" spans="2:27" ht="3.75" customHeight="1">
      <c r="B50" s="58"/>
      <c r="C50" s="54"/>
      <c r="D50" s="54"/>
      <c r="E50" s="54"/>
      <c r="F50" s="55"/>
      <c r="G50" s="59"/>
      <c r="H50" s="66"/>
      <c r="I50" s="54"/>
      <c r="J50" s="54"/>
      <c r="K50" s="55"/>
      <c r="L50" s="54"/>
      <c r="M50" s="54"/>
      <c r="N50" s="54"/>
      <c r="O50" s="55"/>
      <c r="P50" s="54"/>
      <c r="Q50" s="54"/>
      <c r="R50" s="54"/>
      <c r="S50" s="55"/>
      <c r="T50" s="56"/>
      <c r="U50" s="54"/>
      <c r="V50" s="54"/>
      <c r="W50" s="55"/>
      <c r="X50" s="54"/>
      <c r="Y50" s="54"/>
      <c r="Z50" s="54"/>
      <c r="AA50" s="57"/>
    </row>
    <row r="51" spans="2:27" ht="15">
      <c r="B51" s="47" t="s">
        <v>147</v>
      </c>
      <c r="C51" s="54"/>
      <c r="D51" s="54"/>
      <c r="E51" s="54"/>
      <c r="F51" s="55"/>
      <c r="G51" s="59"/>
      <c r="H51" s="66"/>
      <c r="I51" s="54"/>
      <c r="J51" s="54"/>
      <c r="K51" s="55"/>
      <c r="L51" s="54"/>
      <c r="M51" s="54"/>
      <c r="N51" s="54"/>
      <c r="O51" s="55"/>
      <c r="P51" s="54"/>
      <c r="Q51" s="54"/>
      <c r="R51" s="54"/>
      <c r="S51" s="55"/>
      <c r="T51" s="56"/>
      <c r="U51" s="54"/>
      <c r="V51" s="54"/>
      <c r="W51" s="55"/>
      <c r="X51" s="54"/>
      <c r="Y51" s="54"/>
      <c r="Z51" s="54"/>
      <c r="AA51" s="57"/>
    </row>
    <row r="52" spans="2:27" ht="15">
      <c r="B52" s="58"/>
      <c r="C52" s="54" t="s">
        <v>155</v>
      </c>
      <c r="D52" s="54"/>
      <c r="E52" s="54"/>
      <c r="F52" s="55"/>
      <c r="G52" s="59" t="s">
        <v>152</v>
      </c>
      <c r="H52" s="90">
        <v>-0.6263547166110897</v>
      </c>
      <c r="I52" s="73">
        <v>-0.7825358433986054</v>
      </c>
      <c r="J52" s="73">
        <v>-0.5660758913739556</v>
      </c>
      <c r="K52" s="72">
        <v>-0.5519936755393786</v>
      </c>
      <c r="L52" s="73">
        <v>-0.1718814313434649</v>
      </c>
      <c r="M52" s="73">
        <v>-0.16681073683119507</v>
      </c>
      <c r="N52" s="73">
        <v>-0.1717308338791952</v>
      </c>
      <c r="O52" s="72">
        <v>-0.16514415506055968</v>
      </c>
      <c r="P52" s="73">
        <v>-0.272792571875101</v>
      </c>
      <c r="Q52" s="73">
        <v>-0.18278130459628983</v>
      </c>
      <c r="R52" s="73">
        <v>-0.16921314565703938</v>
      </c>
      <c r="S52" s="72">
        <v>-0.15557353576602395</v>
      </c>
      <c r="T52" s="74">
        <v>-0.1097022738096598</v>
      </c>
      <c r="U52" s="73">
        <v>-0.14093521625684957</v>
      </c>
      <c r="V52" s="73">
        <v>-0.14007076644149663</v>
      </c>
      <c r="W52" s="72">
        <v>-0.13917576957305755</v>
      </c>
      <c r="X52" s="73">
        <v>-0.14211554625713063</v>
      </c>
      <c r="Y52" s="73">
        <v>-0.13585730524671646</v>
      </c>
      <c r="Z52" s="73">
        <v>-0.13344906760751485</v>
      </c>
      <c r="AA52" s="75">
        <v>-0.1309773296525094</v>
      </c>
    </row>
    <row r="53" spans="2:27" ht="15.75" thickBot="1">
      <c r="B53" s="60"/>
      <c r="C53" s="61" t="s">
        <v>149</v>
      </c>
      <c r="D53" s="61"/>
      <c r="E53" s="61"/>
      <c r="F53" s="62"/>
      <c r="G53" s="63" t="s">
        <v>152</v>
      </c>
      <c r="H53" s="91">
        <v>0.725933277244863</v>
      </c>
      <c r="I53" s="76">
        <v>0.06035832851574696</v>
      </c>
      <c r="J53" s="76">
        <v>0.33285307096903693</v>
      </c>
      <c r="K53" s="77">
        <v>0.18994480693986304</v>
      </c>
      <c r="L53" s="76">
        <v>0.0005455571101720125</v>
      </c>
      <c r="M53" s="76">
        <v>0.4855068088792933</v>
      </c>
      <c r="N53" s="76">
        <v>-0.06334046003995297</v>
      </c>
      <c r="O53" s="77">
        <v>-0.07580320430611209</v>
      </c>
      <c r="P53" s="76">
        <v>-0.09046742955065668</v>
      </c>
      <c r="Q53" s="76">
        <v>0.02949383785571058</v>
      </c>
      <c r="R53" s="76">
        <v>0.12849428847783884</v>
      </c>
      <c r="S53" s="77">
        <v>0.12851049526526026</v>
      </c>
      <c r="T53" s="78">
        <v>0.06580061148626726</v>
      </c>
      <c r="U53" s="76">
        <v>0.06579349302353421</v>
      </c>
      <c r="V53" s="76">
        <v>0.06578636015015604</v>
      </c>
      <c r="W53" s="77">
        <v>0.06581531565356613</v>
      </c>
      <c r="X53" s="76">
        <v>0.03174952511008655</v>
      </c>
      <c r="Y53" s="76">
        <v>0.040395661073191036</v>
      </c>
      <c r="Z53" s="76">
        <v>0.0391896008753605</v>
      </c>
      <c r="AA53" s="79">
        <v>0.03794892715896481</v>
      </c>
    </row>
    <row r="54" ht="15.75" thickBot="1"/>
    <row r="55" spans="2:27" ht="30" customHeight="1">
      <c r="B55" s="226" t="str">
        <f>"Medium-Term Forecast "&amp;Summary!H3&amp;" - labour market [change over the same period in the previous year]"</f>
        <v>Medium-Term Forecast MTF-2017Q3 - labour market [change over the same period in the previous year]</v>
      </c>
      <c r="C55" s="227"/>
      <c r="D55" s="227"/>
      <c r="E55" s="227"/>
      <c r="F55" s="227"/>
      <c r="G55" s="227"/>
      <c r="H55" s="227"/>
      <c r="I55" s="227"/>
      <c r="J55" s="227"/>
      <c r="K55" s="227"/>
      <c r="L55" s="227"/>
      <c r="M55" s="227"/>
      <c r="N55" s="227"/>
      <c r="O55" s="227"/>
      <c r="P55" s="227"/>
      <c r="Q55" s="227"/>
      <c r="R55" s="227"/>
      <c r="S55" s="227"/>
      <c r="T55" s="227"/>
      <c r="U55" s="227"/>
      <c r="V55" s="227"/>
      <c r="W55" s="227"/>
      <c r="X55" s="196"/>
      <c r="Y55" s="196"/>
      <c r="Z55" s="196"/>
      <c r="AA55" s="197"/>
    </row>
    <row r="56" spans="2:27" ht="15">
      <c r="B56" s="280" t="s">
        <v>19</v>
      </c>
      <c r="C56" s="281"/>
      <c r="D56" s="281"/>
      <c r="E56" s="281"/>
      <c r="F56" s="282"/>
      <c r="G56" s="274" t="s">
        <v>20</v>
      </c>
      <c r="H56" s="38" t="s">
        <v>21</v>
      </c>
      <c r="I56" s="278">
        <f>I$3</f>
        <v>2017</v>
      </c>
      <c r="J56" s="278">
        <f>J$3</f>
        <v>2018</v>
      </c>
      <c r="K56" s="268">
        <f>K$3</f>
        <v>2019</v>
      </c>
      <c r="L56" s="270">
        <f>L$3</f>
        <v>2016</v>
      </c>
      <c r="M56" s="271"/>
      <c r="N56" s="271"/>
      <c r="O56" s="271"/>
      <c r="P56" s="270">
        <f>P$3</f>
        <v>2017</v>
      </c>
      <c r="Q56" s="271"/>
      <c r="R56" s="271"/>
      <c r="S56" s="271"/>
      <c r="T56" s="270">
        <f>T$3</f>
        <v>2018</v>
      </c>
      <c r="U56" s="271"/>
      <c r="V56" s="271"/>
      <c r="W56" s="271"/>
      <c r="X56" s="270">
        <f>X$3</f>
        <v>2019</v>
      </c>
      <c r="Y56" s="271"/>
      <c r="Z56" s="271"/>
      <c r="AA56" s="272"/>
    </row>
    <row r="57" spans="2:27" ht="15">
      <c r="B57" s="283"/>
      <c r="C57" s="284"/>
      <c r="D57" s="284"/>
      <c r="E57" s="284"/>
      <c r="F57" s="285"/>
      <c r="G57" s="275"/>
      <c r="H57" s="40">
        <f>H4</f>
        <v>2016</v>
      </c>
      <c r="I57" s="279"/>
      <c r="J57" s="279"/>
      <c r="K57" s="269"/>
      <c r="L57" s="43" t="s">
        <v>0</v>
      </c>
      <c r="M57" s="43" t="s">
        <v>1</v>
      </c>
      <c r="N57" s="43" t="s">
        <v>2</v>
      </c>
      <c r="O57" s="153" t="s">
        <v>3</v>
      </c>
      <c r="P57" s="43" t="s">
        <v>0</v>
      </c>
      <c r="Q57" s="43" t="s">
        <v>1</v>
      </c>
      <c r="R57" s="43" t="s">
        <v>2</v>
      </c>
      <c r="S57" s="153" t="s">
        <v>3</v>
      </c>
      <c r="T57" s="45" t="s">
        <v>0</v>
      </c>
      <c r="U57" s="43" t="s">
        <v>1</v>
      </c>
      <c r="V57" s="43" t="s">
        <v>2</v>
      </c>
      <c r="W57" s="153" t="s">
        <v>3</v>
      </c>
      <c r="X57" s="43" t="s">
        <v>0</v>
      </c>
      <c r="Y57" s="43" t="s">
        <v>1</v>
      </c>
      <c r="Z57" s="43" t="s">
        <v>2</v>
      </c>
      <c r="AA57" s="46" t="s">
        <v>3</v>
      </c>
    </row>
    <row r="58" spans="2:27" ht="3.75" customHeight="1">
      <c r="B58" s="58"/>
      <c r="C58" s="54"/>
      <c r="D58" s="54"/>
      <c r="E58" s="54"/>
      <c r="F58" s="55"/>
      <c r="G58" s="59"/>
      <c r="H58" s="66"/>
      <c r="I58" s="54"/>
      <c r="J58" s="54"/>
      <c r="K58" s="55"/>
      <c r="L58" s="54"/>
      <c r="M58" s="54"/>
      <c r="N58" s="54"/>
      <c r="O58" s="55"/>
      <c r="P58" s="54"/>
      <c r="Q58" s="54"/>
      <c r="R58" s="54"/>
      <c r="S58" s="55"/>
      <c r="T58" s="56"/>
      <c r="U58" s="54"/>
      <c r="V58" s="54"/>
      <c r="W58" s="55"/>
      <c r="X58" s="54"/>
      <c r="Y58" s="54"/>
      <c r="Z58" s="54"/>
      <c r="AA58" s="57"/>
    </row>
    <row r="59" spans="2:27" ht="15">
      <c r="B59" s="47" t="s">
        <v>137</v>
      </c>
      <c r="C59" s="54"/>
      <c r="D59" s="54"/>
      <c r="E59" s="54"/>
      <c r="F59" s="55"/>
      <c r="G59" s="59"/>
      <c r="H59" s="66"/>
      <c r="I59" s="54"/>
      <c r="J59" s="54"/>
      <c r="K59" s="55"/>
      <c r="L59" s="54"/>
      <c r="M59" s="54"/>
      <c r="N59" s="54"/>
      <c r="O59" s="55"/>
      <c r="P59" s="54"/>
      <c r="Q59" s="54"/>
      <c r="R59" s="54"/>
      <c r="S59" s="55"/>
      <c r="T59" s="56"/>
      <c r="U59" s="54"/>
      <c r="V59" s="54"/>
      <c r="W59" s="55"/>
      <c r="X59" s="54"/>
      <c r="Y59" s="54"/>
      <c r="Z59" s="54"/>
      <c r="AA59" s="57"/>
    </row>
    <row r="60" spans="2:27" ht="15">
      <c r="B60" s="58"/>
      <c r="C60" s="54" t="s">
        <v>138</v>
      </c>
      <c r="D60" s="54"/>
      <c r="E60" s="54"/>
      <c r="F60" s="55"/>
      <c r="G60" s="59" t="s">
        <v>152</v>
      </c>
      <c r="H60" s="90">
        <v>1.7541119119699289</v>
      </c>
      <c r="I60" s="73">
        <v>4.256806236983522</v>
      </c>
      <c r="J60" s="73">
        <v>4.94005905324957</v>
      </c>
      <c r="K60" s="72">
        <v>4.99572218413509</v>
      </c>
      <c r="L60" s="73">
        <v>2.03434290084968</v>
      </c>
      <c r="M60" s="73">
        <v>1.5236089911061583</v>
      </c>
      <c r="N60" s="73">
        <v>1.3072741004840793</v>
      </c>
      <c r="O60" s="72">
        <v>2.1494267898116703</v>
      </c>
      <c r="P60" s="73">
        <v>3.274060126913625</v>
      </c>
      <c r="Q60" s="73">
        <v>4.096169879962062</v>
      </c>
      <c r="R60" s="73">
        <v>5.054525091412913</v>
      </c>
      <c r="S60" s="72">
        <v>4.579309403810967</v>
      </c>
      <c r="T60" s="74">
        <v>4.872417338066299</v>
      </c>
      <c r="U60" s="73">
        <v>5.100711407305681</v>
      </c>
      <c r="V60" s="73">
        <v>4.924535279933195</v>
      </c>
      <c r="W60" s="72">
        <v>4.883818846116881</v>
      </c>
      <c r="X60" s="73">
        <v>4.792154677768991</v>
      </c>
      <c r="Y60" s="73">
        <v>4.949068205123552</v>
      </c>
      <c r="Z60" s="73">
        <v>5.080822806126278</v>
      </c>
      <c r="AA60" s="75">
        <v>5.1544202000523</v>
      </c>
    </row>
    <row r="61" spans="2:27" ht="18">
      <c r="B61" s="58"/>
      <c r="C61" s="54" t="s">
        <v>139</v>
      </c>
      <c r="D61" s="54"/>
      <c r="E61" s="54"/>
      <c r="F61" s="55"/>
      <c r="G61" s="59" t="s">
        <v>152</v>
      </c>
      <c r="H61" s="90">
        <v>3.2842582115753913</v>
      </c>
      <c r="I61" s="73">
        <v>4.384961925544118</v>
      </c>
      <c r="J61" s="73">
        <v>4.9398063149981795</v>
      </c>
      <c r="K61" s="72">
        <v>4.995863626670655</v>
      </c>
      <c r="L61" s="73">
        <v>3.4293819281154754</v>
      </c>
      <c r="M61" s="73">
        <v>2.813942747959544</v>
      </c>
      <c r="N61" s="73">
        <v>3.2410643489158417</v>
      </c>
      <c r="O61" s="72">
        <v>3.647460914309562</v>
      </c>
      <c r="P61" s="73">
        <v>3.4742469668257883</v>
      </c>
      <c r="Q61" s="73">
        <v>4.728451174357701</v>
      </c>
      <c r="R61" s="73">
        <v>4.894553356360859</v>
      </c>
      <c r="S61" s="72">
        <v>4.431700322579843</v>
      </c>
      <c r="T61" s="74">
        <v>5.4079730476525185</v>
      </c>
      <c r="U61" s="73">
        <v>4.865403787939201</v>
      </c>
      <c r="V61" s="73">
        <v>4.72080171645932</v>
      </c>
      <c r="W61" s="72">
        <v>4.779373177193705</v>
      </c>
      <c r="X61" s="73">
        <v>4.792154692132684</v>
      </c>
      <c r="Y61" s="73">
        <v>4.949068217206047</v>
      </c>
      <c r="Z61" s="73">
        <v>5.080822864073781</v>
      </c>
      <c r="AA61" s="75">
        <v>5.154420201759095</v>
      </c>
    </row>
    <row r="62" spans="2:27" ht="18.75" thickBot="1">
      <c r="B62" s="60"/>
      <c r="C62" s="61" t="s">
        <v>143</v>
      </c>
      <c r="D62" s="61"/>
      <c r="E62" s="61"/>
      <c r="F62" s="62"/>
      <c r="G62" s="63" t="s">
        <v>152</v>
      </c>
      <c r="H62" s="91">
        <v>0.8843435481427093</v>
      </c>
      <c r="I62" s="76">
        <v>1.1061809421972555</v>
      </c>
      <c r="J62" s="76">
        <v>2.644658944958735</v>
      </c>
      <c r="K62" s="77">
        <v>3.456100209718116</v>
      </c>
      <c r="L62" s="76">
        <v>1.2760676563952984</v>
      </c>
      <c r="M62" s="76">
        <v>1.1817106006013773</v>
      </c>
      <c r="N62" s="76">
        <v>0.7055247790590329</v>
      </c>
      <c r="O62" s="77">
        <v>0.3894147116220381</v>
      </c>
      <c r="P62" s="76">
        <v>0.8969023594810324</v>
      </c>
      <c r="Q62" s="76">
        <v>0.8583269709787373</v>
      </c>
      <c r="R62" s="76">
        <v>1.110036353746068</v>
      </c>
      <c r="S62" s="77">
        <v>1.5527497479534702</v>
      </c>
      <c r="T62" s="78">
        <v>2.0347167624496905</v>
      </c>
      <c r="U62" s="76">
        <v>2.537668214565244</v>
      </c>
      <c r="V62" s="76">
        <v>2.9573347435627255</v>
      </c>
      <c r="W62" s="77">
        <v>3.0422669713614283</v>
      </c>
      <c r="X62" s="76">
        <v>3.1678891225237322</v>
      </c>
      <c r="Y62" s="76">
        <v>3.399267728842233</v>
      </c>
      <c r="Z62" s="76">
        <v>3.6373612385291807</v>
      </c>
      <c r="AA62" s="79">
        <v>3.6136229492602183</v>
      </c>
    </row>
    <row r="63" ht="3.75" customHeight="1"/>
    <row r="64" ht="15">
      <c r="B64" s="42" t="s">
        <v>105</v>
      </c>
    </row>
    <row r="65" ht="15">
      <c r="B65" s="42" t="s">
        <v>156</v>
      </c>
    </row>
    <row r="66" ht="15">
      <c r="B66" s="42" t="s">
        <v>157</v>
      </c>
    </row>
    <row r="67" ht="15">
      <c r="B67" s="42" t="s">
        <v>158</v>
      </c>
    </row>
    <row r="68" ht="15">
      <c r="B68" s="42" t="s">
        <v>159</v>
      </c>
    </row>
    <row r="69" ht="15">
      <c r="B69" s="42" t="s">
        <v>160</v>
      </c>
    </row>
    <row r="79" ht="15">
      <c r="I79" s="151"/>
    </row>
    <row r="94" ht="15">
      <c r="I94" s="151"/>
    </row>
  </sheetData>
  <sheetProtection/>
  <mergeCells count="27">
    <mergeCell ref="G56:G57"/>
    <mergeCell ref="B3:F4"/>
    <mergeCell ref="G3:G4"/>
    <mergeCell ref="I3:I4"/>
    <mergeCell ref="J3:J4"/>
    <mergeCell ref="K3:K4"/>
    <mergeCell ref="B56:F57"/>
    <mergeCell ref="B31:F32"/>
    <mergeCell ref="G31:G32"/>
    <mergeCell ref="I31:I32"/>
    <mergeCell ref="J31:J32"/>
    <mergeCell ref="I56:I57"/>
    <mergeCell ref="P56:S56"/>
    <mergeCell ref="L31:O31"/>
    <mergeCell ref="P31:S31"/>
    <mergeCell ref="J56:J57"/>
    <mergeCell ref="K31:K32"/>
    <mergeCell ref="K56:K57"/>
    <mergeCell ref="T31:W31"/>
    <mergeCell ref="L3:O3"/>
    <mergeCell ref="X56:AA56"/>
    <mergeCell ref="P3:S3"/>
    <mergeCell ref="L56:O56"/>
    <mergeCell ref="T3:W3"/>
    <mergeCell ref="X3:AA3"/>
    <mergeCell ref="X31:AA31"/>
    <mergeCell ref="T56:W56"/>
  </mergeCells>
  <printOptions/>
  <pageMargins left="0.7" right="0.7" top="0.75" bottom="0.75" header="0.3" footer="0.3"/>
  <pageSetup fitToHeight="1" fitToWidth="1"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sheetPr>
    <tabColor theme="1"/>
    <pageSetUpPr fitToPage="1"/>
  </sheetPr>
  <dimension ref="B1:AA44"/>
  <sheetViews>
    <sheetView zoomScale="80" zoomScaleNormal="80" zoomScalePageLayoutView="0" workbookViewId="0" topLeftCell="A1">
      <selection activeCell="Z47" sqref="Z47"/>
    </sheetView>
  </sheetViews>
  <sheetFormatPr defaultColWidth="9.140625" defaultRowHeight="15"/>
  <cols>
    <col min="1" max="5" width="3.140625" style="42" customWidth="1"/>
    <col min="6" max="6" width="39.140625" style="42" customWidth="1"/>
    <col min="7" max="7" width="26.57421875" style="42" customWidth="1"/>
    <col min="8" max="8" width="10.140625" style="42" customWidth="1"/>
    <col min="9" max="11" width="9.140625" style="42" customWidth="1"/>
    <col min="12" max="16384" width="9.140625" style="42" customWidth="1"/>
  </cols>
  <sheetData>
    <row r="1" ht="22.5" customHeight="1" thickBot="1">
      <c r="B1" s="41" t="s">
        <v>161</v>
      </c>
    </row>
    <row r="2" spans="2:27" ht="30" customHeight="1">
      <c r="B2" s="226" t="str">
        <f>"Medium-Term Forecast "&amp;Summary!H3&amp;" - trade balance and balance of payments [level]"</f>
        <v>Medium-Term Forecast MTF-2017Q3 - trade balance and balance of payments [level]</v>
      </c>
      <c r="C2" s="227"/>
      <c r="D2" s="227"/>
      <c r="E2" s="227"/>
      <c r="F2" s="227"/>
      <c r="G2" s="227"/>
      <c r="H2" s="227"/>
      <c r="I2" s="227"/>
      <c r="J2" s="227"/>
      <c r="K2" s="227"/>
      <c r="L2" s="227"/>
      <c r="M2" s="227"/>
      <c r="N2" s="227"/>
      <c r="O2" s="227"/>
      <c r="P2" s="227"/>
      <c r="Q2" s="227"/>
      <c r="R2" s="227"/>
      <c r="S2" s="227"/>
      <c r="T2" s="227"/>
      <c r="U2" s="227"/>
      <c r="V2" s="227"/>
      <c r="W2" s="227"/>
      <c r="X2" s="227"/>
      <c r="Y2" s="227"/>
      <c r="Z2" s="227"/>
      <c r="AA2" s="228"/>
    </row>
    <row r="3" spans="2:27" ht="15">
      <c r="B3" s="280" t="s">
        <v>19</v>
      </c>
      <c r="C3" s="281"/>
      <c r="D3" s="281"/>
      <c r="E3" s="281"/>
      <c r="F3" s="282"/>
      <c r="G3" s="294" t="s">
        <v>20</v>
      </c>
      <c r="H3" s="38" t="s">
        <v>21</v>
      </c>
      <c r="I3" s="278">
        <v>2017</v>
      </c>
      <c r="J3" s="278">
        <v>2018</v>
      </c>
      <c r="K3" s="268">
        <v>2019</v>
      </c>
      <c r="L3" s="270">
        <v>2016</v>
      </c>
      <c r="M3" s="271"/>
      <c r="N3" s="271"/>
      <c r="O3" s="271"/>
      <c r="P3" s="270">
        <v>2017</v>
      </c>
      <c r="Q3" s="271"/>
      <c r="R3" s="271"/>
      <c r="S3" s="271"/>
      <c r="T3" s="270">
        <v>2018</v>
      </c>
      <c r="U3" s="271"/>
      <c r="V3" s="271"/>
      <c r="W3" s="271"/>
      <c r="X3" s="270">
        <v>2019</v>
      </c>
      <c r="Y3" s="271"/>
      <c r="Z3" s="271"/>
      <c r="AA3" s="272"/>
    </row>
    <row r="4" spans="2:27" ht="15">
      <c r="B4" s="283"/>
      <c r="C4" s="284"/>
      <c r="D4" s="284"/>
      <c r="E4" s="284"/>
      <c r="F4" s="285"/>
      <c r="G4" s="295"/>
      <c r="H4" s="40">
        <v>2016</v>
      </c>
      <c r="I4" s="279"/>
      <c r="J4" s="279"/>
      <c r="K4" s="269"/>
      <c r="L4" s="43" t="s">
        <v>0</v>
      </c>
      <c r="M4" s="43" t="s">
        <v>1</v>
      </c>
      <c r="N4" s="43" t="s">
        <v>2</v>
      </c>
      <c r="O4" s="153" t="s">
        <v>3</v>
      </c>
      <c r="P4" s="43" t="s">
        <v>0</v>
      </c>
      <c r="Q4" s="43" t="s">
        <v>1</v>
      </c>
      <c r="R4" s="43" t="s">
        <v>2</v>
      </c>
      <c r="S4" s="153" t="s">
        <v>3</v>
      </c>
      <c r="T4" s="45" t="s">
        <v>0</v>
      </c>
      <c r="U4" s="43" t="s">
        <v>1</v>
      </c>
      <c r="V4" s="43" t="s">
        <v>2</v>
      </c>
      <c r="W4" s="153" t="s">
        <v>3</v>
      </c>
      <c r="X4" s="43" t="s">
        <v>0</v>
      </c>
      <c r="Y4" s="43" t="s">
        <v>1</v>
      </c>
      <c r="Z4" s="43" t="s">
        <v>2</v>
      </c>
      <c r="AA4" s="46" t="s">
        <v>3</v>
      </c>
    </row>
    <row r="5" spans="2:27" ht="3.75" customHeight="1">
      <c r="B5" s="47"/>
      <c r="C5" s="48"/>
      <c r="D5" s="48"/>
      <c r="E5" s="48"/>
      <c r="F5" s="49"/>
      <c r="G5" s="37"/>
      <c r="H5" s="104"/>
      <c r="I5" s="92"/>
      <c r="J5" s="92"/>
      <c r="K5" s="94"/>
      <c r="L5" s="52"/>
      <c r="M5" s="52"/>
      <c r="N5" s="52"/>
      <c r="O5" s="51"/>
      <c r="P5" s="52"/>
      <c r="Q5" s="52"/>
      <c r="R5" s="52"/>
      <c r="S5" s="51"/>
      <c r="T5" s="52"/>
      <c r="U5" s="52"/>
      <c r="V5" s="52"/>
      <c r="W5" s="51"/>
      <c r="X5" s="52"/>
      <c r="Y5" s="52"/>
      <c r="Z5" s="52"/>
      <c r="AA5" s="69"/>
    </row>
    <row r="6" spans="2:27" ht="15">
      <c r="B6" s="47" t="s">
        <v>162</v>
      </c>
      <c r="C6" s="48"/>
      <c r="D6" s="48"/>
      <c r="E6" s="48"/>
      <c r="F6" s="97"/>
      <c r="G6" s="50"/>
      <c r="H6" s="131"/>
      <c r="I6" s="132"/>
      <c r="J6" s="132"/>
      <c r="K6" s="133"/>
      <c r="L6" s="134"/>
      <c r="M6" s="134"/>
      <c r="N6" s="134"/>
      <c r="O6" s="135"/>
      <c r="P6" s="134"/>
      <c r="Q6" s="134"/>
      <c r="R6" s="134"/>
      <c r="S6" s="135"/>
      <c r="T6" s="134"/>
      <c r="U6" s="134"/>
      <c r="V6" s="134"/>
      <c r="W6" s="135"/>
      <c r="X6" s="134"/>
      <c r="Y6" s="134"/>
      <c r="Z6" s="134"/>
      <c r="AA6" s="136"/>
    </row>
    <row r="7" spans="2:27" ht="15">
      <c r="B7" s="47"/>
      <c r="C7" s="96" t="s">
        <v>99</v>
      </c>
      <c r="D7" s="48"/>
      <c r="E7" s="48"/>
      <c r="F7" s="97"/>
      <c r="G7" s="59" t="s">
        <v>163</v>
      </c>
      <c r="H7" s="137">
        <v>78278.812999</v>
      </c>
      <c r="I7" s="81">
        <v>81738.38812999999</v>
      </c>
      <c r="J7" s="81">
        <v>88097.823376</v>
      </c>
      <c r="K7" s="80">
        <v>95790.58100600001</v>
      </c>
      <c r="L7" s="82">
        <v>18792.887509</v>
      </c>
      <c r="M7" s="82">
        <v>19850.908962</v>
      </c>
      <c r="N7" s="82">
        <v>19497.223927</v>
      </c>
      <c r="O7" s="83">
        <v>20137.792601</v>
      </c>
      <c r="P7" s="82">
        <v>20388.290683</v>
      </c>
      <c r="Q7" s="82">
        <v>19886.427549</v>
      </c>
      <c r="R7" s="82">
        <v>20572.509299</v>
      </c>
      <c r="S7" s="83">
        <v>20891.160599</v>
      </c>
      <c r="T7" s="82">
        <v>21438.06434</v>
      </c>
      <c r="U7" s="82">
        <v>21793.052882</v>
      </c>
      <c r="V7" s="82">
        <v>22243.456147</v>
      </c>
      <c r="W7" s="83">
        <v>22623.250007</v>
      </c>
      <c r="X7" s="82">
        <v>23177.658504</v>
      </c>
      <c r="Y7" s="82">
        <v>23680.390518</v>
      </c>
      <c r="Z7" s="82">
        <v>24310.941253</v>
      </c>
      <c r="AA7" s="85">
        <v>24621.590731</v>
      </c>
    </row>
    <row r="8" spans="2:27" ht="15">
      <c r="B8" s="58"/>
      <c r="C8" s="54"/>
      <c r="D8" s="70" t="s">
        <v>164</v>
      </c>
      <c r="E8" s="54"/>
      <c r="F8" s="55"/>
      <c r="G8" s="59" t="s">
        <v>163</v>
      </c>
      <c r="H8" s="137">
        <v>36210.25000000001</v>
      </c>
      <c r="I8" s="81">
        <v>39056.98013313269</v>
      </c>
      <c r="J8" s="81">
        <v>41953.47795810343</v>
      </c>
      <c r="K8" s="80">
        <v>45614.54435765065</v>
      </c>
      <c r="L8" s="81">
        <v>8903.35076394142</v>
      </c>
      <c r="M8" s="81">
        <v>9322.12268286106</v>
      </c>
      <c r="N8" s="81">
        <v>9009.06285141676</v>
      </c>
      <c r="O8" s="80">
        <v>8975.71370178077</v>
      </c>
      <c r="P8" s="81">
        <v>9835.16518066795</v>
      </c>
      <c r="Q8" s="81">
        <v>9474.42184488079</v>
      </c>
      <c r="R8" s="81">
        <v>9802.277694949551</v>
      </c>
      <c r="S8" s="80">
        <v>9945.1154126344</v>
      </c>
      <c r="T8" s="81">
        <v>10206.283672866979</v>
      </c>
      <c r="U8" s="81">
        <v>10377.942502956359</v>
      </c>
      <c r="V8" s="81">
        <v>10594.335737227173</v>
      </c>
      <c r="W8" s="80">
        <v>10774.916045052923</v>
      </c>
      <c r="X8" s="81">
        <v>11035.036081072243</v>
      </c>
      <c r="Y8" s="81">
        <v>11276.028390709876</v>
      </c>
      <c r="Z8" s="81">
        <v>11577.786594633004</v>
      </c>
      <c r="AA8" s="152">
        <v>11725.69329123553</v>
      </c>
    </row>
    <row r="9" spans="2:27" ht="15" customHeight="1">
      <c r="B9" s="58"/>
      <c r="C9" s="54"/>
      <c r="D9" s="70" t="s">
        <v>165</v>
      </c>
      <c r="E9" s="54"/>
      <c r="F9" s="55"/>
      <c r="G9" s="59" t="s">
        <v>163</v>
      </c>
      <c r="H9" s="137">
        <v>42042.59999999999</v>
      </c>
      <c r="I9" s="81">
        <v>42681.4079968673</v>
      </c>
      <c r="J9" s="81">
        <v>46144.34541789656</v>
      </c>
      <c r="K9" s="80">
        <v>50176.03664834935</v>
      </c>
      <c r="L9" s="81">
        <v>9864.91516186734</v>
      </c>
      <c r="M9" s="81">
        <v>10613.08104685895</v>
      </c>
      <c r="N9" s="81">
        <v>10107.85098132479</v>
      </c>
      <c r="O9" s="80">
        <v>11456.75280994891</v>
      </c>
      <c r="P9" s="81">
        <v>10524.802623961381</v>
      </c>
      <c r="Q9" s="81">
        <v>10476.60692150898</v>
      </c>
      <c r="R9" s="81">
        <v>10752.092434540897</v>
      </c>
      <c r="S9" s="80">
        <v>10927.906016856048</v>
      </c>
      <c r="T9" s="81">
        <v>11231.780667133022</v>
      </c>
      <c r="U9" s="81">
        <v>11415.110379043643</v>
      </c>
      <c r="V9" s="81">
        <v>11649.120409772828</v>
      </c>
      <c r="W9" s="80">
        <v>11848.333961947075</v>
      </c>
      <c r="X9" s="81">
        <v>12142.622422927758</v>
      </c>
      <c r="Y9" s="81">
        <v>12404.362127290124</v>
      </c>
      <c r="Z9" s="81">
        <v>12733.154658366999</v>
      </c>
      <c r="AA9" s="152">
        <v>12895.89743976447</v>
      </c>
    </row>
    <row r="10" spans="2:27" ht="3.75" customHeight="1">
      <c r="B10" s="58"/>
      <c r="C10" s="54"/>
      <c r="D10" s="54"/>
      <c r="E10" s="54"/>
      <c r="F10" s="55"/>
      <c r="G10" s="59"/>
      <c r="H10" s="137"/>
      <c r="I10" s="81"/>
      <c r="J10" s="81"/>
      <c r="K10" s="80"/>
      <c r="L10" s="81"/>
      <c r="M10" s="81"/>
      <c r="N10" s="81"/>
      <c r="O10" s="80"/>
      <c r="P10" s="81"/>
      <c r="Q10" s="81"/>
      <c r="R10" s="81"/>
      <c r="S10" s="80"/>
      <c r="T10" s="81"/>
      <c r="U10" s="81"/>
      <c r="V10" s="81"/>
      <c r="W10" s="80"/>
      <c r="X10" s="81"/>
      <c r="Y10" s="81"/>
      <c r="Z10" s="81"/>
      <c r="AA10" s="152"/>
    </row>
    <row r="11" spans="2:27" ht="15" customHeight="1">
      <c r="B11" s="58"/>
      <c r="C11" s="54" t="s">
        <v>100</v>
      </c>
      <c r="D11" s="54"/>
      <c r="E11" s="54"/>
      <c r="F11" s="55"/>
      <c r="G11" s="59" t="s">
        <v>163</v>
      </c>
      <c r="H11" s="126">
        <v>72489.11899999999</v>
      </c>
      <c r="I11" s="82">
        <v>75841.447766</v>
      </c>
      <c r="J11" s="82">
        <v>81649.151459</v>
      </c>
      <c r="K11" s="83">
        <v>88256.549494</v>
      </c>
      <c r="L11" s="82">
        <v>17502.70545</v>
      </c>
      <c r="M11" s="82">
        <v>18436.317536</v>
      </c>
      <c r="N11" s="82">
        <v>17940.118507</v>
      </c>
      <c r="O11" s="83">
        <v>18609.977507</v>
      </c>
      <c r="P11" s="82">
        <v>18923.045218</v>
      </c>
      <c r="Q11" s="82">
        <v>18403.72628</v>
      </c>
      <c r="R11" s="82">
        <v>19111.702989</v>
      </c>
      <c r="S11" s="83">
        <v>19402.973279</v>
      </c>
      <c r="T11" s="82">
        <v>19872.830304</v>
      </c>
      <c r="U11" s="82">
        <v>20206.647214</v>
      </c>
      <c r="V11" s="82">
        <v>20611.038956</v>
      </c>
      <c r="W11" s="83">
        <v>20958.634985</v>
      </c>
      <c r="X11" s="82">
        <v>21407.7699</v>
      </c>
      <c r="Y11" s="82">
        <v>21831.062478</v>
      </c>
      <c r="Z11" s="82">
        <v>22363.454013</v>
      </c>
      <c r="AA11" s="85">
        <v>22654.263103</v>
      </c>
    </row>
    <row r="12" spans="2:27" ht="15" customHeight="1">
      <c r="B12" s="58"/>
      <c r="C12" s="54"/>
      <c r="D12" s="70" t="s">
        <v>166</v>
      </c>
      <c r="E12" s="54"/>
      <c r="F12" s="55"/>
      <c r="G12" s="59" t="s">
        <v>163</v>
      </c>
      <c r="H12" s="137">
        <v>22014.07099999999</v>
      </c>
      <c r="I12" s="81">
        <v>23187.67705895348</v>
      </c>
      <c r="J12" s="81">
        <v>24709.122436629576</v>
      </c>
      <c r="K12" s="80">
        <v>26708.69014942256</v>
      </c>
      <c r="L12" s="81">
        <v>5315.23708460763</v>
      </c>
      <c r="M12" s="81">
        <v>5641.11938987067</v>
      </c>
      <c r="N12" s="81">
        <v>5420.86567081465</v>
      </c>
      <c r="O12" s="80">
        <v>5636.84885470704</v>
      </c>
      <c r="P12" s="81">
        <v>5690.77846463942</v>
      </c>
      <c r="Q12" s="81">
        <v>5551.23526182223</v>
      </c>
      <c r="R12" s="81">
        <v>5957.772424515393</v>
      </c>
      <c r="S12" s="80">
        <v>5987.890907976435</v>
      </c>
      <c r="T12" s="81">
        <v>6014.026947854732</v>
      </c>
      <c r="U12" s="81">
        <v>6115.048486391471</v>
      </c>
      <c r="V12" s="81">
        <v>6237.427774931382</v>
      </c>
      <c r="W12" s="80">
        <v>6342.619227451989</v>
      </c>
      <c r="X12" s="81">
        <v>6478.5389450117345</v>
      </c>
      <c r="Y12" s="81">
        <v>6606.638110152118</v>
      </c>
      <c r="Z12" s="81">
        <v>6767.753411260249</v>
      </c>
      <c r="AA12" s="152">
        <v>6855.759682998458</v>
      </c>
    </row>
    <row r="13" spans="2:27" ht="15" customHeight="1">
      <c r="B13" s="58"/>
      <c r="C13" s="54"/>
      <c r="D13" s="70" t="s">
        <v>167</v>
      </c>
      <c r="E13" s="54"/>
      <c r="F13" s="55"/>
      <c r="G13" s="59" t="s">
        <v>163</v>
      </c>
      <c r="H13" s="137">
        <v>50466.70700000001</v>
      </c>
      <c r="I13" s="81">
        <v>52653.77070704651</v>
      </c>
      <c r="J13" s="81">
        <v>56940.02902237043</v>
      </c>
      <c r="K13" s="80">
        <v>61547.859344577446</v>
      </c>
      <c r="L13" s="81">
        <v>12083.23798005755</v>
      </c>
      <c r="M13" s="81">
        <v>12726.46905856854</v>
      </c>
      <c r="N13" s="81">
        <v>12556.974349133921</v>
      </c>
      <c r="O13" s="80">
        <v>13100.025612239999</v>
      </c>
      <c r="P13" s="81">
        <v>13060.07514946381</v>
      </c>
      <c r="Q13" s="81">
        <v>12792.57318528187</v>
      </c>
      <c r="R13" s="81">
        <v>13269.985282880933</v>
      </c>
      <c r="S13" s="80">
        <v>13531.1370894199</v>
      </c>
      <c r="T13" s="81">
        <v>13858.803356145267</v>
      </c>
      <c r="U13" s="81">
        <v>14091.59872760853</v>
      </c>
      <c r="V13" s="81">
        <v>14373.61118106862</v>
      </c>
      <c r="W13" s="80">
        <v>14616.015757548013</v>
      </c>
      <c r="X13" s="81">
        <v>14929.230954988267</v>
      </c>
      <c r="Y13" s="81">
        <v>15224.424367847885</v>
      </c>
      <c r="Z13" s="81">
        <v>15595.700601739753</v>
      </c>
      <c r="AA13" s="152">
        <v>15798.503420001547</v>
      </c>
    </row>
    <row r="14" spans="2:27" ht="3.75" customHeight="1">
      <c r="B14" s="58"/>
      <c r="C14" s="54"/>
      <c r="D14" s="54"/>
      <c r="E14" s="54"/>
      <c r="F14" s="55"/>
      <c r="G14" s="59"/>
      <c r="H14" s="137"/>
      <c r="I14" s="81"/>
      <c r="J14" s="81"/>
      <c r="K14" s="80"/>
      <c r="L14" s="81"/>
      <c r="M14" s="81"/>
      <c r="N14" s="81"/>
      <c r="O14" s="80"/>
      <c r="P14" s="81"/>
      <c r="Q14" s="81"/>
      <c r="R14" s="81"/>
      <c r="S14" s="80"/>
      <c r="T14" s="81"/>
      <c r="U14" s="81"/>
      <c r="V14" s="81"/>
      <c r="W14" s="80"/>
      <c r="X14" s="81"/>
      <c r="Y14" s="81"/>
      <c r="Z14" s="81"/>
      <c r="AA14" s="152"/>
    </row>
    <row r="15" spans="2:27" ht="15" customHeight="1">
      <c r="B15" s="58"/>
      <c r="C15" s="54" t="s">
        <v>168</v>
      </c>
      <c r="D15" s="54"/>
      <c r="E15" s="54"/>
      <c r="F15" s="55"/>
      <c r="G15" s="59" t="s">
        <v>163</v>
      </c>
      <c r="H15" s="126">
        <v>5789.6939999999995</v>
      </c>
      <c r="I15" s="82">
        <v>5896.940365</v>
      </c>
      <c r="J15" s="82">
        <v>6448.671917</v>
      </c>
      <c r="K15" s="83">
        <v>7534.0315120000005</v>
      </c>
      <c r="L15" s="82">
        <v>1290.182059</v>
      </c>
      <c r="M15" s="82">
        <v>1414.591427</v>
      </c>
      <c r="N15" s="82">
        <v>1557.10542</v>
      </c>
      <c r="O15" s="83">
        <v>1527.815094</v>
      </c>
      <c r="P15" s="82">
        <v>1465.245465</v>
      </c>
      <c r="Q15" s="82">
        <v>1482.701269</v>
      </c>
      <c r="R15" s="82">
        <v>1460.806311</v>
      </c>
      <c r="S15" s="83">
        <v>1488.18732</v>
      </c>
      <c r="T15" s="82">
        <v>1565.234036</v>
      </c>
      <c r="U15" s="82">
        <v>1586.405669</v>
      </c>
      <c r="V15" s="82">
        <v>1632.417191</v>
      </c>
      <c r="W15" s="83">
        <v>1664.615021</v>
      </c>
      <c r="X15" s="82">
        <v>1769.888604</v>
      </c>
      <c r="Y15" s="82">
        <v>1849.32804</v>
      </c>
      <c r="Z15" s="82">
        <v>1947.48724</v>
      </c>
      <c r="AA15" s="85">
        <v>1967.327628</v>
      </c>
    </row>
    <row r="16" spans="2:27" ht="3.75" customHeight="1">
      <c r="B16" s="47"/>
      <c r="C16" s="54"/>
      <c r="D16" s="54"/>
      <c r="E16" s="54"/>
      <c r="F16" s="55"/>
      <c r="G16" s="59"/>
      <c r="H16" s="126"/>
      <c r="I16" s="82"/>
      <c r="J16" s="82"/>
      <c r="K16" s="83"/>
      <c r="L16" s="82"/>
      <c r="M16" s="82"/>
      <c r="N16" s="82"/>
      <c r="O16" s="83"/>
      <c r="P16" s="82"/>
      <c r="Q16" s="82"/>
      <c r="R16" s="82"/>
      <c r="S16" s="83"/>
      <c r="T16" s="82"/>
      <c r="U16" s="82"/>
      <c r="V16" s="82"/>
      <c r="W16" s="83"/>
      <c r="X16" s="82"/>
      <c r="Y16" s="82"/>
      <c r="Z16" s="82"/>
      <c r="AA16" s="85"/>
    </row>
    <row r="17" spans="2:27" ht="15" customHeight="1">
      <c r="B17" s="47" t="s">
        <v>169</v>
      </c>
      <c r="C17" s="48"/>
      <c r="D17" s="48"/>
      <c r="E17" s="48"/>
      <c r="F17" s="97"/>
      <c r="G17" s="59"/>
      <c r="H17" s="126"/>
      <c r="I17" s="82"/>
      <c r="J17" s="82"/>
      <c r="K17" s="83"/>
      <c r="L17" s="82"/>
      <c r="M17" s="82"/>
      <c r="N17" s="82"/>
      <c r="O17" s="83"/>
      <c r="P17" s="82"/>
      <c r="Q17" s="82"/>
      <c r="R17" s="82"/>
      <c r="S17" s="83"/>
      <c r="T17" s="82"/>
      <c r="U17" s="82"/>
      <c r="V17" s="82"/>
      <c r="W17" s="83"/>
      <c r="X17" s="82"/>
      <c r="Y17" s="82"/>
      <c r="Z17" s="82"/>
      <c r="AA17" s="85"/>
    </row>
    <row r="18" spans="2:27" ht="15" customHeight="1">
      <c r="B18" s="47"/>
      <c r="C18" s="96" t="s">
        <v>99</v>
      </c>
      <c r="D18" s="48"/>
      <c r="E18" s="48"/>
      <c r="F18" s="97"/>
      <c r="G18" s="59" t="s">
        <v>170</v>
      </c>
      <c r="H18" s="126">
        <v>75840.89643678087</v>
      </c>
      <c r="I18" s="82">
        <v>80692.31442780589</v>
      </c>
      <c r="J18" s="82">
        <v>87721.03709998007</v>
      </c>
      <c r="K18" s="83">
        <v>97286.86733872861</v>
      </c>
      <c r="L18" s="122"/>
      <c r="M18" s="122"/>
      <c r="N18" s="122"/>
      <c r="O18" s="139"/>
      <c r="P18" s="122"/>
      <c r="Q18" s="122"/>
      <c r="R18" s="122"/>
      <c r="S18" s="139"/>
      <c r="T18" s="138"/>
      <c r="U18" s="138"/>
      <c r="V18" s="138"/>
      <c r="W18" s="139"/>
      <c r="X18" s="138"/>
      <c r="Y18" s="138"/>
      <c r="Z18" s="138"/>
      <c r="AA18" s="140"/>
    </row>
    <row r="19" spans="2:27" ht="15" customHeight="1">
      <c r="B19" s="58"/>
      <c r="C19" s="54" t="s">
        <v>100</v>
      </c>
      <c r="D19" s="54"/>
      <c r="E19" s="54"/>
      <c r="F19" s="55"/>
      <c r="G19" s="59" t="s">
        <v>171</v>
      </c>
      <c r="H19" s="126">
        <v>73155.5800796</v>
      </c>
      <c r="I19" s="82">
        <v>77752.82493192167</v>
      </c>
      <c r="J19" s="82">
        <v>84276.03755847672</v>
      </c>
      <c r="K19" s="83">
        <v>92867.19578349742</v>
      </c>
      <c r="L19" s="122"/>
      <c r="M19" s="122"/>
      <c r="N19" s="122"/>
      <c r="O19" s="139"/>
      <c r="P19" s="122"/>
      <c r="Q19" s="122"/>
      <c r="R19" s="122"/>
      <c r="S19" s="139"/>
      <c r="T19" s="138"/>
      <c r="U19" s="138"/>
      <c r="V19" s="138"/>
      <c r="W19" s="139"/>
      <c r="X19" s="138"/>
      <c r="Y19" s="138"/>
      <c r="Z19" s="138"/>
      <c r="AA19" s="140"/>
    </row>
    <row r="20" spans="2:27" ht="3.75" customHeight="1">
      <c r="B20" s="58"/>
      <c r="C20" s="54"/>
      <c r="D20" s="70"/>
      <c r="E20" s="54"/>
      <c r="F20" s="55"/>
      <c r="G20" s="59"/>
      <c r="H20" s="126"/>
      <c r="I20" s="82"/>
      <c r="J20" s="82"/>
      <c r="K20" s="83"/>
      <c r="L20" s="138"/>
      <c r="M20" s="138"/>
      <c r="N20" s="138"/>
      <c r="O20" s="139"/>
      <c r="P20" s="138"/>
      <c r="Q20" s="138"/>
      <c r="R20" s="138"/>
      <c r="S20" s="139"/>
      <c r="T20" s="138"/>
      <c r="U20" s="138"/>
      <c r="V20" s="138"/>
      <c r="W20" s="139"/>
      <c r="X20" s="138"/>
      <c r="Y20" s="138"/>
      <c r="Z20" s="138"/>
      <c r="AA20" s="140"/>
    </row>
    <row r="21" spans="2:27" ht="15" customHeight="1">
      <c r="B21" s="58"/>
      <c r="C21" s="96" t="s">
        <v>172</v>
      </c>
      <c r="D21" s="54"/>
      <c r="E21" s="54"/>
      <c r="F21" s="55"/>
      <c r="G21" s="59" t="s">
        <v>171</v>
      </c>
      <c r="H21" s="126">
        <v>2685.316357180868</v>
      </c>
      <c r="I21" s="82">
        <v>2939.4894958842224</v>
      </c>
      <c r="J21" s="82">
        <v>3444.999541503342</v>
      </c>
      <c r="K21" s="83">
        <v>4419.671555231183</v>
      </c>
      <c r="L21" s="138"/>
      <c r="M21" s="138"/>
      <c r="N21" s="138"/>
      <c r="O21" s="139"/>
      <c r="P21" s="138"/>
      <c r="Q21" s="138"/>
      <c r="R21" s="138"/>
      <c r="S21" s="139"/>
      <c r="T21" s="138"/>
      <c r="U21" s="138"/>
      <c r="V21" s="138"/>
      <c r="W21" s="139"/>
      <c r="X21" s="138"/>
      <c r="Y21" s="138"/>
      <c r="Z21" s="138"/>
      <c r="AA21" s="140"/>
    </row>
    <row r="22" spans="2:27" ht="15" customHeight="1">
      <c r="B22" s="47"/>
      <c r="C22" s="96" t="s">
        <v>172</v>
      </c>
      <c r="D22" s="54"/>
      <c r="E22" s="54"/>
      <c r="F22" s="55"/>
      <c r="G22" s="59" t="s">
        <v>58</v>
      </c>
      <c r="H22" s="90">
        <v>3.31692510252707</v>
      </c>
      <c r="I22" s="73">
        <v>3.4799282743943225</v>
      </c>
      <c r="J22" s="73">
        <v>3.8361668990250597</v>
      </c>
      <c r="K22" s="72">
        <v>4.593289384425086</v>
      </c>
      <c r="L22" s="138"/>
      <c r="M22" s="138"/>
      <c r="N22" s="138"/>
      <c r="O22" s="139"/>
      <c r="P22" s="138"/>
      <c r="Q22" s="138"/>
      <c r="R22" s="138"/>
      <c r="S22" s="139"/>
      <c r="T22" s="138"/>
      <c r="U22" s="138"/>
      <c r="V22" s="138"/>
      <c r="W22" s="139"/>
      <c r="X22" s="138"/>
      <c r="Y22" s="138"/>
      <c r="Z22" s="138"/>
      <c r="AA22" s="140"/>
    </row>
    <row r="23" spans="2:27" ht="15" customHeight="1">
      <c r="B23" s="58"/>
      <c r="C23" s="96" t="s">
        <v>173</v>
      </c>
      <c r="D23" s="54"/>
      <c r="E23" s="54"/>
      <c r="F23" s="55"/>
      <c r="G23" s="59" t="s">
        <v>171</v>
      </c>
      <c r="H23" s="126">
        <v>-589.9646172451248</v>
      </c>
      <c r="I23" s="82">
        <v>315.88380356463585</v>
      </c>
      <c r="J23" s="82">
        <v>814.1857594460962</v>
      </c>
      <c r="K23" s="83">
        <v>1835.219818453977</v>
      </c>
      <c r="L23" s="138"/>
      <c r="M23" s="138"/>
      <c r="N23" s="138"/>
      <c r="O23" s="139"/>
      <c r="P23" s="138"/>
      <c r="Q23" s="138"/>
      <c r="R23" s="138"/>
      <c r="S23" s="139"/>
      <c r="T23" s="138"/>
      <c r="U23" s="138"/>
      <c r="V23" s="138"/>
      <c r="W23" s="139"/>
      <c r="X23" s="138"/>
      <c r="Y23" s="138"/>
      <c r="Z23" s="138"/>
      <c r="AA23" s="140"/>
    </row>
    <row r="24" spans="2:27" ht="15" customHeight="1">
      <c r="B24" s="58"/>
      <c r="C24" s="96" t="s">
        <v>173</v>
      </c>
      <c r="D24" s="54"/>
      <c r="E24" s="54"/>
      <c r="F24" s="55"/>
      <c r="G24" s="59" t="s">
        <v>58</v>
      </c>
      <c r="H24" s="90">
        <v>-0.7287292029150386</v>
      </c>
      <c r="I24" s="73">
        <v>0.373960506063021</v>
      </c>
      <c r="J24" s="73">
        <v>0.9066336359167448</v>
      </c>
      <c r="K24" s="72">
        <v>1.9073127052198446</v>
      </c>
      <c r="L24" s="138"/>
      <c r="M24" s="138"/>
      <c r="N24" s="138"/>
      <c r="O24" s="139"/>
      <c r="P24" s="138"/>
      <c r="Q24" s="138"/>
      <c r="R24" s="138"/>
      <c r="S24" s="139"/>
      <c r="T24" s="138"/>
      <c r="U24" s="138"/>
      <c r="V24" s="138"/>
      <c r="W24" s="139"/>
      <c r="X24" s="138"/>
      <c r="Y24" s="138"/>
      <c r="Z24" s="138"/>
      <c r="AA24" s="140"/>
    </row>
    <row r="25" spans="2:27" ht="15" customHeight="1" thickBot="1">
      <c r="B25" s="60"/>
      <c r="C25" s="127" t="s">
        <v>174</v>
      </c>
      <c r="D25" s="61"/>
      <c r="E25" s="61"/>
      <c r="F25" s="62"/>
      <c r="G25" s="63" t="s">
        <v>175</v>
      </c>
      <c r="H25" s="141">
        <v>80958.00399999999</v>
      </c>
      <c r="I25" s="87">
        <v>84469.82161099999</v>
      </c>
      <c r="J25" s="87">
        <v>89803.148373</v>
      </c>
      <c r="K25" s="86">
        <v>96220.19232599999</v>
      </c>
      <c r="L25" s="142"/>
      <c r="M25" s="142"/>
      <c r="N25" s="142"/>
      <c r="O25" s="143"/>
      <c r="P25" s="142"/>
      <c r="Q25" s="142"/>
      <c r="R25" s="142"/>
      <c r="S25" s="143"/>
      <c r="T25" s="142"/>
      <c r="U25" s="142"/>
      <c r="V25" s="142"/>
      <c r="W25" s="143"/>
      <c r="X25" s="142"/>
      <c r="Y25" s="142"/>
      <c r="Z25" s="142"/>
      <c r="AA25" s="144"/>
    </row>
    <row r="26" ht="15.75" thickBot="1"/>
    <row r="27" spans="2:27" ht="30" customHeight="1">
      <c r="B27" s="226" t="str">
        <f>"Medium-Term Forecast "&amp;Summary!H3&amp;" - trade balance and balance of payments [change over previous period]"</f>
        <v>Medium-Term Forecast MTF-2017Q3 - trade balance and balance of payments [change over previous period]</v>
      </c>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8"/>
    </row>
    <row r="28" spans="2:27" ht="15">
      <c r="B28" s="280" t="s">
        <v>19</v>
      </c>
      <c r="C28" s="281"/>
      <c r="D28" s="281"/>
      <c r="E28" s="281"/>
      <c r="F28" s="282"/>
      <c r="G28" s="274" t="s">
        <v>20</v>
      </c>
      <c r="H28" s="38" t="s">
        <v>21</v>
      </c>
      <c r="I28" s="276">
        <f>I$3</f>
        <v>2017</v>
      </c>
      <c r="J28" s="278">
        <f>J$3</f>
        <v>2018</v>
      </c>
      <c r="K28" s="268">
        <f>K$3</f>
        <v>2019</v>
      </c>
      <c r="L28" s="270">
        <f>L$3</f>
        <v>2016</v>
      </c>
      <c r="M28" s="271"/>
      <c r="N28" s="271"/>
      <c r="O28" s="271"/>
      <c r="P28" s="270">
        <f>P$3</f>
        <v>2017</v>
      </c>
      <c r="Q28" s="271"/>
      <c r="R28" s="271"/>
      <c r="S28" s="271"/>
      <c r="T28" s="270">
        <f>T$3</f>
        <v>2018</v>
      </c>
      <c r="U28" s="271"/>
      <c r="V28" s="271"/>
      <c r="W28" s="271"/>
      <c r="X28" s="270">
        <f>X$3</f>
        <v>2019</v>
      </c>
      <c r="Y28" s="271"/>
      <c r="Z28" s="271"/>
      <c r="AA28" s="272"/>
    </row>
    <row r="29" spans="2:27" ht="15">
      <c r="B29" s="283"/>
      <c r="C29" s="284"/>
      <c r="D29" s="284"/>
      <c r="E29" s="284"/>
      <c r="F29" s="285"/>
      <c r="G29" s="275"/>
      <c r="H29" s="40">
        <f>H4</f>
        <v>2016</v>
      </c>
      <c r="I29" s="277"/>
      <c r="J29" s="279"/>
      <c r="K29" s="269"/>
      <c r="L29" s="43" t="s">
        <v>0</v>
      </c>
      <c r="M29" s="43" t="s">
        <v>1</v>
      </c>
      <c r="N29" s="43" t="s">
        <v>2</v>
      </c>
      <c r="O29" s="153" t="s">
        <v>3</v>
      </c>
      <c r="P29" s="43" t="s">
        <v>0</v>
      </c>
      <c r="Q29" s="43" t="s">
        <v>1</v>
      </c>
      <c r="R29" s="43" t="s">
        <v>2</v>
      </c>
      <c r="S29" s="153" t="s">
        <v>3</v>
      </c>
      <c r="T29" s="45" t="s">
        <v>0</v>
      </c>
      <c r="U29" s="43" t="s">
        <v>1</v>
      </c>
      <c r="V29" s="43" t="s">
        <v>2</v>
      </c>
      <c r="W29" s="153" t="s">
        <v>3</v>
      </c>
      <c r="X29" s="43" t="s">
        <v>0</v>
      </c>
      <c r="Y29" s="43" t="s">
        <v>1</v>
      </c>
      <c r="Z29" s="43" t="s">
        <v>2</v>
      </c>
      <c r="AA29" s="46" t="s">
        <v>3</v>
      </c>
    </row>
    <row r="30" spans="2:27" ht="3.75" customHeight="1">
      <c r="B30" s="47"/>
      <c r="C30" s="48"/>
      <c r="D30" s="48"/>
      <c r="E30" s="48"/>
      <c r="F30" s="49"/>
      <c r="G30" s="37"/>
      <c r="H30" s="104"/>
      <c r="I30" s="92"/>
      <c r="J30" s="92"/>
      <c r="K30" s="94"/>
      <c r="L30" s="52"/>
      <c r="M30" s="52"/>
      <c r="N30" s="52"/>
      <c r="O30" s="51"/>
      <c r="P30" s="52"/>
      <c r="Q30" s="52"/>
      <c r="R30" s="52"/>
      <c r="S30" s="51"/>
      <c r="T30" s="52"/>
      <c r="U30" s="52"/>
      <c r="V30" s="52"/>
      <c r="W30" s="51"/>
      <c r="X30" s="52"/>
      <c r="Y30" s="52"/>
      <c r="Z30" s="52"/>
      <c r="AA30" s="69"/>
    </row>
    <row r="31" spans="2:27" ht="15">
      <c r="B31" s="47" t="s">
        <v>162</v>
      </c>
      <c r="C31" s="48"/>
      <c r="D31" s="48"/>
      <c r="E31" s="48"/>
      <c r="F31" s="97"/>
      <c r="G31" s="50"/>
      <c r="H31" s="104"/>
      <c r="I31" s="92"/>
      <c r="J31" s="92"/>
      <c r="K31" s="94"/>
      <c r="L31" s="52"/>
      <c r="M31" s="52"/>
      <c r="N31" s="52"/>
      <c r="O31" s="51"/>
      <c r="P31" s="52"/>
      <c r="Q31" s="52"/>
      <c r="R31" s="52"/>
      <c r="S31" s="51"/>
      <c r="T31" s="52"/>
      <c r="U31" s="52"/>
      <c r="V31" s="52"/>
      <c r="W31" s="51"/>
      <c r="X31" s="52"/>
      <c r="Y31" s="52"/>
      <c r="Z31" s="52"/>
      <c r="AA31" s="69"/>
    </row>
    <row r="32" spans="2:27" ht="15">
      <c r="B32" s="47"/>
      <c r="C32" s="96" t="s">
        <v>99</v>
      </c>
      <c r="D32" s="48"/>
      <c r="E32" s="48"/>
      <c r="F32" s="97"/>
      <c r="G32" s="59" t="s">
        <v>152</v>
      </c>
      <c r="H32" s="109">
        <v>4.763717829770343</v>
      </c>
      <c r="I32" s="110">
        <v>4.419554919725456</v>
      </c>
      <c r="J32" s="110">
        <v>7.780230796679916</v>
      </c>
      <c r="K32" s="111">
        <v>8.732063217007592</v>
      </c>
      <c r="L32" s="73">
        <v>-0.8195001012352066</v>
      </c>
      <c r="M32" s="73">
        <v>5.629903613765094</v>
      </c>
      <c r="N32" s="73">
        <v>-1.7817070023193935</v>
      </c>
      <c r="O32" s="72">
        <v>3.2854352824708286</v>
      </c>
      <c r="P32" s="73">
        <v>1.2439202595996477</v>
      </c>
      <c r="Q32" s="73">
        <v>-2.461526283900099</v>
      </c>
      <c r="R32" s="73">
        <v>3.4499999977849285</v>
      </c>
      <c r="S32" s="72">
        <v>1.5489180020226598</v>
      </c>
      <c r="T32" s="73">
        <v>2.6178715079437893</v>
      </c>
      <c r="U32" s="73">
        <v>1.6558796371258495</v>
      </c>
      <c r="V32" s="73">
        <v>2.0667286379689074</v>
      </c>
      <c r="W32" s="72">
        <v>1.7074408648101098</v>
      </c>
      <c r="X32" s="73">
        <v>2.4506138456166013</v>
      </c>
      <c r="Y32" s="73">
        <v>2.1690371092198006</v>
      </c>
      <c r="Z32" s="73">
        <v>2.6627547992534346</v>
      </c>
      <c r="AA32" s="75">
        <v>1.2778175668606337</v>
      </c>
    </row>
    <row r="33" spans="2:27" ht="15">
      <c r="B33" s="58"/>
      <c r="C33" s="54"/>
      <c r="D33" s="70" t="s">
        <v>164</v>
      </c>
      <c r="E33" s="54"/>
      <c r="F33" s="55"/>
      <c r="G33" s="59" t="s">
        <v>152</v>
      </c>
      <c r="H33" s="109">
        <v>9.484430762294267</v>
      </c>
      <c r="I33" s="110">
        <v>7.861669370227162</v>
      </c>
      <c r="J33" s="110">
        <v>7.416082388084064</v>
      </c>
      <c r="K33" s="111">
        <v>8.726490812521732</v>
      </c>
      <c r="L33" s="115">
        <v>5.673751188503971</v>
      </c>
      <c r="M33" s="115">
        <v>4.703531625595005</v>
      </c>
      <c r="N33" s="115">
        <v>-3.358246207377931</v>
      </c>
      <c r="O33" s="116">
        <v>-0.3701733486157792</v>
      </c>
      <c r="P33" s="115">
        <v>9.57529960783691</v>
      </c>
      <c r="Q33" s="115">
        <v>-3.667893005968409</v>
      </c>
      <c r="R33" s="115">
        <v>3.46043120558231</v>
      </c>
      <c r="S33" s="116">
        <v>1.4571890547280049</v>
      </c>
      <c r="T33" s="115">
        <v>2.6260958208769125</v>
      </c>
      <c r="U33" s="115">
        <v>1.6818935823401375</v>
      </c>
      <c r="V33" s="115">
        <v>2.085126548052955</v>
      </c>
      <c r="W33" s="116">
        <v>1.70449863308761</v>
      </c>
      <c r="X33" s="115">
        <v>2.414125872829871</v>
      </c>
      <c r="Y33" s="115">
        <v>2.1838832955969565</v>
      </c>
      <c r="Z33" s="115">
        <v>2.6761036197083428</v>
      </c>
      <c r="AA33" s="154">
        <v>1.2775040841665657</v>
      </c>
    </row>
    <row r="34" spans="2:27" ht="15" customHeight="1">
      <c r="B34" s="58"/>
      <c r="C34" s="54"/>
      <c r="D34" s="70" t="s">
        <v>165</v>
      </c>
      <c r="E34" s="54"/>
      <c r="F34" s="55"/>
      <c r="G34" s="59" t="s">
        <v>152</v>
      </c>
      <c r="H34" s="109">
        <v>0.9523996130813828</v>
      </c>
      <c r="I34" s="110">
        <v>1.5194302846810501</v>
      </c>
      <c r="J34" s="110">
        <v>8.113456381953071</v>
      </c>
      <c r="K34" s="111">
        <v>8.73712953112809</v>
      </c>
      <c r="L34" s="115">
        <v>-8.593593129912662</v>
      </c>
      <c r="M34" s="115">
        <v>7.5841086589739035</v>
      </c>
      <c r="N34" s="115">
        <v>-4.760446691243246</v>
      </c>
      <c r="O34" s="116">
        <v>13.345090179073125</v>
      </c>
      <c r="P34" s="115">
        <v>-8.13450548726368</v>
      </c>
      <c r="Q34" s="115">
        <v>-0.45792500034799843</v>
      </c>
      <c r="R34" s="115">
        <v>2.629529914559754</v>
      </c>
      <c r="S34" s="116">
        <v>1.635156909090128</v>
      </c>
      <c r="T34" s="115">
        <v>2.780721666239188</v>
      </c>
      <c r="U34" s="115">
        <v>1.632240847144459</v>
      </c>
      <c r="V34" s="115">
        <v>2.0500023474042877</v>
      </c>
      <c r="W34" s="116">
        <v>1.7101166883563224</v>
      </c>
      <c r="X34" s="115">
        <v>2.4837961347632387</v>
      </c>
      <c r="Y34" s="115">
        <v>2.155545114111007</v>
      </c>
      <c r="Z34" s="115">
        <v>2.6506202229739557</v>
      </c>
      <c r="AA34" s="154">
        <v>1.27810260508015</v>
      </c>
    </row>
    <row r="35" spans="2:27" ht="3.75" customHeight="1">
      <c r="B35" s="58"/>
      <c r="C35" s="54"/>
      <c r="D35" s="54"/>
      <c r="E35" s="54"/>
      <c r="F35" s="55"/>
      <c r="G35" s="59"/>
      <c r="H35" s="90"/>
      <c r="I35" s="54"/>
      <c r="J35" s="54"/>
      <c r="K35" s="55"/>
      <c r="L35" s="54"/>
      <c r="M35" s="54"/>
      <c r="N35" s="54"/>
      <c r="O35" s="55"/>
      <c r="P35" s="54"/>
      <c r="Q35" s="54"/>
      <c r="R35" s="54"/>
      <c r="S35" s="55"/>
      <c r="T35" s="54"/>
      <c r="U35" s="54"/>
      <c r="V35" s="54"/>
      <c r="W35" s="55"/>
      <c r="X35" s="54"/>
      <c r="Y35" s="54"/>
      <c r="Z35" s="54"/>
      <c r="AA35" s="57"/>
    </row>
    <row r="36" spans="2:27" ht="15" customHeight="1">
      <c r="B36" s="58"/>
      <c r="C36" s="54" t="s">
        <v>100</v>
      </c>
      <c r="D36" s="54"/>
      <c r="E36" s="54"/>
      <c r="F36" s="55"/>
      <c r="G36" s="59" t="s">
        <v>152</v>
      </c>
      <c r="H36" s="109">
        <v>2.92943954203524</v>
      </c>
      <c r="I36" s="73">
        <v>4.62459581830484</v>
      </c>
      <c r="J36" s="73">
        <v>7.657690964601585</v>
      </c>
      <c r="K36" s="72">
        <v>8.092427069885602</v>
      </c>
      <c r="L36" s="73">
        <v>-1.786284693443136</v>
      </c>
      <c r="M36" s="73">
        <v>5.334101568852006</v>
      </c>
      <c r="N36" s="73">
        <v>-2.691421581512074</v>
      </c>
      <c r="O36" s="72">
        <v>3.733860507881431</v>
      </c>
      <c r="P36" s="73">
        <v>1.682257331489211</v>
      </c>
      <c r="Q36" s="73">
        <v>-2.74437296966353</v>
      </c>
      <c r="R36" s="73">
        <v>3.8469204455044803</v>
      </c>
      <c r="S36" s="72">
        <v>1.5240415266376033</v>
      </c>
      <c r="T36" s="73">
        <v>2.4215722932965633</v>
      </c>
      <c r="U36" s="73">
        <v>1.6797653122052338</v>
      </c>
      <c r="V36" s="73">
        <v>2.0012807553735144</v>
      </c>
      <c r="W36" s="72">
        <v>1.6864556403102284</v>
      </c>
      <c r="X36" s="73">
        <v>2.142958810635534</v>
      </c>
      <c r="Y36" s="73">
        <v>1.9772847894819847</v>
      </c>
      <c r="Z36" s="73">
        <v>2.4386881560918567</v>
      </c>
      <c r="AA36" s="75">
        <v>1.3003764527203856</v>
      </c>
    </row>
    <row r="37" spans="2:27" ht="15" customHeight="1">
      <c r="B37" s="58"/>
      <c r="C37" s="54"/>
      <c r="D37" s="70" t="s">
        <v>166</v>
      </c>
      <c r="E37" s="54"/>
      <c r="F37" s="55"/>
      <c r="G37" s="59" t="s">
        <v>152</v>
      </c>
      <c r="H37" s="109">
        <v>3.320358489605127</v>
      </c>
      <c r="I37" s="110">
        <v>5.331163231705261</v>
      </c>
      <c r="J37" s="110">
        <v>6.561439396485895</v>
      </c>
      <c r="K37" s="111">
        <v>8.092427069885574</v>
      </c>
      <c r="L37" s="115">
        <v>-1.550728679500466</v>
      </c>
      <c r="M37" s="115">
        <v>6.1310963194240315</v>
      </c>
      <c r="N37" s="115">
        <v>-3.9044328586895745</v>
      </c>
      <c r="O37" s="116">
        <v>3.984293229312442</v>
      </c>
      <c r="P37" s="115">
        <v>0.9567332976712066</v>
      </c>
      <c r="Q37" s="115">
        <v>-2.4520933943267096</v>
      </c>
      <c r="R37" s="115">
        <v>7.3233639634958365</v>
      </c>
      <c r="S37" s="116">
        <v>0.5055326272132845</v>
      </c>
      <c r="T37" s="115">
        <v>0.4364815638755175</v>
      </c>
      <c r="U37" s="115">
        <v>1.6797653122052338</v>
      </c>
      <c r="V37" s="115">
        <v>2.0012807553735144</v>
      </c>
      <c r="W37" s="116">
        <v>1.6864556403102284</v>
      </c>
      <c r="X37" s="115">
        <v>2.142958810635534</v>
      </c>
      <c r="Y37" s="115">
        <v>1.9772847894819847</v>
      </c>
      <c r="Z37" s="115">
        <v>2.4386881560918567</v>
      </c>
      <c r="AA37" s="154">
        <v>1.3003764527203856</v>
      </c>
    </row>
    <row r="38" spans="2:27" ht="15" customHeight="1">
      <c r="B38" s="58"/>
      <c r="C38" s="54"/>
      <c r="D38" s="70" t="s">
        <v>167</v>
      </c>
      <c r="E38" s="54"/>
      <c r="F38" s="55"/>
      <c r="G38" s="59" t="s">
        <v>152</v>
      </c>
      <c r="H38" s="109">
        <v>2.7428826061644003</v>
      </c>
      <c r="I38" s="110">
        <v>4.333676273045711</v>
      </c>
      <c r="J38" s="110">
        <v>8.140458428270364</v>
      </c>
      <c r="K38" s="111">
        <v>8.092427069885602</v>
      </c>
      <c r="L38" s="115">
        <v>-3.365249951695091</v>
      </c>
      <c r="M38" s="115">
        <v>5.32333369228175</v>
      </c>
      <c r="N38" s="115">
        <v>-1.3318282443825211</v>
      </c>
      <c r="O38" s="116">
        <v>4.324698354930817</v>
      </c>
      <c r="P38" s="115">
        <v>-0.3049647684571113</v>
      </c>
      <c r="Q38" s="115">
        <v>-2.048242151140471</v>
      </c>
      <c r="R38" s="115">
        <v>3.7319473626176887</v>
      </c>
      <c r="S38" s="116">
        <v>1.967988667446889</v>
      </c>
      <c r="T38" s="115">
        <v>2.4215722932965633</v>
      </c>
      <c r="U38" s="115">
        <v>1.6797653122052338</v>
      </c>
      <c r="V38" s="115">
        <v>2.0012807553735144</v>
      </c>
      <c r="W38" s="116">
        <v>1.6864556403102284</v>
      </c>
      <c r="X38" s="115">
        <v>2.142958810635534</v>
      </c>
      <c r="Y38" s="115">
        <v>1.9772847894819847</v>
      </c>
      <c r="Z38" s="115">
        <v>2.4386881560918567</v>
      </c>
      <c r="AA38" s="154">
        <v>1.3003764527203856</v>
      </c>
    </row>
    <row r="39" spans="2:27" ht="3.75" customHeight="1">
      <c r="B39" s="47"/>
      <c r="C39" s="54"/>
      <c r="D39" s="54"/>
      <c r="E39" s="54"/>
      <c r="F39" s="55"/>
      <c r="G39" s="59"/>
      <c r="H39" s="66"/>
      <c r="I39" s="54"/>
      <c r="J39" s="54"/>
      <c r="K39" s="55"/>
      <c r="L39" s="54"/>
      <c r="M39" s="54"/>
      <c r="N39" s="54"/>
      <c r="O39" s="55"/>
      <c r="P39" s="54"/>
      <c r="Q39" s="54"/>
      <c r="R39" s="54"/>
      <c r="S39" s="55"/>
      <c r="T39" s="54"/>
      <c r="U39" s="54"/>
      <c r="V39" s="54"/>
      <c r="W39" s="55"/>
      <c r="X39" s="54"/>
      <c r="Y39" s="54"/>
      <c r="Z39" s="54"/>
      <c r="AA39" s="57"/>
    </row>
    <row r="40" spans="2:27" ht="15" customHeight="1">
      <c r="B40" s="47" t="s">
        <v>169</v>
      </c>
      <c r="C40" s="48"/>
      <c r="D40" s="48"/>
      <c r="E40" s="48"/>
      <c r="F40" s="97"/>
      <c r="G40" s="59"/>
      <c r="H40" s="66"/>
      <c r="I40" s="54"/>
      <c r="J40" s="54"/>
      <c r="K40" s="55"/>
      <c r="L40" s="54"/>
      <c r="M40" s="54"/>
      <c r="N40" s="54"/>
      <c r="O40" s="55"/>
      <c r="P40" s="54"/>
      <c r="Q40" s="54"/>
      <c r="R40" s="54"/>
      <c r="S40" s="55"/>
      <c r="T40" s="54"/>
      <c r="U40" s="54"/>
      <c r="V40" s="54"/>
      <c r="W40" s="55"/>
      <c r="X40" s="54"/>
      <c r="Y40" s="54"/>
      <c r="Z40" s="54"/>
      <c r="AA40" s="57"/>
    </row>
    <row r="41" spans="2:27" ht="15" customHeight="1">
      <c r="B41" s="47"/>
      <c r="C41" s="96" t="s">
        <v>99</v>
      </c>
      <c r="D41" s="48"/>
      <c r="E41" s="48"/>
      <c r="F41" s="97"/>
      <c r="G41" s="59" t="s">
        <v>152</v>
      </c>
      <c r="H41" s="90">
        <v>3.3402470008167207</v>
      </c>
      <c r="I41" s="73">
        <v>6.396836296718944</v>
      </c>
      <c r="J41" s="73">
        <v>8.710523080190825</v>
      </c>
      <c r="K41" s="72">
        <v>10.904830306378944</v>
      </c>
      <c r="L41" s="105"/>
      <c r="M41" s="105"/>
      <c r="N41" s="105"/>
      <c r="O41" s="106"/>
      <c r="P41" s="105"/>
      <c r="Q41" s="105"/>
      <c r="R41" s="105"/>
      <c r="S41" s="106"/>
      <c r="T41" s="105"/>
      <c r="U41" s="105"/>
      <c r="V41" s="105"/>
      <c r="W41" s="106"/>
      <c r="X41" s="105"/>
      <c r="Y41" s="105"/>
      <c r="Z41" s="105"/>
      <c r="AA41" s="108"/>
    </row>
    <row r="42" spans="2:27" ht="15" customHeight="1" thickBot="1">
      <c r="B42" s="60"/>
      <c r="C42" s="61" t="s">
        <v>100</v>
      </c>
      <c r="D42" s="61"/>
      <c r="E42" s="61"/>
      <c r="F42" s="62"/>
      <c r="G42" s="63" t="s">
        <v>152</v>
      </c>
      <c r="H42" s="91">
        <v>2.723123738844313</v>
      </c>
      <c r="I42" s="76">
        <v>6.284202582112597</v>
      </c>
      <c r="J42" s="76">
        <v>8.389679258942163</v>
      </c>
      <c r="K42" s="77">
        <v>10.194069956195495</v>
      </c>
      <c r="L42" s="128"/>
      <c r="M42" s="128"/>
      <c r="N42" s="128"/>
      <c r="O42" s="129"/>
      <c r="P42" s="128"/>
      <c r="Q42" s="128"/>
      <c r="R42" s="128"/>
      <c r="S42" s="129"/>
      <c r="T42" s="128"/>
      <c r="U42" s="128"/>
      <c r="V42" s="128"/>
      <c r="W42" s="129"/>
      <c r="X42" s="128"/>
      <c r="Y42" s="128"/>
      <c r="Z42" s="128"/>
      <c r="AA42" s="130"/>
    </row>
    <row r="43" spans="2:15" ht="15">
      <c r="B43" s="42" t="s">
        <v>105</v>
      </c>
      <c r="L43" s="195"/>
      <c r="M43" s="195"/>
      <c r="N43" s="195"/>
      <c r="O43" s="195"/>
    </row>
    <row r="44" spans="12:15" ht="15">
      <c r="L44" s="195"/>
      <c r="M44" s="195"/>
      <c r="N44" s="195"/>
      <c r="O44" s="195"/>
    </row>
  </sheetData>
  <sheetProtection/>
  <mergeCells count="18">
    <mergeCell ref="T3:W3"/>
    <mergeCell ref="X3:AA3"/>
    <mergeCell ref="G28:G29"/>
    <mergeCell ref="I28:I29"/>
    <mergeCell ref="J28:J29"/>
    <mergeCell ref="K3:K4"/>
    <mergeCell ref="P28:S28"/>
    <mergeCell ref="P3:S3"/>
    <mergeCell ref="B28:F29"/>
    <mergeCell ref="T28:W28"/>
    <mergeCell ref="X28:AA28"/>
    <mergeCell ref="B3:F4"/>
    <mergeCell ref="G3:G4"/>
    <mergeCell ref="I3:I4"/>
    <mergeCell ref="J3:J4"/>
    <mergeCell ref="L28:O28"/>
    <mergeCell ref="K28:K29"/>
    <mergeCell ref="L3:O3"/>
  </mergeCells>
  <printOptions/>
  <pageMargins left="0.7" right="0.7" top="0.75" bottom="0.75" header="0.3" footer="0.3"/>
  <pageSetup fitToHeight="1" fitToWidth="1" horizontalDpi="600" verticalDpi="600" orientation="landscape" paperSize="9" scale="49" r:id="rId1"/>
</worksheet>
</file>

<file path=xl/worksheets/sheet6.xml><?xml version="1.0" encoding="utf-8"?>
<worksheet xmlns="http://schemas.openxmlformats.org/spreadsheetml/2006/main" xmlns:r="http://schemas.openxmlformats.org/officeDocument/2006/relationships">
  <sheetPr>
    <tabColor theme="1"/>
  </sheetPr>
  <dimension ref="A1:K44"/>
  <sheetViews>
    <sheetView showGridLines="0" zoomScale="80" zoomScaleNormal="80" zoomScalePageLayoutView="0" workbookViewId="0" topLeftCell="A1">
      <selection activeCell="N43" sqref="N43"/>
    </sheetView>
  </sheetViews>
  <sheetFormatPr defaultColWidth="9.140625" defaultRowHeight="15"/>
  <cols>
    <col min="1" max="5" width="3.140625" style="42" customWidth="1"/>
    <col min="6" max="6" width="31.57421875" style="42" customWidth="1"/>
    <col min="7" max="7" width="26.7109375" style="42" customWidth="1"/>
    <col min="8" max="8" width="10.8515625" style="42" customWidth="1"/>
    <col min="9" max="11" width="9.140625" style="42" customWidth="1"/>
    <col min="12" max="16384" width="9.140625" style="166" customWidth="1"/>
  </cols>
  <sheetData>
    <row r="1" ht="22.5" customHeight="1" thickBot="1">
      <c r="B1" s="41" t="s">
        <v>212</v>
      </c>
    </row>
    <row r="2" spans="2:11" ht="30" customHeight="1">
      <c r="B2" s="226" t="str">
        <f>"Medium-Term Forecast "&amp;Summary!H3&amp;" -  general government [level]"</f>
        <v>Medium-Term Forecast MTF-2017Q3 -  general government [level]</v>
      </c>
      <c r="C2" s="227"/>
      <c r="D2" s="227"/>
      <c r="E2" s="227"/>
      <c r="F2" s="227"/>
      <c r="G2" s="227"/>
      <c r="H2" s="227"/>
      <c r="I2" s="227"/>
      <c r="J2" s="227"/>
      <c r="K2" s="228"/>
    </row>
    <row r="3" spans="2:11" ht="30" customHeight="1">
      <c r="B3" s="229" t="s">
        <v>19</v>
      </c>
      <c r="C3" s="230"/>
      <c r="D3" s="230"/>
      <c r="E3" s="230"/>
      <c r="F3" s="231"/>
      <c r="G3" s="232" t="s">
        <v>20</v>
      </c>
      <c r="H3" s="237">
        <v>2016</v>
      </c>
      <c r="I3" s="233">
        <v>2017</v>
      </c>
      <c r="J3" s="234">
        <v>2018</v>
      </c>
      <c r="K3" s="235">
        <v>2019</v>
      </c>
    </row>
    <row r="4" spans="2:11" ht="3.75" customHeight="1">
      <c r="B4" s="47"/>
      <c r="C4" s="48"/>
      <c r="D4" s="48"/>
      <c r="E4" s="48"/>
      <c r="F4" s="97"/>
      <c r="G4" s="50"/>
      <c r="H4" s="104"/>
      <c r="I4" s="92"/>
      <c r="J4" s="92"/>
      <c r="K4" s="203"/>
    </row>
    <row r="5" spans="2:11" ht="15" customHeight="1">
      <c r="B5" s="47" t="s">
        <v>176</v>
      </c>
      <c r="C5" s="48"/>
      <c r="D5" s="48"/>
      <c r="E5" s="48"/>
      <c r="F5" s="97"/>
      <c r="G5" s="50"/>
      <c r="H5" s="131"/>
      <c r="I5" s="132"/>
      <c r="J5" s="132"/>
      <c r="K5" s="204"/>
    </row>
    <row r="6" spans="2:11" ht="15" customHeight="1">
      <c r="B6" s="58"/>
      <c r="C6" s="96" t="s">
        <v>184</v>
      </c>
      <c r="D6" s="205"/>
      <c r="E6" s="205"/>
      <c r="F6" s="206"/>
      <c r="G6" s="59" t="s">
        <v>16</v>
      </c>
      <c r="H6" s="137">
        <v>-1361.5369999999966</v>
      </c>
      <c r="I6" s="81">
        <v>-1140.4958124840268</v>
      </c>
      <c r="J6" s="81">
        <v>-852.5002056040175</v>
      </c>
      <c r="K6" s="152">
        <v>-340.80586295222747</v>
      </c>
    </row>
    <row r="7" spans="2:11" ht="15" customHeight="1">
      <c r="B7" s="58"/>
      <c r="C7" s="96" t="s">
        <v>178</v>
      </c>
      <c r="D7" s="205"/>
      <c r="E7" s="205"/>
      <c r="F7" s="206"/>
      <c r="G7" s="59" t="s">
        <v>16</v>
      </c>
      <c r="H7" s="137">
        <v>-22.815999999996393</v>
      </c>
      <c r="I7" s="81">
        <v>169.75300127049286</v>
      </c>
      <c r="J7" s="81">
        <v>426.4143900876252</v>
      </c>
      <c r="K7" s="152">
        <v>917.0197793491209</v>
      </c>
    </row>
    <row r="8" spans="2:11" ht="15" customHeight="1">
      <c r="B8" s="58"/>
      <c r="C8" s="54" t="s">
        <v>57</v>
      </c>
      <c r="D8" s="70"/>
      <c r="E8" s="54"/>
      <c r="F8" s="55"/>
      <c r="G8" s="59" t="s">
        <v>16</v>
      </c>
      <c r="H8" s="137">
        <v>32344.724000000002</v>
      </c>
      <c r="I8" s="81">
        <v>33317.52114987138</v>
      </c>
      <c r="J8" s="81">
        <v>35414.58875865327</v>
      </c>
      <c r="K8" s="152">
        <v>37549.900416167766</v>
      </c>
    </row>
    <row r="9" spans="2:11" ht="15" customHeight="1">
      <c r="B9" s="58"/>
      <c r="C9" s="54"/>
      <c r="D9" s="54" t="s">
        <v>179</v>
      </c>
      <c r="E9" s="54"/>
      <c r="F9" s="55"/>
      <c r="G9" s="59" t="s">
        <v>16</v>
      </c>
      <c r="H9" s="137">
        <v>31790.296000000002</v>
      </c>
      <c r="I9" s="81">
        <v>32780.75537842001</v>
      </c>
      <c r="J9" s="81">
        <v>34644.58875865327</v>
      </c>
      <c r="K9" s="152">
        <v>36562.214417326024</v>
      </c>
    </row>
    <row r="10" spans="2:11" ht="15" customHeight="1">
      <c r="B10" s="58"/>
      <c r="C10" s="54"/>
      <c r="D10" s="54" t="s">
        <v>180</v>
      </c>
      <c r="E10" s="54"/>
      <c r="F10" s="55"/>
      <c r="G10" s="59" t="s">
        <v>16</v>
      </c>
      <c r="H10" s="137">
        <v>554.428</v>
      </c>
      <c r="I10" s="81">
        <v>536.7657714513678</v>
      </c>
      <c r="J10" s="81">
        <v>770</v>
      </c>
      <c r="K10" s="152">
        <v>987.6859988417452</v>
      </c>
    </row>
    <row r="11" spans="2:11" ht="6" customHeight="1">
      <c r="B11" s="58"/>
      <c r="C11" s="54"/>
      <c r="D11" s="70"/>
      <c r="E11" s="54"/>
      <c r="F11" s="55"/>
      <c r="G11" s="59"/>
      <c r="H11" s="137"/>
      <c r="I11" s="81"/>
      <c r="J11" s="81"/>
      <c r="K11" s="152"/>
    </row>
    <row r="12" spans="2:11" ht="15" customHeight="1">
      <c r="B12" s="58"/>
      <c r="C12" s="54" t="s">
        <v>59</v>
      </c>
      <c r="D12" s="70"/>
      <c r="E12" s="54"/>
      <c r="F12" s="55"/>
      <c r="G12" s="59" t="s">
        <v>16</v>
      </c>
      <c r="H12" s="137">
        <v>33706.261</v>
      </c>
      <c r="I12" s="81">
        <v>34458.01696235541</v>
      </c>
      <c r="J12" s="81">
        <v>36267.08896425729</v>
      </c>
      <c r="K12" s="152">
        <v>37890.70627911999</v>
      </c>
    </row>
    <row r="13" spans="2:11" ht="15" customHeight="1">
      <c r="B13" s="58"/>
      <c r="C13" s="54" t="s">
        <v>181</v>
      </c>
      <c r="D13" s="70"/>
      <c r="E13" s="54"/>
      <c r="F13" s="55"/>
      <c r="G13" s="59" t="s">
        <v>16</v>
      </c>
      <c r="H13" s="137">
        <v>32367.539999999997</v>
      </c>
      <c r="I13" s="81">
        <v>33147.76814860089</v>
      </c>
      <c r="J13" s="81">
        <v>34988.17436856565</v>
      </c>
      <c r="K13" s="152">
        <v>36632.88063681864</v>
      </c>
    </row>
    <row r="14" spans="2:11" ht="15" customHeight="1">
      <c r="B14" s="58"/>
      <c r="C14" s="54"/>
      <c r="D14" s="54" t="s">
        <v>182</v>
      </c>
      <c r="E14" s="54"/>
      <c r="F14" s="55"/>
      <c r="G14" s="59" t="s">
        <v>16</v>
      </c>
      <c r="H14" s="137">
        <v>30528.093</v>
      </c>
      <c r="I14" s="81">
        <v>31374.070391775465</v>
      </c>
      <c r="J14" s="81">
        <v>32817.73417745729</v>
      </c>
      <c r="K14" s="152">
        <v>34144.43409415188</v>
      </c>
    </row>
    <row r="15" spans="2:11" ht="15" customHeight="1">
      <c r="B15" s="58"/>
      <c r="C15" s="54"/>
      <c r="D15" s="54" t="s">
        <v>183</v>
      </c>
      <c r="E15" s="54"/>
      <c r="F15" s="55"/>
      <c r="G15" s="59" t="s">
        <v>16</v>
      </c>
      <c r="H15" s="137">
        <v>3178.1680000000006</v>
      </c>
      <c r="I15" s="81">
        <v>3083.9465705799444</v>
      </c>
      <c r="J15" s="81">
        <v>3449.3547867999932</v>
      </c>
      <c r="K15" s="152">
        <v>3746.2721849681097</v>
      </c>
    </row>
    <row r="16" spans="2:11" ht="6" customHeight="1">
      <c r="B16" s="58"/>
      <c r="C16" s="54"/>
      <c r="D16" s="54"/>
      <c r="E16" s="54"/>
      <c r="F16" s="55"/>
      <c r="G16" s="59"/>
      <c r="H16" s="137"/>
      <c r="I16" s="81"/>
      <c r="J16" s="81"/>
      <c r="K16" s="152"/>
    </row>
    <row r="17" spans="2:11" ht="15" customHeight="1" thickBot="1">
      <c r="B17" s="209" t="s">
        <v>65</v>
      </c>
      <c r="C17" s="61"/>
      <c r="D17" s="61"/>
      <c r="E17" s="61"/>
      <c r="F17" s="62"/>
      <c r="G17" s="63" t="s">
        <v>16</v>
      </c>
      <c r="H17" s="141">
        <v>42053.243</v>
      </c>
      <c r="I17" s="87">
        <v>43743.74751447248</v>
      </c>
      <c r="J17" s="87">
        <v>45139.534535874125</v>
      </c>
      <c r="K17" s="89">
        <v>46752.955145439235</v>
      </c>
    </row>
    <row r="18" spans="1:11" s="164" customFormat="1" ht="12.75" customHeight="1" thickBot="1">
      <c r="A18" s="54"/>
      <c r="B18" s="54"/>
      <c r="C18" s="54"/>
      <c r="D18" s="70"/>
      <c r="E18" s="54"/>
      <c r="F18" s="54"/>
      <c r="G18" s="65"/>
      <c r="H18" s="81"/>
      <c r="I18" s="81"/>
      <c r="J18" s="81"/>
      <c r="K18" s="81"/>
    </row>
    <row r="19" spans="1:11" s="164" customFormat="1" ht="30" customHeight="1">
      <c r="A19" s="54"/>
      <c r="B19" s="226" t="str">
        <f>"Medium-Term Forecast "&amp;Summary!H3&amp;" - general government [% of GDP]"</f>
        <v>Medium-Term Forecast MTF-2017Q3 - general government [% of GDP]</v>
      </c>
      <c r="C19" s="227"/>
      <c r="D19" s="227"/>
      <c r="E19" s="227"/>
      <c r="F19" s="227"/>
      <c r="G19" s="227"/>
      <c r="H19" s="227"/>
      <c r="I19" s="227"/>
      <c r="J19" s="227"/>
      <c r="K19" s="228"/>
    </row>
    <row r="20" spans="1:11" s="164" customFormat="1" ht="30" customHeight="1">
      <c r="A20" s="54"/>
      <c r="B20" s="229" t="s">
        <v>19</v>
      </c>
      <c r="C20" s="230"/>
      <c r="D20" s="230"/>
      <c r="E20" s="230"/>
      <c r="F20" s="231"/>
      <c r="G20" s="236" t="s">
        <v>20</v>
      </c>
      <c r="H20" s="237">
        <v>2016</v>
      </c>
      <c r="I20" s="234">
        <f>I$3</f>
        <v>2017</v>
      </c>
      <c r="J20" s="234">
        <f>J$3</f>
        <v>2018</v>
      </c>
      <c r="K20" s="235">
        <f>K$3</f>
        <v>2019</v>
      </c>
    </row>
    <row r="21" spans="2:11" ht="3.75" customHeight="1">
      <c r="B21" s="222"/>
      <c r="C21" s="223"/>
      <c r="D21" s="223"/>
      <c r="E21" s="223"/>
      <c r="F21" s="224"/>
      <c r="G21" s="50"/>
      <c r="H21" s="104"/>
      <c r="I21" s="92"/>
      <c r="J21" s="92"/>
      <c r="K21" s="203"/>
    </row>
    <row r="22" spans="2:11" ht="15" customHeight="1">
      <c r="B22" s="47" t="s">
        <v>176</v>
      </c>
      <c r="C22" s="48"/>
      <c r="D22" s="48"/>
      <c r="E22" s="48"/>
      <c r="F22" s="97"/>
      <c r="G22" s="59"/>
      <c r="H22" s="137"/>
      <c r="I22" s="81"/>
      <c r="J22" s="81"/>
      <c r="K22" s="152"/>
    </row>
    <row r="23" spans="2:11" ht="15" customHeight="1">
      <c r="B23" s="58"/>
      <c r="C23" s="96" t="s">
        <v>177</v>
      </c>
      <c r="D23" s="205"/>
      <c r="E23" s="205"/>
      <c r="F23" s="206"/>
      <c r="G23" s="59" t="s">
        <v>58</v>
      </c>
      <c r="H23" s="114">
        <v>-1.6817818285144441</v>
      </c>
      <c r="I23" s="115">
        <v>-1.3501813910963758</v>
      </c>
      <c r="J23" s="115">
        <v>-0.949298795252849</v>
      </c>
      <c r="K23" s="154">
        <v>-0.35419370374729253</v>
      </c>
    </row>
    <row r="24" spans="2:11" ht="15" customHeight="1">
      <c r="B24" s="58"/>
      <c r="C24" s="96" t="s">
        <v>178</v>
      </c>
      <c r="D24" s="205"/>
      <c r="E24" s="205"/>
      <c r="F24" s="206"/>
      <c r="G24" s="59" t="s">
        <v>58</v>
      </c>
      <c r="H24" s="114">
        <v>-0.028182512997722124</v>
      </c>
      <c r="I24" s="115">
        <v>0.20096289779353216</v>
      </c>
      <c r="J24" s="115">
        <v>0.4748323391920521</v>
      </c>
      <c r="K24" s="154">
        <v>0.9530429706918491</v>
      </c>
    </row>
    <row r="25" spans="2:11" ht="15" customHeight="1">
      <c r="B25" s="58"/>
      <c r="C25" s="54" t="s">
        <v>57</v>
      </c>
      <c r="D25" s="70"/>
      <c r="E25" s="54"/>
      <c r="F25" s="55"/>
      <c r="G25" s="59" t="s">
        <v>58</v>
      </c>
      <c r="H25" s="114">
        <v>39.95247214839932</v>
      </c>
      <c r="I25" s="115">
        <v>39.44310585063748</v>
      </c>
      <c r="J25" s="115">
        <v>39.435798633203525</v>
      </c>
      <c r="K25" s="154">
        <v>39.02496919663845</v>
      </c>
    </row>
    <row r="26" spans="2:11" ht="15" customHeight="1">
      <c r="B26" s="58"/>
      <c r="C26" s="54"/>
      <c r="D26" s="54" t="s">
        <v>179</v>
      </c>
      <c r="E26" s="54"/>
      <c r="F26" s="55"/>
      <c r="G26" s="59" t="s">
        <v>58</v>
      </c>
      <c r="H26" s="114">
        <v>39.26763807072122</v>
      </c>
      <c r="I26" s="115">
        <v>38.80765313958136</v>
      </c>
      <c r="J26" s="115">
        <v>38.578367670090984</v>
      </c>
      <c r="K26" s="154">
        <v>37.99848403280153</v>
      </c>
    </row>
    <row r="27" spans="2:11" ht="15" customHeight="1">
      <c r="B27" s="58"/>
      <c r="C27" s="54"/>
      <c r="D27" s="54" t="s">
        <v>180</v>
      </c>
      <c r="E27" s="54"/>
      <c r="F27" s="55"/>
      <c r="G27" s="59" t="s">
        <v>58</v>
      </c>
      <c r="H27" s="114">
        <v>0.684834077678101</v>
      </c>
      <c r="I27" s="115">
        <v>0.63545271105612</v>
      </c>
      <c r="J27" s="115">
        <v>0.857430963112543</v>
      </c>
      <c r="K27" s="154">
        <v>1.0264851638369248</v>
      </c>
    </row>
    <row r="28" spans="2:11" ht="3.75" customHeight="1">
      <c r="B28" s="58"/>
      <c r="C28" s="54"/>
      <c r="D28" s="70"/>
      <c r="E28" s="54"/>
      <c r="F28" s="55"/>
      <c r="G28" s="59"/>
      <c r="H28" s="114"/>
      <c r="I28" s="115"/>
      <c r="J28" s="115"/>
      <c r="K28" s="154"/>
    </row>
    <row r="29" spans="2:11" ht="15" customHeight="1">
      <c r="B29" s="58"/>
      <c r="C29" s="54" t="s">
        <v>59</v>
      </c>
      <c r="D29" s="70"/>
      <c r="E29" s="54"/>
      <c r="F29" s="55"/>
      <c r="G29" s="59" t="s">
        <v>58</v>
      </c>
      <c r="H29" s="114">
        <v>41.63425397691377</v>
      </c>
      <c r="I29" s="115">
        <v>40.793287241733864</v>
      </c>
      <c r="J29" s="115">
        <v>40.385097428456376</v>
      </c>
      <c r="K29" s="154">
        <v>39.37916290038574</v>
      </c>
    </row>
    <row r="30" spans="2:11" ht="15" customHeight="1">
      <c r="B30" s="58"/>
      <c r="C30" s="54" t="s">
        <v>181</v>
      </c>
      <c r="D30" s="70"/>
      <c r="E30" s="54"/>
      <c r="F30" s="55"/>
      <c r="G30" s="59" t="s">
        <v>58</v>
      </c>
      <c r="H30" s="114">
        <v>39.98065466139704</v>
      </c>
      <c r="I30" s="115">
        <v>39.24214295284395</v>
      </c>
      <c r="J30" s="115">
        <v>38.96096629401148</v>
      </c>
      <c r="K30" s="154">
        <v>38.0719262259466</v>
      </c>
    </row>
    <row r="31" spans="2:11" ht="15" customHeight="1">
      <c r="B31" s="58"/>
      <c r="C31" s="54"/>
      <c r="D31" s="54" t="s">
        <v>182</v>
      </c>
      <c r="E31" s="54"/>
      <c r="F31" s="55"/>
      <c r="G31" s="59" t="s">
        <v>58</v>
      </c>
      <c r="H31" s="114">
        <v>37.70855442532897</v>
      </c>
      <c r="I31" s="115">
        <v>37.14234242882527</v>
      </c>
      <c r="J31" s="115">
        <v>36.544079770063156</v>
      </c>
      <c r="K31" s="154">
        <v>35.48572630001447</v>
      </c>
    </row>
    <row r="32" spans="2:11" ht="15" customHeight="1">
      <c r="B32" s="58"/>
      <c r="C32" s="54"/>
      <c r="D32" s="54" t="s">
        <v>183</v>
      </c>
      <c r="E32" s="54"/>
      <c r="F32" s="55"/>
      <c r="G32" s="59" t="s">
        <v>58</v>
      </c>
      <c r="H32" s="114">
        <v>3.925699551584796</v>
      </c>
      <c r="I32" s="115">
        <v>3.650944812908591</v>
      </c>
      <c r="J32" s="115">
        <v>3.841017658393219</v>
      </c>
      <c r="K32" s="154">
        <v>3.893436600371268</v>
      </c>
    </row>
    <row r="33" spans="1:11" ht="3.75" customHeight="1">
      <c r="A33" s="57"/>
      <c r="B33" s="58"/>
      <c r="C33" s="54"/>
      <c r="D33" s="54"/>
      <c r="E33" s="54"/>
      <c r="F33" s="55"/>
      <c r="G33" s="59"/>
      <c r="H33" s="114"/>
      <c r="I33" s="115"/>
      <c r="J33" s="115"/>
      <c r="K33" s="154"/>
    </row>
    <row r="34" spans="1:11" ht="15" customHeight="1">
      <c r="A34" s="57"/>
      <c r="B34" s="47" t="s">
        <v>185</v>
      </c>
      <c r="C34" s="48"/>
      <c r="D34" s="48"/>
      <c r="E34" s="48"/>
      <c r="F34" s="97"/>
      <c r="G34" s="59"/>
      <c r="H34" s="114"/>
      <c r="I34" s="115"/>
      <c r="J34" s="115"/>
      <c r="K34" s="154"/>
    </row>
    <row r="35" spans="1:11" ht="15" customHeight="1">
      <c r="A35" s="57"/>
      <c r="B35" s="58"/>
      <c r="C35" s="54" t="s">
        <v>60</v>
      </c>
      <c r="D35" s="205"/>
      <c r="E35" s="205"/>
      <c r="F35" s="206"/>
      <c r="G35" s="26" t="s">
        <v>61</v>
      </c>
      <c r="H35" s="219">
        <v>-0.2232916607342441</v>
      </c>
      <c r="I35" s="210">
        <v>0.030988502563024968</v>
      </c>
      <c r="J35" s="210">
        <v>0.22077015376678744</v>
      </c>
      <c r="K35" s="218">
        <v>0.3686117995964754</v>
      </c>
    </row>
    <row r="36" spans="1:11" ht="15" customHeight="1">
      <c r="A36" s="57"/>
      <c r="B36" s="58"/>
      <c r="C36" s="54" t="s">
        <v>62</v>
      </c>
      <c r="D36" s="205"/>
      <c r="E36" s="205"/>
      <c r="F36" s="206"/>
      <c r="G36" s="26" t="s">
        <v>61</v>
      </c>
      <c r="H36" s="219">
        <v>-1.002186018701707</v>
      </c>
      <c r="I36" s="210">
        <v>-1.2899239443637416</v>
      </c>
      <c r="J36" s="210">
        <v>-1.1354631555872634</v>
      </c>
      <c r="K36" s="218">
        <v>-0.697919880048565</v>
      </c>
    </row>
    <row r="37" spans="1:11" ht="15" customHeight="1">
      <c r="A37" s="57"/>
      <c r="B37" s="58"/>
      <c r="C37" s="54" t="s">
        <v>63</v>
      </c>
      <c r="D37" s="205"/>
      <c r="E37" s="205"/>
      <c r="F37" s="206"/>
      <c r="G37" s="26" t="s">
        <v>61</v>
      </c>
      <c r="H37" s="219">
        <v>0.1936497140463373</v>
      </c>
      <c r="I37" s="210">
        <v>0.16887778449278879</v>
      </c>
      <c r="J37" s="210">
        <v>0.25479247590067133</v>
      </c>
      <c r="K37" s="218">
        <v>0.5933149607309589</v>
      </c>
    </row>
    <row r="38" spans="1:11" ht="15" customHeight="1">
      <c r="A38" s="57"/>
      <c r="B38" s="58"/>
      <c r="C38" s="54" t="s">
        <v>186</v>
      </c>
      <c r="D38" s="205"/>
      <c r="E38" s="205"/>
      <c r="F38" s="206"/>
      <c r="G38" s="26" t="s">
        <v>64</v>
      </c>
      <c r="H38" s="219">
        <v>0.7838101972926741</v>
      </c>
      <c r="I38" s="210">
        <v>-0.02477192955354851</v>
      </c>
      <c r="J38" s="210">
        <v>0.08591469140788255</v>
      </c>
      <c r="K38" s="218">
        <v>0.3385224848302876</v>
      </c>
    </row>
    <row r="39" spans="2:11" ht="3.75" customHeight="1">
      <c r="B39" s="58"/>
      <c r="C39" s="54"/>
      <c r="D39" s="54"/>
      <c r="E39" s="54"/>
      <c r="F39" s="55"/>
      <c r="G39" s="59"/>
      <c r="H39" s="114"/>
      <c r="I39" s="115"/>
      <c r="J39" s="115"/>
      <c r="K39" s="154"/>
    </row>
    <row r="40" spans="2:11" ht="15" customHeight="1">
      <c r="B40" s="207" t="s">
        <v>65</v>
      </c>
      <c r="C40" s="54"/>
      <c r="D40" s="54"/>
      <c r="E40" s="54"/>
      <c r="F40" s="55"/>
      <c r="G40" s="59" t="s">
        <v>58</v>
      </c>
      <c r="H40" s="121">
        <v>51.94451557871908</v>
      </c>
      <c r="I40" s="117">
        <v>51.78624351300394</v>
      </c>
      <c r="J40" s="117">
        <v>50.26497996304734</v>
      </c>
      <c r="K40" s="120">
        <v>48.58954655488249</v>
      </c>
    </row>
    <row r="41" spans="2:11" ht="15" customHeight="1" thickBot="1">
      <c r="B41" s="60"/>
      <c r="C41" s="127" t="s">
        <v>174</v>
      </c>
      <c r="D41" s="61"/>
      <c r="E41" s="61"/>
      <c r="F41" s="62"/>
      <c r="G41" s="63" t="s">
        <v>175</v>
      </c>
      <c r="H41" s="141">
        <v>80958.00399999999</v>
      </c>
      <c r="I41" s="87">
        <v>84469.82161099999</v>
      </c>
      <c r="J41" s="87">
        <v>89803.148373</v>
      </c>
      <c r="K41" s="89">
        <v>96220.19232599999</v>
      </c>
    </row>
    <row r="42" ht="15" customHeight="1">
      <c r="B42" s="42" t="s">
        <v>105</v>
      </c>
    </row>
    <row r="43" ht="15" customHeight="1">
      <c r="B43" s="42" t="s">
        <v>187</v>
      </c>
    </row>
    <row r="44" spans="2:11" ht="15" customHeight="1">
      <c r="B44" s="42" t="s">
        <v>188</v>
      </c>
      <c r="H44" s="208"/>
      <c r="I44" s="208"/>
      <c r="J44" s="208"/>
      <c r="K44" s="208"/>
    </row>
    <row r="45" ht="15" customHeight="1"/>
    <row r="46" ht="15" customHeight="1"/>
    <row r="47" ht="15" customHeight="1"/>
    <row r="48" ht="15" customHeight="1"/>
    <row r="49" ht="15" customHeight="1"/>
    <row r="50" ht="15" customHeight="1"/>
    <row r="51" ht="15" customHeight="1"/>
    <row r="52" ht="15" customHeight="1"/>
    <row r="53" ht="15" customHeight="1"/>
    <row r="54" ht="15" customHeight="1"/>
  </sheetData>
  <sheetProtection/>
  <printOptions/>
  <pageMargins left="0.7" right="0.7" top="0.75" bottom="0.75" header="0.3" footer="0.3"/>
  <pageSetup orientation="portrait" paperSize="9" scale="77"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W43"/>
  <sheetViews>
    <sheetView zoomScale="80" zoomScaleNormal="80" zoomScalePageLayoutView="0" workbookViewId="0" topLeftCell="A1">
      <selection activeCell="M23" sqref="M23"/>
    </sheetView>
  </sheetViews>
  <sheetFormatPr defaultColWidth="9.140625" defaultRowHeight="15"/>
  <cols>
    <col min="1" max="2" width="3.140625" style="42" customWidth="1"/>
    <col min="3" max="3" width="36.421875" style="42" customWidth="1"/>
    <col min="4" max="23" width="7.7109375" style="42" customWidth="1"/>
    <col min="24" max="16384" width="9.140625" style="42" customWidth="1"/>
  </cols>
  <sheetData>
    <row r="1" ht="22.5" customHeight="1" thickBot="1">
      <c r="B1" s="41" t="s">
        <v>213</v>
      </c>
    </row>
    <row r="2" spans="2:23" ht="18" customHeight="1">
      <c r="B2" s="299" t="s">
        <v>189</v>
      </c>
      <c r="C2" s="300"/>
      <c r="D2" s="296">
        <v>2016</v>
      </c>
      <c r="E2" s="297"/>
      <c r="F2" s="297"/>
      <c r="G2" s="297"/>
      <c r="H2" s="298"/>
      <c r="I2" s="297">
        <v>2017</v>
      </c>
      <c r="J2" s="297"/>
      <c r="K2" s="297"/>
      <c r="L2" s="297"/>
      <c r="M2" s="298"/>
      <c r="N2" s="296">
        <v>2018</v>
      </c>
      <c r="O2" s="297"/>
      <c r="P2" s="297"/>
      <c r="Q2" s="297"/>
      <c r="R2" s="298"/>
      <c r="S2" s="297">
        <v>2019</v>
      </c>
      <c r="T2" s="297"/>
      <c r="U2" s="297"/>
      <c r="V2" s="297"/>
      <c r="W2" s="298"/>
    </row>
    <row r="3" spans="2:23" ht="81.75" customHeight="1" thickBot="1">
      <c r="B3" s="301"/>
      <c r="C3" s="302"/>
      <c r="D3" s="145" t="s">
        <v>208</v>
      </c>
      <c r="E3" s="146" t="s">
        <v>9</v>
      </c>
      <c r="F3" s="146" t="s">
        <v>190</v>
      </c>
      <c r="G3" s="147" t="s">
        <v>191</v>
      </c>
      <c r="H3" s="148" t="s">
        <v>10</v>
      </c>
      <c r="I3" s="145" t="s">
        <v>8</v>
      </c>
      <c r="J3" s="146" t="s">
        <v>9</v>
      </c>
      <c r="K3" s="146" t="s">
        <v>190</v>
      </c>
      <c r="L3" s="147" t="s">
        <v>191</v>
      </c>
      <c r="M3" s="148" t="s">
        <v>10</v>
      </c>
      <c r="N3" s="145" t="s">
        <v>8</v>
      </c>
      <c r="O3" s="146" t="s">
        <v>9</v>
      </c>
      <c r="P3" s="146" t="s">
        <v>190</v>
      </c>
      <c r="Q3" s="147" t="s">
        <v>191</v>
      </c>
      <c r="R3" s="148" t="s">
        <v>10</v>
      </c>
      <c r="S3" s="145" t="s">
        <v>8</v>
      </c>
      <c r="T3" s="146" t="s">
        <v>9</v>
      </c>
      <c r="U3" s="146" t="s">
        <v>190</v>
      </c>
      <c r="V3" s="147" t="s">
        <v>191</v>
      </c>
      <c r="W3" s="148" t="s">
        <v>10</v>
      </c>
    </row>
    <row r="4" spans="2:23" ht="15" customHeight="1">
      <c r="B4" s="58" t="s">
        <v>192</v>
      </c>
      <c r="C4" s="57"/>
      <c r="D4" s="155">
        <v>3.2851497159134766</v>
      </c>
      <c r="E4" s="214">
        <v>3.285149715913449</v>
      </c>
      <c r="F4" s="214">
        <v>3.3</v>
      </c>
      <c r="G4" s="156">
        <v>3.285</v>
      </c>
      <c r="H4" s="157">
        <v>3.285149729011616</v>
      </c>
      <c r="I4" s="155">
        <v>3.2780339474381037</v>
      </c>
      <c r="J4" s="214">
        <v>3.3344437711642083</v>
      </c>
      <c r="K4" s="214">
        <v>3</v>
      </c>
      <c r="L4" s="156">
        <v>3.29</v>
      </c>
      <c r="M4" s="157">
        <v>3.3140839929697075</v>
      </c>
      <c r="N4" s="155">
        <v>4.233949191848268</v>
      </c>
      <c r="O4" s="214">
        <v>4.166256470808394</v>
      </c>
      <c r="P4" s="214">
        <v>3.6</v>
      </c>
      <c r="Q4" s="156">
        <v>3.7</v>
      </c>
      <c r="R4" s="157">
        <v>4.056768021530188</v>
      </c>
      <c r="S4" s="155">
        <v>4.551263559202255</v>
      </c>
      <c r="T4" s="214">
        <v>4.373451598251332</v>
      </c>
      <c r="U4" s="214" t="s">
        <v>18</v>
      </c>
      <c r="V4" s="156">
        <v>3.9</v>
      </c>
      <c r="W4" s="157" t="s">
        <v>18</v>
      </c>
    </row>
    <row r="5" spans="2:23" ht="15" customHeight="1">
      <c r="B5" s="58"/>
      <c r="C5" s="57" t="s">
        <v>193</v>
      </c>
      <c r="D5" s="155">
        <v>2.874721424907861</v>
      </c>
      <c r="E5" s="214">
        <v>2.8933758736203297</v>
      </c>
      <c r="F5" s="214">
        <v>2.9</v>
      </c>
      <c r="G5" s="156" t="s">
        <v>18</v>
      </c>
      <c r="H5" s="157">
        <v>2.874721427494209</v>
      </c>
      <c r="I5" s="155">
        <v>3.4461010915166668</v>
      </c>
      <c r="J5" s="214">
        <v>3.3613962438292955</v>
      </c>
      <c r="K5" s="214">
        <v>3.1</v>
      </c>
      <c r="L5" s="156" t="s">
        <v>18</v>
      </c>
      <c r="M5" s="157">
        <v>3.129281512632609</v>
      </c>
      <c r="N5" s="155">
        <v>3.8669750840711288</v>
      </c>
      <c r="O5" s="214">
        <v>2.9058431942968754</v>
      </c>
      <c r="P5" s="214">
        <v>2.9</v>
      </c>
      <c r="Q5" s="156" t="s">
        <v>18</v>
      </c>
      <c r="R5" s="157">
        <v>3.2104725037826576</v>
      </c>
      <c r="S5" s="155">
        <v>3.967028741306237</v>
      </c>
      <c r="T5" s="214">
        <v>2.8540125387920057</v>
      </c>
      <c r="U5" s="214" t="s">
        <v>18</v>
      </c>
      <c r="V5" s="156" t="s">
        <v>18</v>
      </c>
      <c r="W5" s="157" t="s">
        <v>18</v>
      </c>
    </row>
    <row r="6" spans="2:23" ht="15">
      <c r="B6" s="58"/>
      <c r="C6" s="57" t="s">
        <v>194</v>
      </c>
      <c r="D6" s="155">
        <v>1.6107327763840118</v>
      </c>
      <c r="E6" s="214">
        <v>1.6107327763840162</v>
      </c>
      <c r="F6" s="214">
        <v>1.6</v>
      </c>
      <c r="G6" s="156" t="s">
        <v>18</v>
      </c>
      <c r="H6" s="157">
        <v>1.6107327834253393</v>
      </c>
      <c r="I6" s="155">
        <v>0.5740252659128089</v>
      </c>
      <c r="J6" s="214">
        <v>0.365660305744675</v>
      </c>
      <c r="K6" s="214">
        <v>2.4</v>
      </c>
      <c r="L6" s="156" t="s">
        <v>18</v>
      </c>
      <c r="M6" s="157">
        <v>0.8565831453376527</v>
      </c>
      <c r="N6" s="155">
        <v>1.465126170009313</v>
      </c>
      <c r="O6" s="214">
        <v>1.3413629540656835</v>
      </c>
      <c r="P6" s="214">
        <v>2.5</v>
      </c>
      <c r="Q6" s="156" t="s">
        <v>18</v>
      </c>
      <c r="R6" s="157">
        <v>1.863395790573863</v>
      </c>
      <c r="S6" s="155">
        <v>1.6650875088731993</v>
      </c>
      <c r="T6" s="214">
        <v>1.5846149524220365</v>
      </c>
      <c r="U6" s="214" t="s">
        <v>18</v>
      </c>
      <c r="V6" s="156" t="s">
        <v>18</v>
      </c>
      <c r="W6" s="157" t="s">
        <v>18</v>
      </c>
    </row>
    <row r="7" spans="2:23" ht="15">
      <c r="B7" s="58"/>
      <c r="C7" s="57" t="s">
        <v>195</v>
      </c>
      <c r="D7" s="155">
        <v>-9.252973990798594</v>
      </c>
      <c r="E7" s="214">
        <v>-9.252973985216927</v>
      </c>
      <c r="F7" s="214">
        <v>-9.3</v>
      </c>
      <c r="G7" s="156" t="s">
        <v>18</v>
      </c>
      <c r="H7" s="157">
        <v>-9.252973990798608</v>
      </c>
      <c r="I7" s="155">
        <v>1.057676866633102</v>
      </c>
      <c r="J7" s="214">
        <v>3.0134773331814024</v>
      </c>
      <c r="K7" s="214">
        <v>0.9</v>
      </c>
      <c r="L7" s="156" t="s">
        <v>18</v>
      </c>
      <c r="M7" s="157">
        <v>1.177765994847646</v>
      </c>
      <c r="N7" s="155">
        <v>6.908817678544281</v>
      </c>
      <c r="O7" s="214">
        <v>4.211914855573173</v>
      </c>
      <c r="P7" s="214">
        <v>5.8</v>
      </c>
      <c r="Q7" s="156" t="s">
        <v>18</v>
      </c>
      <c r="R7" s="157">
        <v>6.990094865270913</v>
      </c>
      <c r="S7" s="155">
        <v>4.468009459219417</v>
      </c>
      <c r="T7" s="214">
        <v>3.199436296278102</v>
      </c>
      <c r="U7" s="214" t="s">
        <v>18</v>
      </c>
      <c r="V7" s="156" t="s">
        <v>18</v>
      </c>
      <c r="W7" s="157" t="s">
        <v>18</v>
      </c>
    </row>
    <row r="8" spans="2:23" ht="15">
      <c r="B8" s="58"/>
      <c r="C8" s="57" t="s">
        <v>196</v>
      </c>
      <c r="D8" s="155">
        <v>4.763717829770343</v>
      </c>
      <c r="E8" s="214">
        <v>4.763717831108716</v>
      </c>
      <c r="F8" s="214">
        <v>4.8</v>
      </c>
      <c r="G8" s="156">
        <v>4.764</v>
      </c>
      <c r="H8" s="157">
        <v>4.76371783244709</v>
      </c>
      <c r="I8" s="155">
        <v>4.419554919725456</v>
      </c>
      <c r="J8" s="214">
        <v>4.993805903039594</v>
      </c>
      <c r="K8" s="214">
        <v>6.5</v>
      </c>
      <c r="L8" s="156">
        <v>5.208</v>
      </c>
      <c r="M8" s="157">
        <v>6.787559488548012</v>
      </c>
      <c r="N8" s="155">
        <v>7.780230796679916</v>
      </c>
      <c r="O8" s="214">
        <v>7.841745272512313</v>
      </c>
      <c r="P8" s="214">
        <v>7</v>
      </c>
      <c r="Q8" s="156">
        <v>5.75</v>
      </c>
      <c r="R8" s="157">
        <v>7.108862022078988</v>
      </c>
      <c r="S8" s="155">
        <v>8.732063217007592</v>
      </c>
      <c r="T8" s="214">
        <v>7.691391413757831</v>
      </c>
      <c r="U8" s="214" t="s">
        <v>18</v>
      </c>
      <c r="V8" s="156">
        <v>6.532</v>
      </c>
      <c r="W8" s="157" t="s">
        <v>18</v>
      </c>
    </row>
    <row r="9" spans="2:23" ht="15">
      <c r="B9" s="58"/>
      <c r="C9" s="57" t="s">
        <v>197</v>
      </c>
      <c r="D9" s="155">
        <v>2.92943954203524</v>
      </c>
      <c r="E9" s="214">
        <v>2.9294395420352393</v>
      </c>
      <c r="F9" s="214">
        <v>2.9</v>
      </c>
      <c r="G9" s="156">
        <v>2.929</v>
      </c>
      <c r="H9" s="157">
        <v>2.929439425232183</v>
      </c>
      <c r="I9" s="155">
        <v>4.62459581830484</v>
      </c>
      <c r="J9" s="214">
        <v>4.773703704470855</v>
      </c>
      <c r="K9" s="214">
        <v>6.6</v>
      </c>
      <c r="L9" s="156">
        <v>5.064</v>
      </c>
      <c r="M9" s="157">
        <v>6.809654496263584</v>
      </c>
      <c r="N9" s="155">
        <v>7.657690964601585</v>
      </c>
      <c r="O9" s="214">
        <v>6.790876420330649</v>
      </c>
      <c r="P9" s="214">
        <v>6.8</v>
      </c>
      <c r="Q9" s="156">
        <v>5.72</v>
      </c>
      <c r="R9" s="157">
        <v>6.791286993960699</v>
      </c>
      <c r="S9" s="155">
        <v>8.092427069885602</v>
      </c>
      <c r="T9" s="214">
        <v>6.280352874700124</v>
      </c>
      <c r="U9" s="214" t="s">
        <v>18</v>
      </c>
      <c r="V9" s="156">
        <v>6.04</v>
      </c>
      <c r="W9" s="157" t="s">
        <v>18</v>
      </c>
    </row>
    <row r="10" spans="2:23" ht="3.75" customHeight="1">
      <c r="B10" s="58"/>
      <c r="C10" s="57"/>
      <c r="D10" s="155"/>
      <c r="E10" s="214"/>
      <c r="F10" s="214"/>
      <c r="G10" s="156"/>
      <c r="H10" s="157"/>
      <c r="I10" s="155"/>
      <c r="J10" s="214"/>
      <c r="K10" s="214"/>
      <c r="L10" s="156"/>
      <c r="M10" s="157"/>
      <c r="N10" s="155"/>
      <c r="O10" s="214"/>
      <c r="P10" s="214"/>
      <c r="Q10" s="156"/>
      <c r="R10" s="157"/>
      <c r="S10" s="155">
        <v>0</v>
      </c>
      <c r="T10" s="214">
        <v>0</v>
      </c>
      <c r="U10" s="214" t="s">
        <v>18</v>
      </c>
      <c r="V10" s="156"/>
      <c r="W10" s="157" t="s">
        <v>18</v>
      </c>
    </row>
    <row r="11" spans="2:23" ht="18">
      <c r="B11" s="58" t="s">
        <v>198</v>
      </c>
      <c r="C11" s="57"/>
      <c r="D11" s="155">
        <v>-0.4816665000000029</v>
      </c>
      <c r="E11" s="156">
        <v>-0.481666666666658</v>
      </c>
      <c r="F11" s="156">
        <v>-0.5</v>
      </c>
      <c r="G11" s="156">
        <v>-0.466</v>
      </c>
      <c r="H11" s="157">
        <v>-0.4816666663539304</v>
      </c>
      <c r="I11" s="155">
        <v>1.2844329331539939</v>
      </c>
      <c r="J11" s="214">
        <v>1.2785339079018243</v>
      </c>
      <c r="K11" s="214">
        <v>1.4</v>
      </c>
      <c r="L11" s="156">
        <v>1.238</v>
      </c>
      <c r="M11" s="157">
        <v>1.5664493249838207</v>
      </c>
      <c r="N11" s="155">
        <v>1.999277659021942</v>
      </c>
      <c r="O11" s="214">
        <v>1.7117883221712038</v>
      </c>
      <c r="P11" s="214">
        <v>1.6</v>
      </c>
      <c r="Q11" s="156">
        <v>1.515</v>
      </c>
      <c r="R11" s="157">
        <v>1.9536056954237546</v>
      </c>
      <c r="S11" s="155">
        <v>1.9719748417066825</v>
      </c>
      <c r="T11" s="214">
        <v>1.8998962607452485</v>
      </c>
      <c r="U11" s="214" t="s">
        <v>18</v>
      </c>
      <c r="V11" s="156">
        <v>1.825</v>
      </c>
      <c r="W11" s="157" t="s">
        <v>18</v>
      </c>
    </row>
    <row r="12" spans="2:23" ht="3.75" customHeight="1">
      <c r="B12" s="58"/>
      <c r="C12" s="57"/>
      <c r="D12" s="55"/>
      <c r="E12" s="55"/>
      <c r="F12" s="55"/>
      <c r="G12" s="55"/>
      <c r="H12" s="157"/>
      <c r="I12" s="155"/>
      <c r="J12" s="214"/>
      <c r="K12" s="214"/>
      <c r="L12" s="156"/>
      <c r="M12" s="157"/>
      <c r="N12" s="155"/>
      <c r="O12" s="214"/>
      <c r="P12" s="214"/>
      <c r="Q12" s="156"/>
      <c r="R12" s="157"/>
      <c r="S12" s="155">
        <v>0</v>
      </c>
      <c r="T12" s="214">
        <v>0</v>
      </c>
      <c r="U12" s="214" t="s">
        <v>18</v>
      </c>
      <c r="V12" s="156"/>
      <c r="W12" s="157" t="s">
        <v>18</v>
      </c>
    </row>
    <row r="13" spans="2:23" ht="15">
      <c r="B13" s="58" t="s">
        <v>199</v>
      </c>
      <c r="C13" s="57"/>
      <c r="D13" s="155">
        <v>2.379760905739616</v>
      </c>
      <c r="E13" s="156">
        <v>2.37978348522363</v>
      </c>
      <c r="F13" s="156">
        <v>2.4</v>
      </c>
      <c r="G13" s="156" t="s">
        <v>18</v>
      </c>
      <c r="H13" s="157" t="s">
        <v>18</v>
      </c>
      <c r="I13" s="155">
        <v>2.148091229439771</v>
      </c>
      <c r="J13" s="214">
        <v>2.040528956694465</v>
      </c>
      <c r="K13" s="214">
        <v>1.4</v>
      </c>
      <c r="L13" s="156" t="s">
        <v>18</v>
      </c>
      <c r="M13" s="157" t="s">
        <v>18</v>
      </c>
      <c r="N13" s="155">
        <v>1.5483418847363168</v>
      </c>
      <c r="O13" s="214">
        <v>1.4020684466373279</v>
      </c>
      <c r="P13" s="214">
        <v>1.3</v>
      </c>
      <c r="Q13" s="156" t="s">
        <v>18</v>
      </c>
      <c r="R13" s="157" t="s">
        <v>18</v>
      </c>
      <c r="S13" s="155">
        <v>1.0585778385847817</v>
      </c>
      <c r="T13" s="214">
        <v>1.001258004549599</v>
      </c>
      <c r="U13" s="214" t="s">
        <v>18</v>
      </c>
      <c r="V13" s="156" t="s">
        <v>18</v>
      </c>
      <c r="W13" s="157" t="s">
        <v>18</v>
      </c>
    </row>
    <row r="14" spans="2:23" ht="15">
      <c r="B14" s="58" t="s">
        <v>200</v>
      </c>
      <c r="C14" s="57"/>
      <c r="D14" s="155">
        <v>9.64445</v>
      </c>
      <c r="E14" s="214">
        <v>9.645253346461546</v>
      </c>
      <c r="F14" s="214">
        <v>9.7</v>
      </c>
      <c r="G14" s="156">
        <v>9.658</v>
      </c>
      <c r="H14" s="157">
        <v>9.64513935952601</v>
      </c>
      <c r="I14" s="155">
        <v>8.355925</v>
      </c>
      <c r="J14" s="214">
        <v>8.189802728766075</v>
      </c>
      <c r="K14" s="214">
        <v>8.6</v>
      </c>
      <c r="L14" s="156">
        <v>7.913</v>
      </c>
      <c r="M14" s="157">
        <v>8.508075484719924</v>
      </c>
      <c r="N14" s="155">
        <v>7.718175</v>
      </c>
      <c r="O14" s="214">
        <v>7.302468741966865</v>
      </c>
      <c r="P14" s="214">
        <v>7.6</v>
      </c>
      <c r="Q14" s="156">
        <v>7.376</v>
      </c>
      <c r="R14" s="157">
        <v>7.577631065929194</v>
      </c>
      <c r="S14" s="155">
        <v>7.0764</v>
      </c>
      <c r="T14" s="214">
        <v>6.699548221173933</v>
      </c>
      <c r="U14" s="214" t="s">
        <v>18</v>
      </c>
      <c r="V14" s="156">
        <v>7.23</v>
      </c>
      <c r="W14" s="157" t="s">
        <v>18</v>
      </c>
    </row>
    <row r="15" spans="2:23" ht="15">
      <c r="B15" s="58" t="s">
        <v>201</v>
      </c>
      <c r="C15" s="57"/>
      <c r="D15" s="155">
        <v>3.2842582115753913</v>
      </c>
      <c r="E15" s="214">
        <v>3.28425821064553</v>
      </c>
      <c r="F15" s="214" t="s">
        <v>18</v>
      </c>
      <c r="G15" s="156" t="s">
        <v>18</v>
      </c>
      <c r="H15" s="157" t="s">
        <v>18</v>
      </c>
      <c r="I15" s="155">
        <v>4.384961925544118</v>
      </c>
      <c r="J15" s="214">
        <v>3.9473684210526327</v>
      </c>
      <c r="K15" s="214" t="s">
        <v>18</v>
      </c>
      <c r="L15" s="156" t="s">
        <v>18</v>
      </c>
      <c r="M15" s="157" t="s">
        <v>18</v>
      </c>
      <c r="N15" s="155">
        <v>4.9398063149981795</v>
      </c>
      <c r="O15" s="214">
        <v>4.641350210970474</v>
      </c>
      <c r="P15" s="214" t="s">
        <v>18</v>
      </c>
      <c r="Q15" s="156" t="s">
        <v>18</v>
      </c>
      <c r="R15" s="157" t="s">
        <v>18</v>
      </c>
      <c r="S15" s="155">
        <v>4.995863626670655</v>
      </c>
      <c r="T15" s="214">
        <v>4.8387096774193505</v>
      </c>
      <c r="U15" s="214" t="s">
        <v>18</v>
      </c>
      <c r="V15" s="156" t="s">
        <v>18</v>
      </c>
      <c r="W15" s="157" t="s">
        <v>18</v>
      </c>
    </row>
    <row r="16" spans="2:23" ht="15">
      <c r="B16" s="58" t="s">
        <v>138</v>
      </c>
      <c r="C16" s="57"/>
      <c r="D16" s="155">
        <v>1.754111905213179</v>
      </c>
      <c r="E16" s="214" t="s">
        <v>18</v>
      </c>
      <c r="F16" s="214">
        <v>1.8</v>
      </c>
      <c r="G16" s="156" t="s">
        <v>18</v>
      </c>
      <c r="H16" s="157">
        <v>1.7541111947065646</v>
      </c>
      <c r="I16" s="155">
        <v>4.256813724976993</v>
      </c>
      <c r="J16" s="214" t="s">
        <v>18</v>
      </c>
      <c r="K16" s="214">
        <v>4</v>
      </c>
      <c r="L16" s="156" t="s">
        <v>18</v>
      </c>
      <c r="M16" s="157">
        <v>3.9592755191381945</v>
      </c>
      <c r="N16" s="155">
        <v>4.940047290444639</v>
      </c>
      <c r="O16" s="214" t="s">
        <v>18</v>
      </c>
      <c r="P16" s="214">
        <v>4.7</v>
      </c>
      <c r="Q16" s="156" t="s">
        <v>18</v>
      </c>
      <c r="R16" s="157">
        <v>4.722170247197677</v>
      </c>
      <c r="S16" s="155">
        <v>4.99572501668996</v>
      </c>
      <c r="T16" s="214" t="s">
        <v>18</v>
      </c>
      <c r="U16" s="214" t="s">
        <v>18</v>
      </c>
      <c r="V16" s="156" t="s">
        <v>18</v>
      </c>
      <c r="W16" s="157" t="s">
        <v>18</v>
      </c>
    </row>
    <row r="17" spans="2:23" ht="3.75" customHeight="1">
      <c r="B17" s="58"/>
      <c r="C17" s="57"/>
      <c r="D17" s="155"/>
      <c r="E17" s="195"/>
      <c r="F17" s="214"/>
      <c r="G17" s="156"/>
      <c r="H17" s="157"/>
      <c r="I17" s="155"/>
      <c r="J17" s="214"/>
      <c r="K17" s="214"/>
      <c r="L17" s="156"/>
      <c r="M17" s="157"/>
      <c r="N17" s="155"/>
      <c r="O17" s="214"/>
      <c r="P17" s="214"/>
      <c r="Q17" s="156"/>
      <c r="R17" s="157"/>
      <c r="S17" s="155"/>
      <c r="T17" s="214"/>
      <c r="U17" s="214" t="s">
        <v>18</v>
      </c>
      <c r="V17" s="156"/>
      <c r="W17" s="157" t="s">
        <v>18</v>
      </c>
    </row>
    <row r="18" spans="2:23" ht="15">
      <c r="B18" s="58" t="s">
        <v>202</v>
      </c>
      <c r="C18" s="57"/>
      <c r="D18" s="158">
        <v>-1.6817817916994702</v>
      </c>
      <c r="E18" s="159">
        <v>-1.68</v>
      </c>
      <c r="F18" s="159">
        <v>-1.7</v>
      </c>
      <c r="G18" s="214">
        <v>-1.977</v>
      </c>
      <c r="H18" s="156">
        <v>-1.681781828514448</v>
      </c>
      <c r="I18" s="155">
        <v>-1.3501812577485088</v>
      </c>
      <c r="J18" s="214">
        <v>-1.24</v>
      </c>
      <c r="K18" s="214">
        <v>-1.3</v>
      </c>
      <c r="L18" s="156">
        <v>-1.752</v>
      </c>
      <c r="M18" s="157">
        <v>-1.232599476867444</v>
      </c>
      <c r="N18" s="155">
        <v>-0.949298550188796</v>
      </c>
      <c r="O18" s="214">
        <v>-0.5</v>
      </c>
      <c r="P18" s="214">
        <v>-0.6</v>
      </c>
      <c r="Q18" s="156">
        <v>-1.135</v>
      </c>
      <c r="R18" s="157">
        <v>-0.5594184385642481</v>
      </c>
      <c r="S18" s="155">
        <v>-0.35419372975700986</v>
      </c>
      <c r="T18" s="214">
        <v>0</v>
      </c>
      <c r="U18" s="214" t="s">
        <v>18</v>
      </c>
      <c r="V18" s="156">
        <v>-0.68</v>
      </c>
      <c r="W18" s="157" t="s">
        <v>18</v>
      </c>
    </row>
    <row r="19" spans="2:23" ht="15">
      <c r="B19" s="58" t="s">
        <v>203</v>
      </c>
      <c r="C19" s="57"/>
      <c r="D19" s="158">
        <v>51.94451444162985</v>
      </c>
      <c r="E19" s="159">
        <v>51.9</v>
      </c>
      <c r="F19" s="159">
        <v>51.9</v>
      </c>
      <c r="G19" s="214">
        <v>52.265</v>
      </c>
      <c r="H19" s="156">
        <v>51.94446246476135</v>
      </c>
      <c r="I19" s="155">
        <v>51.78623839844292</v>
      </c>
      <c r="J19" s="214">
        <v>51.8</v>
      </c>
      <c r="K19" s="214">
        <v>51.5</v>
      </c>
      <c r="L19" s="156">
        <v>51.927</v>
      </c>
      <c r="M19" s="157">
        <v>51.69897456436754</v>
      </c>
      <c r="N19" s="155">
        <v>50.26496698700673</v>
      </c>
      <c r="O19" s="214">
        <v>49.9</v>
      </c>
      <c r="P19" s="214">
        <v>49.8</v>
      </c>
      <c r="Q19" s="156">
        <v>50.855</v>
      </c>
      <c r="R19" s="157">
        <v>50.21934209596947</v>
      </c>
      <c r="S19" s="155">
        <v>48.589550122987625</v>
      </c>
      <c r="T19" s="214">
        <v>48</v>
      </c>
      <c r="U19" s="214" t="s">
        <v>18</v>
      </c>
      <c r="V19" s="156">
        <v>49.191</v>
      </c>
      <c r="W19" s="157" t="s">
        <v>18</v>
      </c>
    </row>
    <row r="20" spans="2:23" ht="3.75" customHeight="1">
      <c r="B20" s="58"/>
      <c r="C20" s="57"/>
      <c r="D20" s="155"/>
      <c r="E20" s="214"/>
      <c r="F20" s="156"/>
      <c r="G20" s="156"/>
      <c r="H20" s="157"/>
      <c r="I20" s="155"/>
      <c r="J20" s="156"/>
      <c r="K20" s="156"/>
      <c r="L20" s="156"/>
      <c r="M20" s="157"/>
      <c r="N20" s="155"/>
      <c r="O20" s="156"/>
      <c r="P20" s="156"/>
      <c r="Q20" s="156"/>
      <c r="R20" s="157"/>
      <c r="S20" s="155"/>
      <c r="T20" s="214">
        <v>0</v>
      </c>
      <c r="U20" s="214" t="s">
        <v>18</v>
      </c>
      <c r="V20" s="156"/>
      <c r="W20" s="157" t="s">
        <v>18</v>
      </c>
    </row>
    <row r="21" spans="2:23" ht="15.75" thickBot="1">
      <c r="B21" s="60" t="s">
        <v>204</v>
      </c>
      <c r="C21" s="64"/>
      <c r="D21" s="244">
        <v>-0.7287292029150386</v>
      </c>
      <c r="E21" s="161">
        <v>-0.7287292389203355</v>
      </c>
      <c r="F21" s="161">
        <v>0.2</v>
      </c>
      <c r="G21" s="161">
        <v>0.355</v>
      </c>
      <c r="H21" s="162">
        <v>-0.7287291971881865</v>
      </c>
      <c r="I21" s="244">
        <v>0.373960506063021</v>
      </c>
      <c r="J21" s="161">
        <v>-0.8521627945878256</v>
      </c>
      <c r="K21" s="161">
        <v>0.1</v>
      </c>
      <c r="L21" s="161">
        <v>0.262</v>
      </c>
      <c r="M21" s="162">
        <v>-0.139181008196369</v>
      </c>
      <c r="N21" s="244">
        <v>0.9066336359167448</v>
      </c>
      <c r="O21" s="161">
        <v>-0.11889837759560962</v>
      </c>
      <c r="P21" s="161">
        <v>0.4</v>
      </c>
      <c r="Q21" s="161">
        <v>0.232</v>
      </c>
      <c r="R21" s="162">
        <v>0.70634744575256</v>
      </c>
      <c r="S21" s="244">
        <v>1.9073127052198446</v>
      </c>
      <c r="T21" s="160">
        <v>1.058678826395349</v>
      </c>
      <c r="U21" s="160" t="s">
        <v>18</v>
      </c>
      <c r="V21" s="161">
        <v>0.597</v>
      </c>
      <c r="W21" s="162" t="s">
        <v>18</v>
      </c>
    </row>
    <row r="22" ht="15">
      <c r="B22" s="42" t="s">
        <v>205</v>
      </c>
    </row>
    <row r="23" ht="15">
      <c r="B23" s="42" t="s">
        <v>217</v>
      </c>
    </row>
    <row r="24" spans="1:21" ht="15">
      <c r="A24" s="166"/>
      <c r="B24" s="24" t="s">
        <v>218</v>
      </c>
      <c r="C24" s="166"/>
      <c r="D24" s="166"/>
      <c r="E24" s="166"/>
      <c r="F24" s="166"/>
      <c r="G24" s="166"/>
      <c r="H24" s="166"/>
      <c r="I24" s="166"/>
      <c r="J24" s="166"/>
      <c r="K24" s="166"/>
      <c r="L24" s="166"/>
      <c r="M24" s="166"/>
      <c r="N24" s="166"/>
      <c r="O24" s="166"/>
      <c r="P24" s="166"/>
      <c r="Q24" s="166"/>
      <c r="R24" s="166"/>
      <c r="S24" s="166"/>
      <c r="T24" s="166"/>
      <c r="U24" s="166"/>
    </row>
    <row r="25" ht="15">
      <c r="B25" s="42" t="s">
        <v>209</v>
      </c>
    </row>
    <row r="26" ht="15">
      <c r="B26" s="42" t="s">
        <v>210</v>
      </c>
    </row>
    <row r="27" ht="15">
      <c r="B27" s="42" t="s">
        <v>211</v>
      </c>
    </row>
    <row r="29" ht="15">
      <c r="B29" s="42" t="s">
        <v>206</v>
      </c>
    </row>
    <row r="30" ht="15">
      <c r="B30" s="42" t="s">
        <v>15</v>
      </c>
    </row>
    <row r="37" ht="15">
      <c r="G37" s="42" t="s">
        <v>17</v>
      </c>
    </row>
    <row r="39" spans="4:5" ht="15">
      <c r="D39" s="54"/>
      <c r="E39" s="54"/>
    </row>
    <row r="40" spans="4:5" ht="15">
      <c r="D40" s="225"/>
      <c r="E40" s="54"/>
    </row>
    <row r="41" spans="4:5" ht="15">
      <c r="D41" s="225"/>
      <c r="E41" s="54"/>
    </row>
    <row r="42" spans="4:5" ht="15">
      <c r="D42" s="54"/>
      <c r="E42" s="54"/>
    </row>
    <row r="43" spans="4:5" ht="15">
      <c r="D43" s="54"/>
      <c r="E43" s="54"/>
    </row>
  </sheetData>
  <sheetProtection/>
  <mergeCells count="5">
    <mergeCell ref="N2:R2"/>
    <mergeCell ref="D2:H2"/>
    <mergeCell ref="I2:M2"/>
    <mergeCell ref="B2:C3"/>
    <mergeCell ref="S2:W2"/>
  </mergeCells>
  <printOptions/>
  <pageMargins left="0.7" right="0.7" top="0.75" bottom="0.75" header="0.3" footer="0.3"/>
  <pageSetup fitToHeight="1"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Fejes</dc:creator>
  <cp:keywords/>
  <dc:description/>
  <cp:lastModifiedBy> Kendera</cp:lastModifiedBy>
  <cp:lastPrinted>2017-06-20T08:55:32Z</cp:lastPrinted>
  <dcterms:created xsi:type="dcterms:W3CDTF">2013-10-16T07:18:04Z</dcterms:created>
  <dcterms:modified xsi:type="dcterms:W3CDTF">2017-09-26T09:14:02Z</dcterms:modified>
  <cp:category/>
  <cp:version/>
  <cp:contentType/>
  <cp:contentStatus/>
</cp:coreProperties>
</file>