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haredOPB\0_DATA DO ECB\WEB\"/>
    </mc:Choice>
  </mc:AlternateContent>
  <xr:revisionPtr revIDLastSave="0" documentId="8_{558937FD-FC50-404B-858A-71A36BBF74D2}" xr6:coauthVersionLast="44" xr6:coauthVersionMax="44" xr10:uidLastSave="{00000000-0000-0000-0000-000000000000}"/>
  <bookViews>
    <workbookView xWindow="-108" yWindow="-108" windowWidth="23256" windowHeight="12720" xr2:uid="{495E89C6-9E1C-4B02-AE29-2592A16D7763}"/>
  </bookViews>
  <sheets>
    <sheet name="QBOP_2016" sheetId="1" r:id="rId1"/>
  </sheets>
  <definedNames>
    <definedName name="_xlnm._FilterDatabase" localSheetId="0" hidden="1">QBOP_2016!$A$6:$BC$92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91" i="1" l="1"/>
  <c r="K91" i="1"/>
  <c r="H91" i="1"/>
  <c r="E91" i="1"/>
  <c r="N90" i="1"/>
  <c r="K90" i="1"/>
  <c r="H90" i="1"/>
  <c r="E90" i="1"/>
  <c r="N89" i="1"/>
  <c r="K89" i="1"/>
  <c r="H89" i="1"/>
  <c r="E89" i="1"/>
  <c r="N88" i="1"/>
  <c r="K88" i="1"/>
  <c r="H88" i="1"/>
  <c r="E88" i="1"/>
  <c r="N87" i="1"/>
  <c r="K87" i="1"/>
  <c r="H87" i="1"/>
  <c r="E87" i="1"/>
  <c r="N86" i="1"/>
  <c r="K86" i="1"/>
  <c r="H86" i="1"/>
  <c r="E86" i="1"/>
  <c r="N85" i="1"/>
  <c r="K85" i="1"/>
  <c r="H85" i="1"/>
  <c r="E85" i="1"/>
  <c r="N84" i="1"/>
  <c r="K84" i="1"/>
  <c r="H84" i="1"/>
  <c r="E84" i="1"/>
  <c r="N82" i="1"/>
  <c r="K82" i="1"/>
  <c r="H82" i="1"/>
  <c r="E82" i="1"/>
  <c r="N81" i="1"/>
  <c r="K81" i="1"/>
  <c r="H81" i="1"/>
  <c r="E81" i="1"/>
  <c r="N80" i="1"/>
  <c r="K80" i="1"/>
  <c r="H80" i="1"/>
  <c r="E80" i="1"/>
  <c r="N79" i="1"/>
  <c r="K79" i="1"/>
  <c r="H79" i="1"/>
  <c r="E79" i="1"/>
  <c r="M77" i="1"/>
  <c r="L77" i="1"/>
  <c r="N77" i="1" s="1"/>
  <c r="J77" i="1"/>
  <c r="I77" i="1"/>
  <c r="G77" i="1"/>
  <c r="F77" i="1"/>
  <c r="D77" i="1"/>
  <c r="C77" i="1"/>
  <c r="N72" i="1"/>
  <c r="K72" i="1"/>
  <c r="H72" i="1"/>
  <c r="E72" i="1"/>
  <c r="N71" i="1"/>
  <c r="K71" i="1"/>
  <c r="H71" i="1"/>
  <c r="E71" i="1"/>
  <c r="N70" i="1"/>
  <c r="K70" i="1"/>
  <c r="H70" i="1"/>
  <c r="E70" i="1"/>
  <c r="N69" i="1"/>
  <c r="K69" i="1"/>
  <c r="H69" i="1"/>
  <c r="E69" i="1"/>
  <c r="N68" i="1"/>
  <c r="K68" i="1"/>
  <c r="H68" i="1"/>
  <c r="E68" i="1"/>
  <c r="M67" i="1"/>
  <c r="L67" i="1"/>
  <c r="N67" i="1" s="1"/>
  <c r="J67" i="1"/>
  <c r="I67" i="1"/>
  <c r="G67" i="1"/>
  <c r="F67" i="1"/>
  <c r="D67" i="1"/>
  <c r="C67" i="1"/>
  <c r="N66" i="1"/>
  <c r="K66" i="1"/>
  <c r="H66" i="1"/>
  <c r="E66" i="1"/>
  <c r="N65" i="1"/>
  <c r="K65" i="1"/>
  <c r="H65" i="1"/>
  <c r="E65" i="1"/>
  <c r="N64" i="1"/>
  <c r="K64" i="1"/>
  <c r="H64" i="1"/>
  <c r="E64" i="1"/>
  <c r="N63" i="1"/>
  <c r="K63" i="1"/>
  <c r="H63" i="1"/>
  <c r="E63" i="1"/>
  <c r="M62" i="1"/>
  <c r="L62" i="1"/>
  <c r="N62" i="1" s="1"/>
  <c r="J62" i="1"/>
  <c r="J61" i="1" s="1"/>
  <c r="I62" i="1"/>
  <c r="I61" i="1" s="1"/>
  <c r="G62" i="1"/>
  <c r="F62" i="1"/>
  <c r="D62" i="1"/>
  <c r="D61" i="1" s="1"/>
  <c r="C62" i="1"/>
  <c r="C61" i="1" s="1"/>
  <c r="E61" i="1" s="1"/>
  <c r="M61" i="1"/>
  <c r="N60" i="1"/>
  <c r="K60" i="1"/>
  <c r="H60" i="1"/>
  <c r="E60" i="1"/>
  <c r="N59" i="1"/>
  <c r="K59" i="1"/>
  <c r="H59" i="1"/>
  <c r="E59" i="1"/>
  <c r="N58" i="1"/>
  <c r="K58" i="1"/>
  <c r="H58" i="1"/>
  <c r="E58" i="1"/>
  <c r="N57" i="1"/>
  <c r="K57" i="1"/>
  <c r="H57" i="1"/>
  <c r="E57" i="1"/>
  <c r="M56" i="1"/>
  <c r="L56" i="1"/>
  <c r="N56" i="1" s="1"/>
  <c r="J56" i="1"/>
  <c r="I56" i="1"/>
  <c r="G56" i="1"/>
  <c r="F56" i="1"/>
  <c r="D56" i="1"/>
  <c r="C56" i="1"/>
  <c r="N55" i="1"/>
  <c r="K55" i="1"/>
  <c r="H55" i="1"/>
  <c r="E55" i="1"/>
  <c r="N54" i="1"/>
  <c r="K54" i="1"/>
  <c r="H54" i="1"/>
  <c r="E54" i="1"/>
  <c r="N53" i="1"/>
  <c r="K53" i="1"/>
  <c r="H53" i="1"/>
  <c r="E53" i="1"/>
  <c r="N52" i="1"/>
  <c r="K52" i="1"/>
  <c r="H52" i="1"/>
  <c r="E52" i="1"/>
  <c r="M51" i="1"/>
  <c r="L51" i="1"/>
  <c r="N51" i="1" s="1"/>
  <c r="J51" i="1"/>
  <c r="I51" i="1"/>
  <c r="K51" i="1" s="1"/>
  <c r="G51" i="1"/>
  <c r="F51" i="1"/>
  <c r="D51" i="1"/>
  <c r="C51" i="1"/>
  <c r="E51" i="1" s="1"/>
  <c r="N50" i="1"/>
  <c r="K50" i="1"/>
  <c r="H50" i="1"/>
  <c r="E50" i="1"/>
  <c r="N49" i="1"/>
  <c r="K49" i="1"/>
  <c r="H49" i="1"/>
  <c r="E49" i="1"/>
  <c r="N48" i="1"/>
  <c r="K48" i="1"/>
  <c r="H48" i="1"/>
  <c r="E48" i="1"/>
  <c r="N47" i="1"/>
  <c r="K47" i="1"/>
  <c r="H47" i="1"/>
  <c r="E47" i="1"/>
  <c r="M46" i="1"/>
  <c r="L46" i="1"/>
  <c r="J46" i="1"/>
  <c r="I46" i="1"/>
  <c r="K46" i="1" s="1"/>
  <c r="G46" i="1"/>
  <c r="F46" i="1"/>
  <c r="D46" i="1"/>
  <c r="C46" i="1"/>
  <c r="E46" i="1" s="1"/>
  <c r="M45" i="1"/>
  <c r="M44" i="1" s="1"/>
  <c r="N42" i="1"/>
  <c r="K42" i="1"/>
  <c r="H42" i="1"/>
  <c r="E42" i="1"/>
  <c r="N41" i="1"/>
  <c r="K41" i="1"/>
  <c r="H41" i="1"/>
  <c r="E41" i="1"/>
  <c r="M40" i="1"/>
  <c r="L40" i="1"/>
  <c r="J40" i="1"/>
  <c r="I40" i="1"/>
  <c r="K40" i="1" s="1"/>
  <c r="G40" i="1"/>
  <c r="F40" i="1"/>
  <c r="D40" i="1"/>
  <c r="C40" i="1"/>
  <c r="E40" i="1" s="1"/>
  <c r="N39" i="1"/>
  <c r="K39" i="1"/>
  <c r="H39" i="1"/>
  <c r="E39" i="1"/>
  <c r="N38" i="1"/>
  <c r="K38" i="1"/>
  <c r="H38" i="1"/>
  <c r="E38" i="1"/>
  <c r="M37" i="1"/>
  <c r="L37" i="1"/>
  <c r="J37" i="1"/>
  <c r="I37" i="1"/>
  <c r="K37" i="1" s="1"/>
  <c r="G37" i="1"/>
  <c r="H37" i="1" s="1"/>
  <c r="F37" i="1"/>
  <c r="D37" i="1"/>
  <c r="C37" i="1"/>
  <c r="E37" i="1" s="1"/>
  <c r="N36" i="1"/>
  <c r="K36" i="1"/>
  <c r="H36" i="1"/>
  <c r="E36" i="1"/>
  <c r="N35" i="1"/>
  <c r="K35" i="1"/>
  <c r="H35" i="1"/>
  <c r="E35" i="1"/>
  <c r="M34" i="1"/>
  <c r="L34" i="1"/>
  <c r="J34" i="1"/>
  <c r="I34" i="1"/>
  <c r="K34" i="1" s="1"/>
  <c r="G34" i="1"/>
  <c r="H34" i="1" s="1"/>
  <c r="F34" i="1"/>
  <c r="D34" i="1"/>
  <c r="C34" i="1"/>
  <c r="E34" i="1" s="1"/>
  <c r="N33" i="1"/>
  <c r="K33" i="1"/>
  <c r="H33" i="1"/>
  <c r="E33" i="1"/>
  <c r="N32" i="1"/>
  <c r="K32" i="1"/>
  <c r="H32" i="1"/>
  <c r="E32" i="1"/>
  <c r="N31" i="1"/>
  <c r="K31" i="1"/>
  <c r="H31" i="1"/>
  <c r="E31" i="1"/>
  <c r="N30" i="1"/>
  <c r="K30" i="1"/>
  <c r="H30" i="1"/>
  <c r="E30" i="1"/>
  <c r="M29" i="1"/>
  <c r="L29" i="1"/>
  <c r="J29" i="1"/>
  <c r="I29" i="1"/>
  <c r="G29" i="1"/>
  <c r="F29" i="1"/>
  <c r="D29" i="1"/>
  <c r="C29" i="1"/>
  <c r="N28" i="1"/>
  <c r="K28" i="1"/>
  <c r="H28" i="1"/>
  <c r="E28" i="1"/>
  <c r="N27" i="1"/>
  <c r="K27" i="1"/>
  <c r="H27" i="1"/>
  <c r="E27" i="1"/>
  <c r="N26" i="1"/>
  <c r="K26" i="1"/>
  <c r="H26" i="1"/>
  <c r="E26" i="1"/>
  <c r="M25" i="1"/>
  <c r="M24" i="1" s="1"/>
  <c r="M22" i="1" s="1"/>
  <c r="L25" i="1"/>
  <c r="J25" i="1"/>
  <c r="I25" i="1"/>
  <c r="I24" i="1" s="1"/>
  <c r="I22" i="1" s="1"/>
  <c r="G25" i="1"/>
  <c r="G24" i="1" s="1"/>
  <c r="G22" i="1" s="1"/>
  <c r="F25" i="1"/>
  <c r="F24" i="1" s="1"/>
  <c r="F22" i="1" s="1"/>
  <c r="D25" i="1"/>
  <c r="C25" i="1"/>
  <c r="E25" i="1" s="1"/>
  <c r="L24" i="1"/>
  <c r="N23" i="1"/>
  <c r="K23" i="1"/>
  <c r="H23" i="1"/>
  <c r="E23" i="1"/>
  <c r="N21" i="1"/>
  <c r="K21" i="1"/>
  <c r="H21" i="1"/>
  <c r="E21" i="1"/>
  <c r="N20" i="1"/>
  <c r="K20" i="1"/>
  <c r="H20" i="1"/>
  <c r="E20" i="1"/>
  <c r="N19" i="1"/>
  <c r="K19" i="1"/>
  <c r="H19" i="1"/>
  <c r="E19" i="1"/>
  <c r="N18" i="1"/>
  <c r="K18" i="1"/>
  <c r="H18" i="1"/>
  <c r="E18" i="1"/>
  <c r="N17" i="1"/>
  <c r="K17" i="1"/>
  <c r="H17" i="1"/>
  <c r="E17" i="1"/>
  <c r="N16" i="1"/>
  <c r="K16" i="1"/>
  <c r="H16" i="1"/>
  <c r="E16" i="1"/>
  <c r="N15" i="1"/>
  <c r="K15" i="1"/>
  <c r="H15" i="1"/>
  <c r="E15" i="1"/>
  <c r="N14" i="1"/>
  <c r="K14" i="1"/>
  <c r="H14" i="1"/>
  <c r="E14" i="1"/>
  <c r="N13" i="1"/>
  <c r="K13" i="1"/>
  <c r="H13" i="1"/>
  <c r="E13" i="1"/>
  <c r="N12" i="1"/>
  <c r="K12" i="1"/>
  <c r="H12" i="1"/>
  <c r="E12" i="1"/>
  <c r="N11" i="1"/>
  <c r="K11" i="1"/>
  <c r="H11" i="1"/>
  <c r="E11" i="1"/>
  <c r="N10" i="1"/>
  <c r="K10" i="1"/>
  <c r="H10" i="1"/>
  <c r="E10" i="1"/>
  <c r="N9" i="1"/>
  <c r="K9" i="1"/>
  <c r="H9" i="1"/>
  <c r="E9" i="1"/>
  <c r="M8" i="1"/>
  <c r="L8" i="1"/>
  <c r="J8" i="1"/>
  <c r="I8" i="1"/>
  <c r="G8" i="1"/>
  <c r="F8" i="1"/>
  <c r="D8" i="1"/>
  <c r="C8" i="1"/>
  <c r="N7" i="1"/>
  <c r="K7" i="1"/>
  <c r="H7" i="1"/>
  <c r="E7" i="1"/>
  <c r="K67" i="1" l="1"/>
  <c r="H46" i="1"/>
  <c r="H8" i="1"/>
  <c r="E8" i="1"/>
  <c r="N40" i="1"/>
  <c r="K56" i="1"/>
  <c r="K61" i="1"/>
  <c r="F61" i="1"/>
  <c r="N24" i="1"/>
  <c r="F6" i="1"/>
  <c r="K25" i="1"/>
  <c r="D24" i="1"/>
  <c r="D22" i="1" s="1"/>
  <c r="D6" i="1" s="1"/>
  <c r="K29" i="1"/>
  <c r="C45" i="1"/>
  <c r="E45" i="1" s="1"/>
  <c r="H62" i="1"/>
  <c r="M6" i="1"/>
  <c r="I6" i="1"/>
  <c r="K77" i="1"/>
  <c r="C24" i="1"/>
  <c r="C22" i="1" s="1"/>
  <c r="N25" i="1"/>
  <c r="N37" i="1"/>
  <c r="I45" i="1"/>
  <c r="I44" i="1" s="1"/>
  <c r="N46" i="1"/>
  <c r="F45" i="1"/>
  <c r="F44" i="1" s="1"/>
  <c r="D45" i="1"/>
  <c r="D44" i="1" s="1"/>
  <c r="E62" i="1"/>
  <c r="K62" i="1"/>
  <c r="E67" i="1"/>
  <c r="H40" i="1"/>
  <c r="K8" i="1"/>
  <c r="J24" i="1"/>
  <c r="J22" i="1" s="1"/>
  <c r="J6" i="1" s="1"/>
  <c r="H29" i="1"/>
  <c r="N29" i="1"/>
  <c r="H56" i="1"/>
  <c r="H77" i="1"/>
  <c r="H25" i="1"/>
  <c r="J45" i="1"/>
  <c r="J44" i="1" s="1"/>
  <c r="H51" i="1"/>
  <c r="H67" i="1"/>
  <c r="N8" i="1"/>
  <c r="L22" i="1"/>
  <c r="E29" i="1"/>
  <c r="N34" i="1"/>
  <c r="G45" i="1"/>
  <c r="L45" i="1"/>
  <c r="E56" i="1"/>
  <c r="G61" i="1"/>
  <c r="L61" i="1"/>
  <c r="N61" i="1" s="1"/>
  <c r="E77" i="1"/>
  <c r="H22" i="1"/>
  <c r="G6" i="1"/>
  <c r="H24" i="1"/>
  <c r="E24" i="1" l="1"/>
  <c r="H61" i="1"/>
  <c r="K44" i="1"/>
  <c r="K6" i="1"/>
  <c r="K92" i="1" s="1"/>
  <c r="H6" i="1"/>
  <c r="C44" i="1"/>
  <c r="E44" i="1" s="1"/>
  <c r="N45" i="1"/>
  <c r="L44" i="1"/>
  <c r="N44" i="1" s="1"/>
  <c r="E22" i="1"/>
  <c r="C6" i="1"/>
  <c r="E6" i="1" s="1"/>
  <c r="E92" i="1" s="1"/>
  <c r="K24" i="1"/>
  <c r="H45" i="1"/>
  <c r="G44" i="1"/>
  <c r="H44" i="1" s="1"/>
  <c r="H92" i="1" s="1"/>
  <c r="N22" i="1"/>
  <c r="L6" i="1"/>
  <c r="N6" i="1" s="1"/>
  <c r="K45" i="1"/>
  <c r="K22" i="1"/>
  <c r="N92" i="1" l="1"/>
</calcChain>
</file>

<file path=xl/sharedStrings.xml><?xml version="1.0" encoding="utf-8"?>
<sst xmlns="http://schemas.openxmlformats.org/spreadsheetml/2006/main" count="200" uniqueCount="145">
  <si>
    <t>Platobná bilancia</t>
  </si>
  <si>
    <t>(kumulatívne v mil. EUR)</t>
  </si>
  <si>
    <t>Q1</t>
  </si>
  <si>
    <t>Q2</t>
  </si>
  <si>
    <t>Q3</t>
  </si>
  <si>
    <t>Q4</t>
  </si>
  <si>
    <t>Kredit</t>
  </si>
  <si>
    <t>Debet</t>
  </si>
  <si>
    <t>Saldo</t>
  </si>
  <si>
    <t>1.</t>
  </si>
  <si>
    <t>Bežný účet</t>
  </si>
  <si>
    <t>1.1</t>
  </si>
  <si>
    <t>Tovar</t>
  </si>
  <si>
    <t>1.2</t>
  </si>
  <si>
    <t>Služby</t>
  </si>
  <si>
    <t>1.2.1</t>
  </si>
  <si>
    <t>Výrobné služby týkajúce sa fyzických vstupov vo vlastníctve tretích osôb</t>
  </si>
  <si>
    <t>1.2.2</t>
  </si>
  <si>
    <t>Služby údržby a opravy inde nezahrnuté</t>
  </si>
  <si>
    <t>1.2.3</t>
  </si>
  <si>
    <t>Doprava</t>
  </si>
  <si>
    <t>1.2.4</t>
  </si>
  <si>
    <t>Cestovný ruch</t>
  </si>
  <si>
    <t>1.2.5</t>
  </si>
  <si>
    <t>Stavebníctvo</t>
  </si>
  <si>
    <t>1.2.6</t>
  </si>
  <si>
    <t>Poisťovacie a dôchodkové služby</t>
  </si>
  <si>
    <t>1.2.7</t>
  </si>
  <si>
    <t>Finančné služby</t>
  </si>
  <si>
    <t>1.2.8</t>
  </si>
  <si>
    <t>Poplatky za používanie duševného vlastníctva</t>
  </si>
  <si>
    <t>1.2.9</t>
  </si>
  <si>
    <t>Telekomunikačné, počítačové a informačné služby</t>
  </si>
  <si>
    <t>1.2.10</t>
  </si>
  <si>
    <t>Ostatné obchodné služby</t>
  </si>
  <si>
    <t>1.2.11</t>
  </si>
  <si>
    <t>Osobné, kultúrne a rekreačné služby</t>
  </si>
  <si>
    <t>1.2.12</t>
  </si>
  <si>
    <t>Vládne tovary a služby</t>
  </si>
  <si>
    <t>1.2.13</t>
  </si>
  <si>
    <t>Ostatné služby inde nezahrnuté</t>
  </si>
  <si>
    <t>1.3</t>
  </si>
  <si>
    <t>Primárne výnosy</t>
  </si>
  <si>
    <t>1.3.1</t>
  </si>
  <si>
    <t>Kompenzácie pracovníkov</t>
  </si>
  <si>
    <t>1.3.2</t>
  </si>
  <si>
    <t>Výnosy z investícií</t>
  </si>
  <si>
    <t>1.3.2.1</t>
  </si>
  <si>
    <t>Priame investície</t>
  </si>
  <si>
    <t>1.3.2.1.1</t>
  </si>
  <si>
    <t>Dividendy</t>
  </si>
  <si>
    <t>1.3.2.1.2</t>
  </si>
  <si>
    <t>Reinvestovaný zisk</t>
  </si>
  <si>
    <t>1.3.2.1.3</t>
  </si>
  <si>
    <t>Dlhové nástroje</t>
  </si>
  <si>
    <t>1.3.2.2</t>
  </si>
  <si>
    <t>Portfóliové investície</t>
  </si>
  <si>
    <t>1.3.2.2.1</t>
  </si>
  <si>
    <t>Majetkové cenné papiere</t>
  </si>
  <si>
    <t>1.3.2.2.2</t>
  </si>
  <si>
    <t>Dlhové cenné papiere</t>
  </si>
  <si>
    <t>1.3.2.3</t>
  </si>
  <si>
    <t>Ostatné investície</t>
  </si>
  <si>
    <t>1.3.2.4</t>
  </si>
  <si>
    <t>Rezervné aktíva</t>
  </si>
  <si>
    <t>1.3.3</t>
  </si>
  <si>
    <t>Ostatné primárne výnosy</t>
  </si>
  <si>
    <t>1.3.3.v</t>
  </si>
  <si>
    <t>Vláda</t>
  </si>
  <si>
    <t>1.3.3.o</t>
  </si>
  <si>
    <t>Ostatné sektory</t>
  </si>
  <si>
    <t>1.4</t>
  </si>
  <si>
    <t>Sekundárne výnosy</t>
  </si>
  <si>
    <t>1.4.v</t>
  </si>
  <si>
    <t>1.4.o</t>
  </si>
  <si>
    <t>2.</t>
  </si>
  <si>
    <t>Kapitálový účet</t>
  </si>
  <si>
    <t>2.1</t>
  </si>
  <si>
    <t>Kúpa/Predaj nevýrobných nefinančných aktív</t>
  </si>
  <si>
    <t>2.2</t>
  </si>
  <si>
    <t>Kapitálové transfery</t>
  </si>
  <si>
    <t>Aktíva</t>
  </si>
  <si>
    <t>Pasíva</t>
  </si>
  <si>
    <t>3.</t>
  </si>
  <si>
    <t>Finančný účet</t>
  </si>
  <si>
    <t>3.1</t>
  </si>
  <si>
    <t>3.1.1</t>
  </si>
  <si>
    <t>Majetková účasť</t>
  </si>
  <si>
    <t>3.1.1.S1</t>
  </si>
  <si>
    <t>Centrálna banka</t>
  </si>
  <si>
    <t>3.1.1.S2</t>
  </si>
  <si>
    <t>Peňažné finančné inštitúcie</t>
  </si>
  <si>
    <t>3.1.1.S3</t>
  </si>
  <si>
    <t>3.1.1.S4</t>
  </si>
  <si>
    <t>3.1.2</t>
  </si>
  <si>
    <t>3.1.2.S1</t>
  </si>
  <si>
    <t>3.1.2.S2</t>
  </si>
  <si>
    <t>3.1.2.S3</t>
  </si>
  <si>
    <t>3.1.2.S4</t>
  </si>
  <si>
    <t>3.1.3</t>
  </si>
  <si>
    <t>3.1.3.S1</t>
  </si>
  <si>
    <t>3.1.3.S2</t>
  </si>
  <si>
    <t>3.1.3.S3</t>
  </si>
  <si>
    <t>3.1.3.S4</t>
  </si>
  <si>
    <t>3.2</t>
  </si>
  <si>
    <t>3.2.1</t>
  </si>
  <si>
    <t>3.2.1.S1</t>
  </si>
  <si>
    <t>3.2.1.S2</t>
  </si>
  <si>
    <t>3.2.1.S3</t>
  </si>
  <si>
    <t>3.2.1.S4</t>
  </si>
  <si>
    <t>3.2.2</t>
  </si>
  <si>
    <t>3.2.2.S1</t>
  </si>
  <si>
    <t>3.2.2.S2</t>
  </si>
  <si>
    <t>3.2.2.S3</t>
  </si>
  <si>
    <t>3.2.2.S4</t>
  </si>
  <si>
    <t>3.3</t>
  </si>
  <si>
    <t>Finančné deriváty</t>
  </si>
  <si>
    <t>3.3.S1</t>
  </si>
  <si>
    <t>3.3.S2</t>
  </si>
  <si>
    <t>3.3.S3</t>
  </si>
  <si>
    <t>3.3.S4</t>
  </si>
  <si>
    <t>3.4</t>
  </si>
  <si>
    <t>podľa sektorov</t>
  </si>
  <si>
    <t>3.4.S1</t>
  </si>
  <si>
    <t>3.4.S2</t>
  </si>
  <si>
    <t>3.4.S3</t>
  </si>
  <si>
    <t>3.4.S4</t>
  </si>
  <si>
    <t>podľa finančných nástrojov</t>
  </si>
  <si>
    <t>3.4.1</t>
  </si>
  <si>
    <t>Ostatné účasti</t>
  </si>
  <si>
    <t>3.4.2</t>
  </si>
  <si>
    <t>Hotovosť a vklady</t>
  </si>
  <si>
    <t>3.4.3</t>
  </si>
  <si>
    <t>Pôžičky</t>
  </si>
  <si>
    <t>3.4.4</t>
  </si>
  <si>
    <t>Poistné, penzijné a dôchodkové programy</t>
  </si>
  <si>
    <t>3.4.5</t>
  </si>
  <si>
    <t>Obchodné úvery a preddavky</t>
  </si>
  <si>
    <t>3.4.6</t>
  </si>
  <si>
    <t>Ostatné pohľadávky/záväzky</t>
  </si>
  <si>
    <t>3.4.7</t>
  </si>
  <si>
    <t>SDR</t>
  </si>
  <si>
    <t>3.5</t>
  </si>
  <si>
    <t>4.</t>
  </si>
  <si>
    <t>Chyby a omyly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</si>
</sst>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name val="Times New Roman"/>
      <family val="1"/>
    </font>
    <font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b/>
      <sz val="14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0"/>
      <name val="Arial"/>
      <family val="2"/>
    </font>
    <font>
      <sz val="12"/>
      <name val="Calibri"/>
      <family val="2"/>
      <charset val="238"/>
      <scheme val="minor"/>
    </font>
    <font>
      <u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1" fillId="0" borderId="0"/>
    <xf numFmtId="0" fontId="6" fillId="0" borderId="0"/>
  </cellStyleXfs>
  <cellXfs count="47">
    <xf numFmtId="0" fontId="0" fillId="0" borderId="0" xfId="0"/>
    <xf numFmtId="0" fontId="2" fillId="0" borderId="0" xfId="1" applyFont="1" applyAlignment="1">
      <alignment horizontal="right"/>
    </xf>
    <xf numFmtId="0" fontId="3" fillId="0" borderId="0" xfId="1" applyFont="1"/>
    <xf numFmtId="0" fontId="2" fillId="2" borderId="0" xfId="1" applyFont="1" applyFill="1" applyAlignment="1">
      <alignment vertical="center"/>
    </xf>
    <xf numFmtId="0" fontId="2" fillId="2" borderId="0" xfId="1" applyFont="1" applyFill="1"/>
    <xf numFmtId="0" fontId="4" fillId="0" borderId="0" xfId="1" applyFont="1"/>
    <xf numFmtId="0" fontId="5" fillId="0" borderId="0" xfId="1" applyFont="1"/>
    <xf numFmtId="0" fontId="7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wrapText="1"/>
    </xf>
    <xf numFmtId="0" fontId="2" fillId="0" borderId="4" xfId="1" applyFont="1" applyBorder="1" applyAlignment="1">
      <alignment horizontal="right"/>
    </xf>
    <xf numFmtId="49" fontId="10" fillId="0" borderId="3" xfId="1" applyNumberFormat="1" applyFont="1" applyBorder="1" applyAlignment="1">
      <alignment horizontal="right"/>
    </xf>
    <xf numFmtId="0" fontId="7" fillId="2" borderId="3" xfId="2" applyFont="1" applyFill="1" applyBorder="1"/>
    <xf numFmtId="164" fontId="12" fillId="0" borderId="3" xfId="3" applyNumberFormat="1" applyFont="1" applyBorder="1" applyAlignment="1">
      <alignment vertical="center"/>
    </xf>
    <xf numFmtId="49" fontId="12" fillId="0" borderId="3" xfId="1" applyNumberFormat="1" applyFont="1" applyBorder="1" applyAlignment="1">
      <alignment horizontal="right"/>
    </xf>
    <xf numFmtId="0" fontId="13" fillId="2" borderId="1" xfId="1" applyFont="1" applyFill="1" applyBorder="1" applyAlignment="1">
      <alignment horizontal="justify" vertical="top" wrapText="1"/>
    </xf>
    <xf numFmtId="164" fontId="12" fillId="7" borderId="3" xfId="3" applyNumberFormat="1" applyFont="1" applyFill="1" applyBorder="1" applyAlignment="1">
      <alignment vertical="center"/>
    </xf>
    <xf numFmtId="0" fontId="3" fillId="2" borderId="1" xfId="1" applyFont="1" applyFill="1" applyBorder="1" applyAlignment="1">
      <alignment horizontal="left" wrapText="1" indent="2"/>
    </xf>
    <xf numFmtId="0" fontId="3" fillId="0" borderId="1" xfId="1" applyFont="1" applyBorder="1" applyAlignment="1">
      <alignment horizontal="left" wrapText="1" indent="2"/>
    </xf>
    <xf numFmtId="0" fontId="13" fillId="0" borderId="1" xfId="1" applyFont="1" applyBorder="1" applyAlignment="1">
      <alignment horizontal="justify" vertical="top" wrapText="1"/>
    </xf>
    <xf numFmtId="0" fontId="3" fillId="0" borderId="1" xfId="1" applyFont="1" applyBorder="1" applyAlignment="1">
      <alignment horizontal="left" wrapText="1" indent="4"/>
    </xf>
    <xf numFmtId="0" fontId="3" fillId="2" borderId="1" xfId="1" applyFont="1" applyFill="1" applyBorder="1" applyAlignment="1">
      <alignment horizontal="left" wrapText="1" indent="6"/>
    </xf>
    <xf numFmtId="0" fontId="3" fillId="0" borderId="1" xfId="1" applyFont="1" applyBorder="1" applyAlignment="1">
      <alignment horizontal="left" vertical="top" wrapText="1" indent="6"/>
    </xf>
    <xf numFmtId="0" fontId="3" fillId="2" borderId="1" xfId="1" applyFont="1" applyFill="1" applyBorder="1" applyAlignment="1">
      <alignment horizontal="left" wrapText="1" indent="4"/>
    </xf>
    <xf numFmtId="0" fontId="3" fillId="2" borderId="1" xfId="1" applyFont="1" applyFill="1" applyBorder="1" applyAlignment="1">
      <alignment horizontal="left" vertical="top" wrapText="1" indent="6"/>
    </xf>
    <xf numFmtId="0" fontId="13" fillId="2" borderId="1" xfId="1" applyFont="1" applyFill="1" applyBorder="1" applyAlignment="1">
      <alignment horizontal="justify" wrapText="1"/>
    </xf>
    <xf numFmtId="0" fontId="7" fillId="2" borderId="5" xfId="2" applyFont="1" applyFill="1" applyBorder="1"/>
    <xf numFmtId="0" fontId="3" fillId="2" borderId="3" xfId="1" applyFont="1" applyFill="1" applyBorder="1" applyAlignment="1">
      <alignment horizontal="left"/>
    </xf>
    <xf numFmtId="0" fontId="3" fillId="2" borderId="3" xfId="1" applyFont="1" applyFill="1" applyBorder="1" applyAlignment="1">
      <alignment horizontal="left" wrapText="1" indent="5"/>
    </xf>
    <xf numFmtId="0" fontId="7" fillId="2" borderId="1" xfId="2" applyFont="1" applyFill="1" applyBorder="1"/>
    <xf numFmtId="0" fontId="13" fillId="2" borderId="3" xfId="1" applyFont="1" applyFill="1" applyBorder="1" applyAlignment="1">
      <alignment horizontal="justify" vertical="top" wrapText="1"/>
    </xf>
    <xf numFmtId="0" fontId="3" fillId="2" borderId="3" xfId="1" applyFont="1" applyFill="1" applyBorder="1" applyAlignment="1">
      <alignment horizontal="left" vertical="top" wrapText="1" indent="2"/>
    </xf>
    <xf numFmtId="0" fontId="3" fillId="2" borderId="1" xfId="1" applyFont="1" applyFill="1" applyBorder="1" applyAlignment="1">
      <alignment horizontal="left" vertical="top" indent="2"/>
    </xf>
    <xf numFmtId="0" fontId="3" fillId="2" borderId="3" xfId="1" applyFont="1" applyFill="1" applyBorder="1" applyAlignment="1">
      <alignment horizontal="left" vertical="top" wrapText="1" indent="6"/>
    </xf>
    <xf numFmtId="164" fontId="12" fillId="8" borderId="3" xfId="3" applyNumberFormat="1" applyFont="1" applyFill="1" applyBorder="1" applyAlignment="1">
      <alignment vertical="center"/>
    </xf>
    <xf numFmtId="0" fontId="3" fillId="0" borderId="3" xfId="1" applyFont="1" applyBorder="1" applyAlignment="1">
      <alignment horizontal="left"/>
    </xf>
    <xf numFmtId="0" fontId="14" fillId="2" borderId="3" xfId="1" applyFont="1" applyFill="1" applyBorder="1" applyAlignment="1">
      <alignment horizontal="left" vertical="top" wrapText="1" indent="4"/>
    </xf>
    <xf numFmtId="0" fontId="7" fillId="2" borderId="1" xfId="1" applyFont="1" applyFill="1" applyBorder="1" applyAlignment="1">
      <alignment horizontal="left" vertical="top" wrapText="1"/>
    </xf>
    <xf numFmtId="0" fontId="2" fillId="0" borderId="0" xfId="1" applyFont="1"/>
    <xf numFmtId="164" fontId="2" fillId="2" borderId="0" xfId="1" applyNumberFormat="1" applyFont="1" applyFill="1" applyAlignment="1">
      <alignment vertical="center"/>
    </xf>
    <xf numFmtId="4" fontId="2" fillId="2" borderId="0" xfId="1" applyNumberFormat="1" applyFont="1" applyFill="1" applyAlignment="1">
      <alignment vertical="center"/>
    </xf>
    <xf numFmtId="4" fontId="2" fillId="2" borderId="0" xfId="1" applyNumberFormat="1" applyFont="1" applyFill="1"/>
    <xf numFmtId="3" fontId="2" fillId="2" borderId="0" xfId="1" applyNumberFormat="1" applyFont="1" applyFill="1"/>
    <xf numFmtId="164" fontId="2" fillId="2" borderId="0" xfId="1" applyNumberFormat="1" applyFont="1" applyFill="1"/>
  </cellXfs>
  <cellStyles count="4">
    <cellStyle name="Normal" xfId="0" builtinId="0"/>
    <cellStyle name="Normal 3" xfId="3" xr:uid="{A5AC4D0B-03B1-4E75-B091-456CA00B60C1}"/>
    <cellStyle name="Normal 7" xfId="1" xr:uid="{D540C722-313B-42E8-B127-2C165755D362}"/>
    <cellStyle name="Normal_Booklet 2011_euro17_WGES_2011_280" xfId="2" xr:uid="{E66D5D65-AAF6-4349-912F-0B1E4F1C9E86}"/>
  </cellStyles>
  <dxfs count="134"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8FBF4-CB08-413D-8DB5-8B94F1052450}">
  <sheetPr>
    <tabColor rgb="FFFF0000"/>
    <pageSetUpPr fitToPage="1"/>
  </sheetPr>
  <dimension ref="A1:N149"/>
  <sheetViews>
    <sheetView showGridLines="0" tabSelected="1" topLeftCell="B1" zoomScale="75" zoomScaleNormal="75" zoomScaleSheetLayoutView="75" zoomScalePageLayoutView="40" workbookViewId="0">
      <selection activeCell="B1" sqref="B1"/>
    </sheetView>
  </sheetViews>
  <sheetFormatPr defaultColWidth="9.109375" defaultRowHeight="13.2" x14ac:dyDescent="0.25"/>
  <cols>
    <col min="1" max="1" width="12.5546875" style="4" customWidth="1"/>
    <col min="2" max="2" width="79.33203125" style="4" customWidth="1"/>
    <col min="3" max="5" width="13.33203125" style="3" customWidth="1"/>
    <col min="6" max="14" width="13.33203125" style="4" customWidth="1"/>
    <col min="15" max="16384" width="9.109375" style="4"/>
  </cols>
  <sheetData>
    <row r="1" spans="1:14" ht="24.9" customHeight="1" x14ac:dyDescent="0.35">
      <c r="A1" s="1"/>
      <c r="B1" s="2"/>
    </row>
    <row r="2" spans="1:14" ht="24.9" customHeight="1" x14ac:dyDescent="0.5">
      <c r="A2" s="1"/>
      <c r="B2" s="5" t="s">
        <v>0</v>
      </c>
      <c r="C2" s="5"/>
    </row>
    <row r="3" spans="1:14" ht="24.9" customHeight="1" x14ac:dyDescent="0.4">
      <c r="A3" s="1"/>
      <c r="B3" s="6" t="s">
        <v>1</v>
      </c>
    </row>
    <row r="4" spans="1:14" ht="24.9" customHeight="1" x14ac:dyDescent="0.5">
      <c r="A4" s="1"/>
      <c r="B4" s="5">
        <v>2016</v>
      </c>
      <c r="C4" s="7"/>
      <c r="D4" s="8" t="s">
        <v>2</v>
      </c>
      <c r="E4" s="8"/>
      <c r="F4" s="9"/>
      <c r="G4" s="9" t="s">
        <v>3</v>
      </c>
      <c r="H4" s="9"/>
      <c r="I4" s="10"/>
      <c r="J4" s="10" t="s">
        <v>4</v>
      </c>
      <c r="K4" s="10"/>
      <c r="L4" s="11"/>
      <c r="M4" s="11" t="s">
        <v>5</v>
      </c>
      <c r="N4" s="11"/>
    </row>
    <row r="5" spans="1:14" ht="24.9" customHeight="1" x14ac:dyDescent="0.35">
      <c r="A5" s="13"/>
      <c r="B5" s="2"/>
      <c r="C5" s="12" t="s">
        <v>6</v>
      </c>
      <c r="D5" s="12" t="s">
        <v>7</v>
      </c>
      <c r="E5" s="12" t="s">
        <v>8</v>
      </c>
      <c r="F5" s="12" t="s">
        <v>6</v>
      </c>
      <c r="G5" s="12" t="s">
        <v>7</v>
      </c>
      <c r="H5" s="12" t="s">
        <v>8</v>
      </c>
      <c r="I5" s="12" t="s">
        <v>6</v>
      </c>
      <c r="J5" s="12" t="s">
        <v>7</v>
      </c>
      <c r="K5" s="12" t="s">
        <v>8</v>
      </c>
      <c r="L5" s="12" t="s">
        <v>6</v>
      </c>
      <c r="M5" s="12" t="s">
        <v>7</v>
      </c>
      <c r="N5" s="12" t="s">
        <v>8</v>
      </c>
    </row>
    <row r="6" spans="1:14" ht="18.75" customHeight="1" x14ac:dyDescent="0.35">
      <c r="A6" s="14" t="s">
        <v>9</v>
      </c>
      <c r="B6" s="15" t="s">
        <v>10</v>
      </c>
      <c r="C6" s="16">
        <f>+C7+C8+C22+C37</f>
        <v>18598.008123749998</v>
      </c>
      <c r="D6" s="16">
        <f>+D7+D8+D22+D37</f>
        <v>19103.467288000003</v>
      </c>
      <c r="E6" s="16">
        <f>+C6-D6</f>
        <v>-505.45916425000541</v>
      </c>
      <c r="F6" s="16">
        <f>+F7+F8+F22+F37</f>
        <v>38888.322424220009</v>
      </c>
      <c r="G6" s="16">
        <f>+G7+G8+G22+G37</f>
        <v>39478.212290999996</v>
      </c>
      <c r="H6" s="16">
        <f>+F6-G6</f>
        <v>-589.88986677998764</v>
      </c>
      <c r="I6" s="16">
        <f>+I7+I8+I22+I37</f>
        <v>57634.19833525001</v>
      </c>
      <c r="J6" s="16">
        <f>+J7+J8+J22+J37</f>
        <v>58756.199941999992</v>
      </c>
      <c r="K6" s="16">
        <f>+I6-J6</f>
        <v>-1122.0016067499819</v>
      </c>
      <c r="L6" s="16">
        <f>+L7+L8+L22+L37</f>
        <v>78255.498024000015</v>
      </c>
      <c r="M6" s="16">
        <f>+M7+M8+M22+M37</f>
        <v>80476.683735425991</v>
      </c>
      <c r="N6" s="16">
        <f>+L6-M6</f>
        <v>-2221.1857114259765</v>
      </c>
    </row>
    <row r="7" spans="1:14" ht="18.75" customHeight="1" x14ac:dyDescent="0.3">
      <c r="A7" s="17" t="s">
        <v>11</v>
      </c>
      <c r="B7" s="18" t="s">
        <v>12</v>
      </c>
      <c r="C7" s="19">
        <v>15902.169995</v>
      </c>
      <c r="D7" s="19">
        <v>15589.971389</v>
      </c>
      <c r="E7" s="16">
        <f t="shared" ref="E7:E69" si="0">+C7-D7</f>
        <v>312.19860599999993</v>
      </c>
      <c r="F7" s="19">
        <v>33266.360744000005</v>
      </c>
      <c r="G7" s="19">
        <v>32229.225992999996</v>
      </c>
      <c r="H7" s="16">
        <f t="shared" ref="H7:H42" si="1">+F7-G7</f>
        <v>1037.1347510000087</v>
      </c>
      <c r="I7" s="19">
        <v>49039.913749000007</v>
      </c>
      <c r="J7" s="19">
        <v>47691.357944999996</v>
      </c>
      <c r="K7" s="16">
        <f t="shared" ref="K7:K42" si="2">+I7-J7</f>
        <v>1348.5558040000105</v>
      </c>
      <c r="L7" s="19">
        <v>66686.181073000014</v>
      </c>
      <c r="M7" s="19">
        <v>65432.159233999992</v>
      </c>
      <c r="N7" s="16">
        <f t="shared" ref="N7:N42" si="3">+L7-M7</f>
        <v>1254.0218390000227</v>
      </c>
    </row>
    <row r="8" spans="1:14" ht="18.75" customHeight="1" x14ac:dyDescent="0.3">
      <c r="A8" s="17" t="s">
        <v>13</v>
      </c>
      <c r="B8" s="18" t="s">
        <v>14</v>
      </c>
      <c r="C8" s="16">
        <f>SUM(C9:C21)</f>
        <v>1862.8882999999996</v>
      </c>
      <c r="D8" s="16">
        <f>SUM(D9:D21)</f>
        <v>1747.6647999999998</v>
      </c>
      <c r="E8" s="16">
        <f t="shared" si="0"/>
        <v>115.22349999999983</v>
      </c>
      <c r="F8" s="16">
        <f>SUM(F9:F21)</f>
        <v>4010.4970227200001</v>
      </c>
      <c r="G8" s="16">
        <f>SUM(G9:G21)</f>
        <v>3773.8771000000002</v>
      </c>
      <c r="H8" s="16">
        <f t="shared" si="1"/>
        <v>236.61992271999998</v>
      </c>
      <c r="I8" s="16">
        <f>SUM(I9:I21)</f>
        <v>6211.2401000000009</v>
      </c>
      <c r="J8" s="16">
        <f>SUM(J9:J21)</f>
        <v>5821.8036999999995</v>
      </c>
      <c r="K8" s="16">
        <f t="shared" si="2"/>
        <v>389.43640000000141</v>
      </c>
      <c r="L8" s="16">
        <f>SUM(L9:L21)</f>
        <v>8350.270364</v>
      </c>
      <c r="M8" s="16">
        <f>SUM(M9:M21)</f>
        <v>7966.8748799999994</v>
      </c>
      <c r="N8" s="16">
        <f t="shared" si="3"/>
        <v>383.39548400000058</v>
      </c>
    </row>
    <row r="9" spans="1:14" ht="18.75" customHeight="1" x14ac:dyDescent="0.35">
      <c r="A9" s="17" t="s">
        <v>15</v>
      </c>
      <c r="B9" s="20" t="s">
        <v>16</v>
      </c>
      <c r="C9" s="19">
        <v>50.777000000000001</v>
      </c>
      <c r="D9" s="19">
        <v>22.216999999999999</v>
      </c>
      <c r="E9" s="16">
        <f t="shared" si="0"/>
        <v>28.560000000000002</v>
      </c>
      <c r="F9" s="19">
        <v>138.14599999999999</v>
      </c>
      <c r="G9" s="19">
        <v>38.789000000000001</v>
      </c>
      <c r="H9" s="16">
        <f t="shared" si="1"/>
        <v>99.356999999999985</v>
      </c>
      <c r="I9" s="19">
        <v>184.667</v>
      </c>
      <c r="J9" s="19">
        <v>62.067</v>
      </c>
      <c r="K9" s="16">
        <f t="shared" si="2"/>
        <v>122.6</v>
      </c>
      <c r="L9" s="19">
        <v>246.03800000000001</v>
      </c>
      <c r="M9" s="19">
        <v>82.569000000000003</v>
      </c>
      <c r="N9" s="16">
        <f t="shared" si="3"/>
        <v>163.46899999999999</v>
      </c>
    </row>
    <row r="10" spans="1:14" ht="18.75" customHeight="1" x14ac:dyDescent="0.35">
      <c r="A10" s="17" t="s">
        <v>17</v>
      </c>
      <c r="B10" s="20" t="s">
        <v>18</v>
      </c>
      <c r="C10" s="19">
        <v>48.396999999999998</v>
      </c>
      <c r="D10" s="19">
        <v>35.616999999999997</v>
      </c>
      <c r="E10" s="16">
        <f t="shared" si="0"/>
        <v>12.780000000000001</v>
      </c>
      <c r="F10" s="19">
        <v>102.991</v>
      </c>
      <c r="G10" s="19">
        <v>74.421000000000006</v>
      </c>
      <c r="H10" s="16">
        <f t="shared" si="1"/>
        <v>28.569999999999993</v>
      </c>
      <c r="I10" s="19">
        <v>150.636</v>
      </c>
      <c r="J10" s="19">
        <v>130.09700000000001</v>
      </c>
      <c r="K10" s="16">
        <f t="shared" si="2"/>
        <v>20.538999999999987</v>
      </c>
      <c r="L10" s="19">
        <v>201.37</v>
      </c>
      <c r="M10" s="19">
        <v>183.738</v>
      </c>
      <c r="N10" s="16">
        <f t="shared" si="3"/>
        <v>17.632000000000005</v>
      </c>
    </row>
    <row r="11" spans="1:14" ht="18.75" customHeight="1" x14ac:dyDescent="0.35">
      <c r="A11" s="17" t="s">
        <v>19</v>
      </c>
      <c r="B11" s="20" t="s">
        <v>20</v>
      </c>
      <c r="C11" s="19">
        <v>585.80800000000011</v>
      </c>
      <c r="D11" s="19">
        <v>467.59199999999998</v>
      </c>
      <c r="E11" s="16">
        <f t="shared" si="0"/>
        <v>118.21600000000012</v>
      </c>
      <c r="F11" s="19">
        <v>1190.421</v>
      </c>
      <c r="G11" s="19">
        <v>993.63100000000009</v>
      </c>
      <c r="H11" s="16">
        <f t="shared" si="1"/>
        <v>196.78999999999996</v>
      </c>
      <c r="I11" s="19">
        <v>1797.568</v>
      </c>
      <c r="J11" s="19">
        <v>1482.2309999999998</v>
      </c>
      <c r="K11" s="16">
        <f t="shared" si="2"/>
        <v>315.33700000000022</v>
      </c>
      <c r="L11" s="19">
        <v>2447.9349999999995</v>
      </c>
      <c r="M11" s="19">
        <v>2023.2629999999999</v>
      </c>
      <c r="N11" s="16">
        <f t="shared" si="3"/>
        <v>424.67199999999957</v>
      </c>
    </row>
    <row r="12" spans="1:14" ht="18.75" customHeight="1" x14ac:dyDescent="0.35">
      <c r="A12" s="17" t="s">
        <v>21</v>
      </c>
      <c r="B12" s="20" t="s">
        <v>22</v>
      </c>
      <c r="C12" s="19">
        <v>491.75</v>
      </c>
      <c r="D12" s="19">
        <v>408.75</v>
      </c>
      <c r="E12" s="16">
        <f t="shared" si="0"/>
        <v>83</v>
      </c>
      <c r="F12" s="19">
        <v>1137.8457227200001</v>
      </c>
      <c r="G12" s="19">
        <v>919.67909999999995</v>
      </c>
      <c r="H12" s="16">
        <f t="shared" si="1"/>
        <v>218.16662272000019</v>
      </c>
      <c r="I12" s="19">
        <v>1903.1000000000001</v>
      </c>
      <c r="J12" s="19">
        <v>1523.5</v>
      </c>
      <c r="K12" s="16">
        <f t="shared" si="2"/>
        <v>379.60000000000014</v>
      </c>
      <c r="L12" s="19">
        <v>2482.7659639999997</v>
      </c>
      <c r="M12" s="19">
        <v>2022.6077799999998</v>
      </c>
      <c r="N12" s="16">
        <f t="shared" si="3"/>
        <v>460.15818399999989</v>
      </c>
    </row>
    <row r="13" spans="1:14" ht="18.75" customHeight="1" x14ac:dyDescent="0.35">
      <c r="A13" s="17" t="s">
        <v>23</v>
      </c>
      <c r="B13" s="20" t="s">
        <v>24</v>
      </c>
      <c r="C13" s="19">
        <v>20.471</v>
      </c>
      <c r="D13" s="19">
        <v>27.512999999999998</v>
      </c>
      <c r="E13" s="16">
        <f t="shared" si="0"/>
        <v>-7.041999999999998</v>
      </c>
      <c r="F13" s="19">
        <v>51.968000000000004</v>
      </c>
      <c r="G13" s="19">
        <v>56.159000000000006</v>
      </c>
      <c r="H13" s="16">
        <f t="shared" si="1"/>
        <v>-4.1910000000000025</v>
      </c>
      <c r="I13" s="19">
        <v>79.906999999999996</v>
      </c>
      <c r="J13" s="19">
        <v>95.254000000000005</v>
      </c>
      <c r="K13" s="16">
        <f t="shared" si="2"/>
        <v>-15.347000000000008</v>
      </c>
      <c r="L13" s="19">
        <v>105.68900000000001</v>
      </c>
      <c r="M13" s="19">
        <v>125.05799999999999</v>
      </c>
      <c r="N13" s="16">
        <f t="shared" si="3"/>
        <v>-19.368999999999986</v>
      </c>
    </row>
    <row r="14" spans="1:14" ht="18.75" customHeight="1" x14ac:dyDescent="0.35">
      <c r="A14" s="17" t="s">
        <v>25</v>
      </c>
      <c r="B14" s="20" t="s">
        <v>26</v>
      </c>
      <c r="C14" s="19">
        <v>9.84</v>
      </c>
      <c r="D14" s="19">
        <v>29.400000000000002</v>
      </c>
      <c r="E14" s="16">
        <f t="shared" si="0"/>
        <v>-19.560000000000002</v>
      </c>
      <c r="F14" s="19">
        <v>18.739999999999998</v>
      </c>
      <c r="G14" s="19">
        <v>57.7</v>
      </c>
      <c r="H14" s="16">
        <f t="shared" si="1"/>
        <v>-38.960000000000008</v>
      </c>
      <c r="I14" s="19">
        <v>27.74</v>
      </c>
      <c r="J14" s="19">
        <v>91.3</v>
      </c>
      <c r="K14" s="16">
        <f t="shared" si="2"/>
        <v>-63.56</v>
      </c>
      <c r="L14" s="19">
        <v>36.040000000000006</v>
      </c>
      <c r="M14" s="19">
        <v>123.5</v>
      </c>
      <c r="N14" s="16">
        <f t="shared" si="3"/>
        <v>-87.46</v>
      </c>
    </row>
    <row r="15" spans="1:14" ht="18.75" customHeight="1" x14ac:dyDescent="0.35">
      <c r="A15" s="17" t="s">
        <v>27</v>
      </c>
      <c r="B15" s="20" t="s">
        <v>28</v>
      </c>
      <c r="C15" s="19">
        <v>39.802</v>
      </c>
      <c r="D15" s="19">
        <v>30.26</v>
      </c>
      <c r="E15" s="16">
        <f t="shared" si="0"/>
        <v>9.541999999999998</v>
      </c>
      <c r="F15" s="19">
        <v>76.870999999999995</v>
      </c>
      <c r="G15" s="19">
        <v>62.78</v>
      </c>
      <c r="H15" s="16">
        <f t="shared" si="1"/>
        <v>14.090999999999994</v>
      </c>
      <c r="I15" s="19">
        <v>109.351</v>
      </c>
      <c r="J15" s="19">
        <v>94.60499999999999</v>
      </c>
      <c r="K15" s="16">
        <f t="shared" si="2"/>
        <v>14.746000000000009</v>
      </c>
      <c r="L15" s="19">
        <v>151.73399999999998</v>
      </c>
      <c r="M15" s="19">
        <v>130.566</v>
      </c>
      <c r="N15" s="16">
        <f t="shared" si="3"/>
        <v>21.167999999999978</v>
      </c>
    </row>
    <row r="16" spans="1:14" ht="18.75" customHeight="1" x14ac:dyDescent="0.35">
      <c r="A16" s="17" t="s">
        <v>29</v>
      </c>
      <c r="B16" s="20" t="s">
        <v>30</v>
      </c>
      <c r="C16" s="19">
        <v>6.3659999999999997</v>
      </c>
      <c r="D16" s="19">
        <v>141.107</v>
      </c>
      <c r="E16" s="16">
        <f t="shared" si="0"/>
        <v>-134.74099999999999</v>
      </c>
      <c r="F16" s="19">
        <v>9.2050000000000001</v>
      </c>
      <c r="G16" s="19">
        <v>300.04700000000003</v>
      </c>
      <c r="H16" s="16">
        <f t="shared" si="1"/>
        <v>-290.84200000000004</v>
      </c>
      <c r="I16" s="19">
        <v>18.193000000000001</v>
      </c>
      <c r="J16" s="19">
        <v>435.69799999999998</v>
      </c>
      <c r="K16" s="16">
        <f t="shared" si="2"/>
        <v>-417.505</v>
      </c>
      <c r="L16" s="19">
        <v>28.114000000000001</v>
      </c>
      <c r="M16" s="19">
        <v>620.93600000000004</v>
      </c>
      <c r="N16" s="16">
        <f t="shared" si="3"/>
        <v>-592.822</v>
      </c>
    </row>
    <row r="17" spans="1:14" ht="18.75" customHeight="1" x14ac:dyDescent="0.35">
      <c r="A17" s="17" t="s">
        <v>31</v>
      </c>
      <c r="B17" s="20" t="s">
        <v>32</v>
      </c>
      <c r="C17" s="19">
        <v>255.77199999999999</v>
      </c>
      <c r="D17" s="19">
        <v>201.07539999999997</v>
      </c>
      <c r="E17" s="16">
        <f t="shared" si="0"/>
        <v>54.696600000000018</v>
      </c>
      <c r="F17" s="19">
        <v>522.23099999999999</v>
      </c>
      <c r="G17" s="19">
        <v>383.52449999999999</v>
      </c>
      <c r="H17" s="16">
        <f t="shared" si="1"/>
        <v>138.70650000000001</v>
      </c>
      <c r="I17" s="19">
        <v>791.98699999999997</v>
      </c>
      <c r="J17" s="19">
        <v>563.74284999999998</v>
      </c>
      <c r="K17" s="16">
        <f t="shared" si="2"/>
        <v>228.24414999999999</v>
      </c>
      <c r="L17" s="19">
        <v>1087.0810000000001</v>
      </c>
      <c r="M17" s="19">
        <v>781.81554999999992</v>
      </c>
      <c r="N17" s="16">
        <f t="shared" si="3"/>
        <v>305.26545000000021</v>
      </c>
    </row>
    <row r="18" spans="1:14" ht="18.75" customHeight="1" x14ac:dyDescent="0.35">
      <c r="A18" s="17" t="s">
        <v>33</v>
      </c>
      <c r="B18" s="20" t="s">
        <v>34</v>
      </c>
      <c r="C18" s="19">
        <v>338.97229999999996</v>
      </c>
      <c r="D18" s="19">
        <v>364.93939999999998</v>
      </c>
      <c r="E18" s="16">
        <f t="shared" si="0"/>
        <v>-25.967100000000016</v>
      </c>
      <c r="F18" s="19">
        <v>732.88729999999987</v>
      </c>
      <c r="G18" s="19">
        <v>855.91350000000011</v>
      </c>
      <c r="H18" s="16">
        <f t="shared" si="1"/>
        <v>-123.02620000000024</v>
      </c>
      <c r="I18" s="19">
        <v>1101.3141000000001</v>
      </c>
      <c r="J18" s="19">
        <v>1299.2208499999999</v>
      </c>
      <c r="K18" s="16">
        <f t="shared" si="2"/>
        <v>-197.90674999999987</v>
      </c>
      <c r="L18" s="19">
        <v>1495.2454</v>
      </c>
      <c r="M18" s="19">
        <v>1809.9195500000001</v>
      </c>
      <c r="N18" s="16">
        <f t="shared" si="3"/>
        <v>-314.67415000000005</v>
      </c>
    </row>
    <row r="19" spans="1:14" ht="18.75" customHeight="1" x14ac:dyDescent="0.35">
      <c r="A19" s="17" t="s">
        <v>35</v>
      </c>
      <c r="B19" s="21" t="s">
        <v>36</v>
      </c>
      <c r="C19" s="19">
        <v>7.8330000000000002</v>
      </c>
      <c r="D19" s="19">
        <v>16.894000000000002</v>
      </c>
      <c r="E19" s="16">
        <f t="shared" si="0"/>
        <v>-9.0610000000000017</v>
      </c>
      <c r="F19" s="19">
        <v>14.791</v>
      </c>
      <c r="G19" s="19">
        <v>26.633000000000003</v>
      </c>
      <c r="H19" s="16">
        <f t="shared" si="1"/>
        <v>-11.842000000000002</v>
      </c>
      <c r="I19" s="19">
        <v>23.677</v>
      </c>
      <c r="J19" s="19">
        <v>36.586999999999996</v>
      </c>
      <c r="K19" s="16">
        <f t="shared" si="2"/>
        <v>-12.909999999999997</v>
      </c>
      <c r="L19" s="19">
        <v>32.658000000000001</v>
      </c>
      <c r="M19" s="19">
        <v>49.283000000000001</v>
      </c>
      <c r="N19" s="16">
        <f t="shared" si="3"/>
        <v>-16.625</v>
      </c>
    </row>
    <row r="20" spans="1:14" ht="18.75" customHeight="1" x14ac:dyDescent="0.35">
      <c r="A20" s="17" t="s">
        <v>37</v>
      </c>
      <c r="B20" s="21" t="s">
        <v>38</v>
      </c>
      <c r="C20" s="19">
        <v>7.1</v>
      </c>
      <c r="D20" s="19">
        <v>2.2999999999999998</v>
      </c>
      <c r="E20" s="16">
        <f t="shared" si="0"/>
        <v>4.8</v>
      </c>
      <c r="F20" s="19">
        <v>14.4</v>
      </c>
      <c r="G20" s="19">
        <v>4.5999999999999996</v>
      </c>
      <c r="H20" s="16">
        <f t="shared" si="1"/>
        <v>9.8000000000000007</v>
      </c>
      <c r="I20" s="19">
        <v>23.099999999999998</v>
      </c>
      <c r="J20" s="19">
        <v>7.5009999999999994</v>
      </c>
      <c r="K20" s="16">
        <f t="shared" si="2"/>
        <v>15.598999999999998</v>
      </c>
      <c r="L20" s="19">
        <v>35.6</v>
      </c>
      <c r="M20" s="19">
        <v>13.619</v>
      </c>
      <c r="N20" s="16">
        <f t="shared" si="3"/>
        <v>21.981000000000002</v>
      </c>
    </row>
    <row r="21" spans="1:14" ht="18.75" customHeight="1" x14ac:dyDescent="0.35">
      <c r="A21" s="17" t="s">
        <v>39</v>
      </c>
      <c r="B21" s="21" t="s">
        <v>40</v>
      </c>
      <c r="C21" s="19">
        <v>0</v>
      </c>
      <c r="D21" s="19">
        <v>0</v>
      </c>
      <c r="E21" s="16">
        <f t="shared" si="0"/>
        <v>0</v>
      </c>
      <c r="F21" s="19">
        <v>0</v>
      </c>
      <c r="G21" s="19">
        <v>0</v>
      </c>
      <c r="H21" s="16">
        <f t="shared" si="1"/>
        <v>0</v>
      </c>
      <c r="I21" s="19">
        <v>0</v>
      </c>
      <c r="J21" s="19">
        <v>0</v>
      </c>
      <c r="K21" s="16">
        <f t="shared" si="2"/>
        <v>0</v>
      </c>
      <c r="L21" s="19">
        <v>0</v>
      </c>
      <c r="M21" s="19">
        <v>0</v>
      </c>
      <c r="N21" s="16">
        <f t="shared" si="3"/>
        <v>0</v>
      </c>
    </row>
    <row r="22" spans="1:14" ht="18.75" customHeight="1" x14ac:dyDescent="0.3">
      <c r="A22" s="17" t="s">
        <v>41</v>
      </c>
      <c r="B22" s="22" t="s">
        <v>42</v>
      </c>
      <c r="C22" s="16">
        <f>+C23+C24+C34</f>
        <v>742.53482874999997</v>
      </c>
      <c r="D22" s="16">
        <f>+D23+D24+D34</f>
        <v>1312.9870989999999</v>
      </c>
      <c r="E22" s="16">
        <f t="shared" si="0"/>
        <v>-570.45227024999997</v>
      </c>
      <c r="F22" s="16">
        <f>+F23+F24+F34</f>
        <v>1429.2196574999998</v>
      </c>
      <c r="G22" s="16">
        <f>+G23+G24+G34</f>
        <v>2648.689198</v>
      </c>
      <c r="H22" s="16">
        <f t="shared" si="1"/>
        <v>-1219.4695405000002</v>
      </c>
      <c r="I22" s="16">
        <f>+I23+I24+I34</f>
        <v>2119.3244862500001</v>
      </c>
      <c r="J22" s="16">
        <f>+J23+J24+J34</f>
        <v>4000.1582969999999</v>
      </c>
      <c r="K22" s="16">
        <f t="shared" si="2"/>
        <v>-1880.8338107499999</v>
      </c>
      <c r="L22" s="16">
        <f>+L23+L24+L34</f>
        <v>2887.9465869999999</v>
      </c>
      <c r="M22" s="16">
        <f>+M23+M24+M34</f>
        <v>5381.5996214259931</v>
      </c>
      <c r="N22" s="16">
        <f t="shared" si="3"/>
        <v>-2493.6530344259932</v>
      </c>
    </row>
    <row r="23" spans="1:14" ht="18.75" customHeight="1" x14ac:dyDescent="0.35">
      <c r="A23" s="17" t="s">
        <v>43</v>
      </c>
      <c r="B23" s="21" t="s">
        <v>44</v>
      </c>
      <c r="C23" s="19">
        <v>423</v>
      </c>
      <c r="D23" s="19">
        <v>40.5</v>
      </c>
      <c r="E23" s="16">
        <f t="shared" si="0"/>
        <v>382.5</v>
      </c>
      <c r="F23" s="19">
        <v>846</v>
      </c>
      <c r="G23" s="19">
        <v>81</v>
      </c>
      <c r="H23" s="16">
        <f t="shared" si="1"/>
        <v>765</v>
      </c>
      <c r="I23" s="19">
        <v>1269</v>
      </c>
      <c r="J23" s="19">
        <v>121.5</v>
      </c>
      <c r="K23" s="16">
        <f t="shared" si="2"/>
        <v>1147.5</v>
      </c>
      <c r="L23" s="19">
        <v>1692</v>
      </c>
      <c r="M23" s="19">
        <v>162</v>
      </c>
      <c r="N23" s="16">
        <f t="shared" si="3"/>
        <v>1530</v>
      </c>
    </row>
    <row r="24" spans="1:14" ht="18.75" customHeight="1" x14ac:dyDescent="0.35">
      <c r="A24" s="17" t="s">
        <v>45</v>
      </c>
      <c r="B24" s="21" t="s">
        <v>46</v>
      </c>
      <c r="C24" s="16">
        <f>+C25+C29+C32+C33</f>
        <v>266.74982875000001</v>
      </c>
      <c r="D24" s="16">
        <f>+D25+D29+D32+D33</f>
        <v>1250.2310989999999</v>
      </c>
      <c r="E24" s="16">
        <f t="shared" si="0"/>
        <v>-983.48127024999985</v>
      </c>
      <c r="F24" s="16">
        <f>+F25+F29+F32+F33</f>
        <v>530.2646575</v>
      </c>
      <c r="G24" s="16">
        <f>+G25+G29+G32+G33</f>
        <v>2518.4091979999998</v>
      </c>
      <c r="H24" s="16">
        <f t="shared" si="1"/>
        <v>-1988.1445404999999</v>
      </c>
      <c r="I24" s="16">
        <f>+I25+I29+I32+I33</f>
        <v>791.84448624999993</v>
      </c>
      <c r="J24" s="16">
        <f>+J25+J29+J32+J33</f>
        <v>3796.8382969999998</v>
      </c>
      <c r="K24" s="16">
        <f t="shared" si="2"/>
        <v>-3004.9938107499997</v>
      </c>
      <c r="L24" s="16">
        <f>+L25+L29+L32+L33</f>
        <v>1068.4465869999999</v>
      </c>
      <c r="M24" s="16">
        <f>+M25+M29+M32+M33</f>
        <v>5102.5496214259929</v>
      </c>
      <c r="N24" s="16">
        <f t="shared" si="3"/>
        <v>-4034.103034425993</v>
      </c>
    </row>
    <row r="25" spans="1:14" ht="18.75" customHeight="1" x14ac:dyDescent="0.35">
      <c r="A25" s="17" t="s">
        <v>47</v>
      </c>
      <c r="B25" s="23" t="s">
        <v>48</v>
      </c>
      <c r="C25" s="16">
        <f>SUM(C26:C28)</f>
        <v>65.770828749999993</v>
      </c>
      <c r="D25" s="16">
        <f>SUM(D26:D28)</f>
        <v>1007.7900989999999</v>
      </c>
      <c r="E25" s="16">
        <f t="shared" si="0"/>
        <v>-942.01927024999998</v>
      </c>
      <c r="F25" s="16">
        <f>SUM(F26:F28)</f>
        <v>135.76265749999999</v>
      </c>
      <c r="G25" s="16">
        <f>SUM(G26:G28)</f>
        <v>2034.9091979999998</v>
      </c>
      <c r="H25" s="16">
        <f t="shared" si="1"/>
        <v>-1899.1465404999999</v>
      </c>
      <c r="I25" s="16">
        <f>SUM(I26:I28)</f>
        <v>206.48848624999999</v>
      </c>
      <c r="J25" s="16">
        <f>SUM(J26:J28)</f>
        <v>3052.8382969999998</v>
      </c>
      <c r="K25" s="16">
        <f t="shared" si="2"/>
        <v>-2846.34981075</v>
      </c>
      <c r="L25" s="16">
        <f>SUM(L26:L28)</f>
        <v>294.41069500000003</v>
      </c>
      <c r="M25" s="16">
        <f>SUM(M26:M28)</f>
        <v>4097.5147550000002</v>
      </c>
      <c r="N25" s="16">
        <f t="shared" si="3"/>
        <v>-3803.1040600000001</v>
      </c>
    </row>
    <row r="26" spans="1:14" ht="18.75" customHeight="1" x14ac:dyDescent="0.35">
      <c r="A26" s="17" t="s">
        <v>49</v>
      </c>
      <c r="B26" s="24" t="s">
        <v>50</v>
      </c>
      <c r="C26" s="19">
        <v>15.159999999999998</v>
      </c>
      <c r="D26" s="19">
        <v>420.07400000000001</v>
      </c>
      <c r="E26" s="16">
        <f t="shared" si="0"/>
        <v>-404.91399999999999</v>
      </c>
      <c r="F26" s="19">
        <v>42.335999999999999</v>
      </c>
      <c r="G26" s="19">
        <v>1830.3178719999999</v>
      </c>
      <c r="H26" s="16">
        <f t="shared" si="1"/>
        <v>-1787.9818719999998</v>
      </c>
      <c r="I26" s="19">
        <v>45.097999999999999</v>
      </c>
      <c r="J26" s="19">
        <v>2270.4618719999999</v>
      </c>
      <c r="K26" s="16">
        <f t="shared" si="2"/>
        <v>-2225.3638719999999</v>
      </c>
      <c r="L26" s="19">
        <v>56.522999999999996</v>
      </c>
      <c r="M26" s="19">
        <v>2921.2948719999995</v>
      </c>
      <c r="N26" s="16">
        <f t="shared" si="3"/>
        <v>-2864.7718719999993</v>
      </c>
    </row>
    <row r="27" spans="1:14" ht="18.75" customHeight="1" x14ac:dyDescent="0.35">
      <c r="A27" s="17" t="s">
        <v>51</v>
      </c>
      <c r="B27" s="24" t="s">
        <v>52</v>
      </c>
      <c r="C27" s="19">
        <v>25.920828750000002</v>
      </c>
      <c r="D27" s="19">
        <v>521.01909899999998</v>
      </c>
      <c r="E27" s="16">
        <f t="shared" si="0"/>
        <v>-495.09827024999998</v>
      </c>
      <c r="F27" s="19">
        <v>39.825657499999998</v>
      </c>
      <c r="G27" s="19">
        <v>51.868326000000138</v>
      </c>
      <c r="H27" s="16">
        <f t="shared" si="1"/>
        <v>-12.04266850000014</v>
      </c>
      <c r="I27" s="19">
        <v>78.144486249999986</v>
      </c>
      <c r="J27" s="19">
        <v>552.81742499999984</v>
      </c>
      <c r="K27" s="16">
        <f t="shared" si="2"/>
        <v>-474.67293874999984</v>
      </c>
      <c r="L27" s="19">
        <v>107.80069499999999</v>
      </c>
      <c r="M27" s="19">
        <v>843.07688300000007</v>
      </c>
      <c r="N27" s="16">
        <f t="shared" si="3"/>
        <v>-735.27618800000005</v>
      </c>
    </row>
    <row r="28" spans="1:14" ht="18.75" customHeight="1" x14ac:dyDescent="0.3">
      <c r="A28" s="17" t="s">
        <v>53</v>
      </c>
      <c r="B28" s="25" t="s">
        <v>54</v>
      </c>
      <c r="C28" s="19">
        <v>24.689999999999994</v>
      </c>
      <c r="D28" s="19">
        <v>66.697000000000003</v>
      </c>
      <c r="E28" s="16">
        <f t="shared" si="0"/>
        <v>-42.007000000000005</v>
      </c>
      <c r="F28" s="19">
        <v>53.600999999999999</v>
      </c>
      <c r="G28" s="19">
        <v>152.72300000000001</v>
      </c>
      <c r="H28" s="16">
        <f t="shared" si="1"/>
        <v>-99.122000000000014</v>
      </c>
      <c r="I28" s="19">
        <v>83.245999999999995</v>
      </c>
      <c r="J28" s="19">
        <v>229.55900000000003</v>
      </c>
      <c r="K28" s="16">
        <f t="shared" si="2"/>
        <v>-146.31300000000005</v>
      </c>
      <c r="L28" s="19">
        <v>130.08700000000002</v>
      </c>
      <c r="M28" s="19">
        <v>333.14300000000003</v>
      </c>
      <c r="N28" s="16">
        <f t="shared" si="3"/>
        <v>-203.05600000000001</v>
      </c>
    </row>
    <row r="29" spans="1:14" ht="18.75" customHeight="1" x14ac:dyDescent="0.35">
      <c r="A29" s="17" t="s">
        <v>55</v>
      </c>
      <c r="B29" s="26" t="s">
        <v>56</v>
      </c>
      <c r="C29" s="16">
        <f>SUM(C30:C31)</f>
        <v>132.5</v>
      </c>
      <c r="D29" s="16">
        <f>SUM(D30:D31)</f>
        <v>195.89999999999998</v>
      </c>
      <c r="E29" s="16">
        <f t="shared" si="0"/>
        <v>-63.399999999999977</v>
      </c>
      <c r="F29" s="16">
        <f>SUM(F30:F31)</f>
        <v>260</v>
      </c>
      <c r="G29" s="16">
        <f>SUM(G30:G31)</f>
        <v>388.3</v>
      </c>
      <c r="H29" s="16">
        <f t="shared" si="1"/>
        <v>-128.30000000000001</v>
      </c>
      <c r="I29" s="16">
        <f>SUM(I30:I31)</f>
        <v>405.6</v>
      </c>
      <c r="J29" s="16">
        <f>SUM(J30:J31)</f>
        <v>578.30000000000007</v>
      </c>
      <c r="K29" s="16">
        <f t="shared" si="2"/>
        <v>-172.70000000000005</v>
      </c>
      <c r="L29" s="16">
        <f>SUM(L30:L31)</f>
        <v>542</v>
      </c>
      <c r="M29" s="16">
        <f>SUM(M30:M31)</f>
        <v>771.3</v>
      </c>
      <c r="N29" s="16">
        <f t="shared" si="3"/>
        <v>-229.29999999999995</v>
      </c>
    </row>
    <row r="30" spans="1:14" ht="18.75" customHeight="1" x14ac:dyDescent="0.35">
      <c r="A30" s="17" t="s">
        <v>57</v>
      </c>
      <c r="B30" s="24" t="s">
        <v>58</v>
      </c>
      <c r="C30" s="19">
        <v>29</v>
      </c>
      <c r="D30" s="19">
        <v>2</v>
      </c>
      <c r="E30" s="16">
        <f t="shared" si="0"/>
        <v>27</v>
      </c>
      <c r="F30" s="19">
        <v>60</v>
      </c>
      <c r="G30" s="19">
        <v>8</v>
      </c>
      <c r="H30" s="16">
        <f t="shared" si="1"/>
        <v>52</v>
      </c>
      <c r="I30" s="19">
        <v>105</v>
      </c>
      <c r="J30" s="19">
        <v>9</v>
      </c>
      <c r="K30" s="16">
        <f t="shared" si="2"/>
        <v>96</v>
      </c>
      <c r="L30" s="19">
        <v>140</v>
      </c>
      <c r="M30" s="19">
        <v>10</v>
      </c>
      <c r="N30" s="16">
        <f t="shared" si="3"/>
        <v>130</v>
      </c>
    </row>
    <row r="31" spans="1:14" ht="18.75" customHeight="1" x14ac:dyDescent="0.35">
      <c r="A31" s="17" t="s">
        <v>59</v>
      </c>
      <c r="B31" s="24" t="s">
        <v>60</v>
      </c>
      <c r="C31" s="19">
        <v>103.5</v>
      </c>
      <c r="D31" s="19">
        <v>193.89999999999998</v>
      </c>
      <c r="E31" s="16">
        <f t="shared" si="0"/>
        <v>-90.399999999999977</v>
      </c>
      <c r="F31" s="19">
        <v>200</v>
      </c>
      <c r="G31" s="19">
        <v>380.3</v>
      </c>
      <c r="H31" s="16">
        <f t="shared" si="1"/>
        <v>-180.3</v>
      </c>
      <c r="I31" s="19">
        <v>300.60000000000002</v>
      </c>
      <c r="J31" s="19">
        <v>569.30000000000007</v>
      </c>
      <c r="K31" s="16">
        <f t="shared" si="2"/>
        <v>-268.70000000000005</v>
      </c>
      <c r="L31" s="19">
        <v>402</v>
      </c>
      <c r="M31" s="19">
        <v>761.3</v>
      </c>
      <c r="N31" s="16">
        <f t="shared" si="3"/>
        <v>-359.29999999999995</v>
      </c>
    </row>
    <row r="32" spans="1:14" ht="18.75" customHeight="1" x14ac:dyDescent="0.35">
      <c r="A32" s="17" t="s">
        <v>61</v>
      </c>
      <c r="B32" s="26" t="s">
        <v>62</v>
      </c>
      <c r="C32" s="19">
        <v>65.478999999999999</v>
      </c>
      <c r="D32" s="19">
        <v>46.54099999999999</v>
      </c>
      <c r="E32" s="16">
        <f t="shared" si="0"/>
        <v>18.938000000000009</v>
      </c>
      <c r="F32" s="19">
        <v>128.50200000000001</v>
      </c>
      <c r="G32" s="19">
        <v>95.199999999999974</v>
      </c>
      <c r="H32" s="16">
        <f t="shared" si="1"/>
        <v>33.302000000000035</v>
      </c>
      <c r="I32" s="19">
        <v>169.756</v>
      </c>
      <c r="J32" s="19">
        <v>165.7</v>
      </c>
      <c r="K32" s="16">
        <f t="shared" si="2"/>
        <v>4.0560000000000116</v>
      </c>
      <c r="L32" s="19">
        <v>218.03589199999999</v>
      </c>
      <c r="M32" s="19">
        <v>233.73486642599269</v>
      </c>
      <c r="N32" s="16">
        <f t="shared" si="3"/>
        <v>-15.698974425992702</v>
      </c>
    </row>
    <row r="33" spans="1:14" ht="18.75" customHeight="1" x14ac:dyDescent="0.35">
      <c r="A33" s="17" t="s">
        <v>63</v>
      </c>
      <c r="B33" s="26" t="s">
        <v>64</v>
      </c>
      <c r="C33" s="19">
        <v>3</v>
      </c>
      <c r="D33" s="19">
        <v>0</v>
      </c>
      <c r="E33" s="16">
        <f t="shared" si="0"/>
        <v>3</v>
      </c>
      <c r="F33" s="19">
        <v>6</v>
      </c>
      <c r="G33" s="19">
        <v>0</v>
      </c>
      <c r="H33" s="16">
        <f t="shared" si="1"/>
        <v>6</v>
      </c>
      <c r="I33" s="19">
        <v>10</v>
      </c>
      <c r="J33" s="19">
        <v>0</v>
      </c>
      <c r="K33" s="16">
        <f t="shared" si="2"/>
        <v>10</v>
      </c>
      <c r="L33" s="19">
        <v>14</v>
      </c>
      <c r="M33" s="19">
        <v>0</v>
      </c>
      <c r="N33" s="16">
        <f t="shared" si="3"/>
        <v>14</v>
      </c>
    </row>
    <row r="34" spans="1:14" ht="18.75" customHeight="1" x14ac:dyDescent="0.35">
      <c r="A34" s="17" t="s">
        <v>65</v>
      </c>
      <c r="B34" s="21" t="s">
        <v>66</v>
      </c>
      <c r="C34" s="16">
        <f>SUM(C35:C36)</f>
        <v>52.785000000000011</v>
      </c>
      <c r="D34" s="16">
        <f>SUM(D35:D36)</f>
        <v>22.256</v>
      </c>
      <c r="E34" s="16">
        <f t="shared" si="0"/>
        <v>30.529000000000011</v>
      </c>
      <c r="F34" s="16">
        <f>SUM(F35:F36)</f>
        <v>52.954999999999956</v>
      </c>
      <c r="G34" s="16">
        <f>SUM(G35:G36)</f>
        <v>49.28</v>
      </c>
      <c r="H34" s="16">
        <f t="shared" si="1"/>
        <v>3.6749999999999545</v>
      </c>
      <c r="I34" s="16">
        <f>SUM(I35:I36)</f>
        <v>58.479999999999961</v>
      </c>
      <c r="J34" s="16">
        <f>SUM(J35:J36)</f>
        <v>81.819999999999993</v>
      </c>
      <c r="K34" s="16">
        <f t="shared" si="2"/>
        <v>-23.340000000000032</v>
      </c>
      <c r="L34" s="16">
        <f>SUM(L35:L36)</f>
        <v>127.50000000000017</v>
      </c>
      <c r="M34" s="16">
        <f>SUM(M35:M36)</f>
        <v>117.05000000000001</v>
      </c>
      <c r="N34" s="16">
        <f t="shared" si="3"/>
        <v>10.450000000000159</v>
      </c>
    </row>
    <row r="35" spans="1:14" ht="18.75" customHeight="1" x14ac:dyDescent="0.3">
      <c r="A35" s="17" t="s">
        <v>67</v>
      </c>
      <c r="B35" s="27" t="s">
        <v>68</v>
      </c>
      <c r="C35" s="19">
        <v>52.785000000000011</v>
      </c>
      <c r="D35" s="19">
        <v>22.256</v>
      </c>
      <c r="E35" s="16">
        <f t="shared" si="0"/>
        <v>30.529000000000011</v>
      </c>
      <c r="F35" s="19">
        <v>52.954999999999956</v>
      </c>
      <c r="G35" s="19">
        <v>49.28</v>
      </c>
      <c r="H35" s="16">
        <f t="shared" si="1"/>
        <v>3.6749999999999545</v>
      </c>
      <c r="I35" s="19">
        <v>58.479999999999961</v>
      </c>
      <c r="J35" s="19">
        <v>81.819999999999993</v>
      </c>
      <c r="K35" s="16">
        <f t="shared" si="2"/>
        <v>-23.340000000000032</v>
      </c>
      <c r="L35" s="19">
        <v>127.50000000000017</v>
      </c>
      <c r="M35" s="19">
        <v>117.05000000000001</v>
      </c>
      <c r="N35" s="16">
        <f t="shared" si="3"/>
        <v>10.450000000000159</v>
      </c>
    </row>
    <row r="36" spans="1:14" ht="18.75" customHeight="1" x14ac:dyDescent="0.3">
      <c r="A36" s="17" t="s">
        <v>69</v>
      </c>
      <c r="B36" s="27" t="s">
        <v>70</v>
      </c>
      <c r="C36" s="19">
        <v>0</v>
      </c>
      <c r="D36" s="19">
        <v>0</v>
      </c>
      <c r="E36" s="16">
        <f t="shared" si="0"/>
        <v>0</v>
      </c>
      <c r="F36" s="19">
        <v>0</v>
      </c>
      <c r="G36" s="19">
        <v>0</v>
      </c>
      <c r="H36" s="16">
        <f t="shared" si="1"/>
        <v>0</v>
      </c>
      <c r="I36" s="19">
        <v>0</v>
      </c>
      <c r="J36" s="19">
        <v>0</v>
      </c>
      <c r="K36" s="16">
        <f t="shared" si="2"/>
        <v>0</v>
      </c>
      <c r="L36" s="19">
        <v>0</v>
      </c>
      <c r="M36" s="19">
        <v>0</v>
      </c>
      <c r="N36" s="16">
        <f t="shared" si="3"/>
        <v>0</v>
      </c>
    </row>
    <row r="37" spans="1:14" ht="18.75" customHeight="1" x14ac:dyDescent="0.35">
      <c r="A37" s="17" t="s">
        <v>71</v>
      </c>
      <c r="B37" s="28" t="s">
        <v>72</v>
      </c>
      <c r="C37" s="16">
        <f>SUM(C38:C39)</f>
        <v>90.415000000000006</v>
      </c>
      <c r="D37" s="16">
        <f>SUM(D38:D39)</f>
        <v>452.84399999999999</v>
      </c>
      <c r="E37" s="16">
        <f t="shared" si="0"/>
        <v>-362.42899999999997</v>
      </c>
      <c r="F37" s="16">
        <f>SUM(F38:F39)</f>
        <v>182.245</v>
      </c>
      <c r="G37" s="16">
        <f>SUM(G38:G39)</f>
        <v>826.42</v>
      </c>
      <c r="H37" s="16">
        <f t="shared" si="1"/>
        <v>-644.17499999999995</v>
      </c>
      <c r="I37" s="16">
        <f>SUM(I38:I39)</f>
        <v>263.72000000000003</v>
      </c>
      <c r="J37" s="16">
        <f>SUM(J38:J39)</f>
        <v>1242.8800000000001</v>
      </c>
      <c r="K37" s="16">
        <f t="shared" si="2"/>
        <v>-979.16000000000008</v>
      </c>
      <c r="L37" s="16">
        <f>SUM(L38:L39)</f>
        <v>331.1</v>
      </c>
      <c r="M37" s="16">
        <f>SUM(M38:M39)</f>
        <v>1696.0500000000002</v>
      </c>
      <c r="N37" s="16">
        <f t="shared" si="3"/>
        <v>-1364.9500000000003</v>
      </c>
    </row>
    <row r="38" spans="1:14" ht="18.75" customHeight="1" x14ac:dyDescent="0.3">
      <c r="A38" s="17" t="s">
        <v>73</v>
      </c>
      <c r="B38" s="27" t="s">
        <v>68</v>
      </c>
      <c r="C38" s="19">
        <v>10.515000000000002</v>
      </c>
      <c r="D38" s="19">
        <v>196.34399999999999</v>
      </c>
      <c r="E38" s="16">
        <f t="shared" si="0"/>
        <v>-185.82899999999998</v>
      </c>
      <c r="F38" s="19">
        <v>11.744999999999994</v>
      </c>
      <c r="G38" s="19">
        <v>293.12</v>
      </c>
      <c r="H38" s="16">
        <f t="shared" si="1"/>
        <v>-281.375</v>
      </c>
      <c r="I38" s="19">
        <v>13.819999999999993</v>
      </c>
      <c r="J38" s="19">
        <v>441.68</v>
      </c>
      <c r="K38" s="16">
        <f t="shared" si="2"/>
        <v>-427.86</v>
      </c>
      <c r="L38" s="19">
        <v>27.200000000000031</v>
      </c>
      <c r="M38" s="19">
        <v>662.15000000000009</v>
      </c>
      <c r="N38" s="16">
        <f t="shared" si="3"/>
        <v>-634.95000000000005</v>
      </c>
    </row>
    <row r="39" spans="1:14" ht="18.75" customHeight="1" x14ac:dyDescent="0.3">
      <c r="A39" s="17" t="s">
        <v>74</v>
      </c>
      <c r="B39" s="27" t="s">
        <v>70</v>
      </c>
      <c r="C39" s="19">
        <v>79.900000000000006</v>
      </c>
      <c r="D39" s="19">
        <v>256.5</v>
      </c>
      <c r="E39" s="16">
        <f t="shared" si="0"/>
        <v>-176.6</v>
      </c>
      <c r="F39" s="19">
        <v>170.5</v>
      </c>
      <c r="G39" s="19">
        <v>533.29999999999995</v>
      </c>
      <c r="H39" s="16">
        <f t="shared" si="1"/>
        <v>-362.79999999999995</v>
      </c>
      <c r="I39" s="19">
        <v>249.9</v>
      </c>
      <c r="J39" s="19">
        <v>801.2</v>
      </c>
      <c r="K39" s="16">
        <f t="shared" si="2"/>
        <v>-551.30000000000007</v>
      </c>
      <c r="L39" s="19">
        <v>303.89999999999998</v>
      </c>
      <c r="M39" s="19">
        <v>1033.9000000000001</v>
      </c>
      <c r="N39" s="16">
        <f t="shared" si="3"/>
        <v>-730.00000000000011</v>
      </c>
    </row>
    <row r="40" spans="1:14" ht="18.75" customHeight="1" x14ac:dyDescent="0.35">
      <c r="A40" s="14" t="s">
        <v>75</v>
      </c>
      <c r="B40" s="29" t="s">
        <v>76</v>
      </c>
      <c r="C40" s="16">
        <f>SUM(C41:C42)</f>
        <v>712</v>
      </c>
      <c r="D40" s="16">
        <f>SUM(D41:D42)</f>
        <v>168.8</v>
      </c>
      <c r="E40" s="16">
        <f t="shared" si="0"/>
        <v>543.20000000000005</v>
      </c>
      <c r="F40" s="16">
        <f>SUM(F41:F42)</f>
        <v>1267.2</v>
      </c>
      <c r="G40" s="16">
        <f>SUM(G41:G42)</f>
        <v>290.7</v>
      </c>
      <c r="H40" s="16">
        <f t="shared" si="1"/>
        <v>976.5</v>
      </c>
      <c r="I40" s="16">
        <f>SUM(I41:I42)</f>
        <v>1490.8</v>
      </c>
      <c r="J40" s="16">
        <f>SUM(J41:J42)</f>
        <v>490</v>
      </c>
      <c r="K40" s="16">
        <f t="shared" si="2"/>
        <v>1000.8</v>
      </c>
      <c r="L40" s="16">
        <f>SUM(L41:L42)</f>
        <v>1995.8999999999996</v>
      </c>
      <c r="M40" s="16">
        <f>SUM(M41:M42)</f>
        <v>598.6</v>
      </c>
      <c r="N40" s="16">
        <f t="shared" si="3"/>
        <v>1397.2999999999997</v>
      </c>
    </row>
    <row r="41" spans="1:14" ht="18.75" customHeight="1" x14ac:dyDescent="0.35">
      <c r="A41" s="17" t="s">
        <v>77</v>
      </c>
      <c r="B41" s="21" t="s">
        <v>78</v>
      </c>
      <c r="C41" s="19">
        <v>48.4</v>
      </c>
      <c r="D41" s="19">
        <v>117.3</v>
      </c>
      <c r="E41" s="16">
        <f t="shared" si="0"/>
        <v>-68.900000000000006</v>
      </c>
      <c r="F41" s="19">
        <v>86.8</v>
      </c>
      <c r="G41" s="19">
        <v>208.9</v>
      </c>
      <c r="H41" s="16">
        <f t="shared" si="1"/>
        <v>-122.10000000000001</v>
      </c>
      <c r="I41" s="19">
        <v>169.6</v>
      </c>
      <c r="J41" s="19">
        <v>396</v>
      </c>
      <c r="K41" s="16">
        <f t="shared" si="2"/>
        <v>-226.4</v>
      </c>
      <c r="L41" s="19">
        <v>206.1</v>
      </c>
      <c r="M41" s="19">
        <v>489.8</v>
      </c>
      <c r="N41" s="16">
        <f t="shared" si="3"/>
        <v>-283.70000000000005</v>
      </c>
    </row>
    <row r="42" spans="1:14" ht="18.75" customHeight="1" x14ac:dyDescent="0.35">
      <c r="A42" s="17" t="s">
        <v>79</v>
      </c>
      <c r="B42" s="21" t="s">
        <v>80</v>
      </c>
      <c r="C42" s="19">
        <v>663.6</v>
      </c>
      <c r="D42" s="19">
        <v>51.5</v>
      </c>
      <c r="E42" s="16">
        <f t="shared" si="0"/>
        <v>612.1</v>
      </c>
      <c r="F42" s="19">
        <v>1180.4000000000001</v>
      </c>
      <c r="G42" s="19">
        <v>81.8</v>
      </c>
      <c r="H42" s="16">
        <f t="shared" si="1"/>
        <v>1098.6000000000001</v>
      </c>
      <c r="I42" s="19">
        <v>1321.2</v>
      </c>
      <c r="J42" s="19">
        <v>94</v>
      </c>
      <c r="K42" s="16">
        <f t="shared" si="2"/>
        <v>1227.2</v>
      </c>
      <c r="L42" s="19">
        <v>1789.7999999999997</v>
      </c>
      <c r="M42" s="19">
        <v>108.80000000000001</v>
      </c>
      <c r="N42" s="16">
        <f t="shared" si="3"/>
        <v>1680.9999999999998</v>
      </c>
    </row>
    <row r="43" spans="1:14" ht="18.75" customHeight="1" x14ac:dyDescent="0.35">
      <c r="A43" s="30"/>
      <c r="B43" s="31"/>
      <c r="C43" s="12" t="s">
        <v>81</v>
      </c>
      <c r="D43" s="12" t="s">
        <v>82</v>
      </c>
      <c r="E43" s="12" t="s">
        <v>8</v>
      </c>
      <c r="F43" s="12" t="s">
        <v>81</v>
      </c>
      <c r="G43" s="12" t="s">
        <v>82</v>
      </c>
      <c r="H43" s="12" t="s">
        <v>8</v>
      </c>
      <c r="I43" s="12" t="s">
        <v>81</v>
      </c>
      <c r="J43" s="12" t="s">
        <v>82</v>
      </c>
      <c r="K43" s="12" t="s">
        <v>8</v>
      </c>
      <c r="L43" s="12" t="s">
        <v>81</v>
      </c>
      <c r="M43" s="12" t="s">
        <v>82</v>
      </c>
      <c r="N43" s="12" t="s">
        <v>8</v>
      </c>
    </row>
    <row r="44" spans="1:14" ht="18.75" customHeight="1" x14ac:dyDescent="0.35">
      <c r="A44" s="14" t="s">
        <v>83</v>
      </c>
      <c r="B44" s="32" t="s">
        <v>84</v>
      </c>
      <c r="C44" s="16">
        <f>+C45+C61+E72+C77+C91</f>
        <v>1170.28882875</v>
      </c>
      <c r="D44" s="16">
        <f>+D45+D61+D77</f>
        <v>914.40609899999993</v>
      </c>
      <c r="E44" s="16">
        <f t="shared" si="0"/>
        <v>255.88272975000007</v>
      </c>
      <c r="F44" s="16">
        <f>+F45+F61+H72+F77+F91</f>
        <v>4585.1936575</v>
      </c>
      <c r="G44" s="16">
        <f>+G45+G61+G77</f>
        <v>2971.1293260000002</v>
      </c>
      <c r="H44" s="16">
        <f t="shared" ref="H44:H91" si="4">+F44-G44</f>
        <v>1614.0643314999998</v>
      </c>
      <c r="I44" s="16">
        <f>+I45+I61+K72+I77+I91</f>
        <v>6747.0974862500007</v>
      </c>
      <c r="J44" s="16">
        <f>+J45+J61+J77</f>
        <v>5757.6474250000001</v>
      </c>
      <c r="K44" s="16">
        <f t="shared" ref="K44:K91" si="5">+I44-J44</f>
        <v>989.45006125000054</v>
      </c>
      <c r="L44" s="16">
        <f>+L45+L61+N72+L77+L91</f>
        <v>6735.6744980000003</v>
      </c>
      <c r="M44" s="16">
        <f>+M45+M61+M77</f>
        <v>8423.9867599999998</v>
      </c>
      <c r="N44" s="16">
        <f t="shared" ref="N44:N91" si="6">+L44-M44</f>
        <v>-1688.3122619999995</v>
      </c>
    </row>
    <row r="45" spans="1:14" ht="18.75" customHeight="1" x14ac:dyDescent="0.3">
      <c r="A45" s="17" t="s">
        <v>85</v>
      </c>
      <c r="B45" s="33" t="s">
        <v>48</v>
      </c>
      <c r="C45" s="16">
        <f>+C46+C51+C56</f>
        <v>1446.6378287499999</v>
      </c>
      <c r="D45" s="16">
        <f>+D46+D51+D56</f>
        <v>1647.456099</v>
      </c>
      <c r="E45" s="16">
        <f t="shared" si="0"/>
        <v>-200.81827025000007</v>
      </c>
      <c r="F45" s="16">
        <f>+F46+F51+F56</f>
        <v>2508.0376575</v>
      </c>
      <c r="G45" s="16">
        <f>+G46+G51+G56</f>
        <v>1605.023326</v>
      </c>
      <c r="H45" s="16">
        <f t="shared" si="4"/>
        <v>903.01433150000003</v>
      </c>
      <c r="I45" s="16">
        <f>+I46+I51+I56</f>
        <v>2817.12548625</v>
      </c>
      <c r="J45" s="16">
        <f>+J46+J51+J56</f>
        <v>2649.5794249999999</v>
      </c>
      <c r="K45" s="16">
        <f t="shared" si="5"/>
        <v>167.54606125000009</v>
      </c>
      <c r="L45" s="16">
        <f>+L46+L51+L56</f>
        <v>3684.3974980000003</v>
      </c>
      <c r="M45" s="16">
        <f>+M46+M51+M56</f>
        <v>4326.1418830000002</v>
      </c>
      <c r="N45" s="16">
        <f t="shared" si="6"/>
        <v>-641.74438499999997</v>
      </c>
    </row>
    <row r="46" spans="1:14" ht="18.75" customHeight="1" x14ac:dyDescent="0.3">
      <c r="A46" s="17" t="s">
        <v>86</v>
      </c>
      <c r="B46" s="34" t="s">
        <v>87</v>
      </c>
      <c r="C46" s="16">
        <f>SUM(C47:C50)</f>
        <v>89.76400000000001</v>
      </c>
      <c r="D46" s="16">
        <f>SUM(D47:D50)</f>
        <v>-13.658000000000015</v>
      </c>
      <c r="E46" s="16">
        <f t="shared" si="0"/>
        <v>103.42200000000003</v>
      </c>
      <c r="F46" s="16">
        <f>SUM(F47:F50)</f>
        <v>98.617000000000004</v>
      </c>
      <c r="G46" s="16">
        <f>SUM(G47:G50)</f>
        <v>77.762</v>
      </c>
      <c r="H46" s="16">
        <f t="shared" si="4"/>
        <v>20.855000000000004</v>
      </c>
      <c r="I46" s="16">
        <f>SUM(I47:I50)</f>
        <v>82.744</v>
      </c>
      <c r="J46" s="16">
        <f>SUM(J47:J50)</f>
        <v>382.01400000000001</v>
      </c>
      <c r="K46" s="16">
        <f t="shared" si="5"/>
        <v>-299.27</v>
      </c>
      <c r="L46" s="16">
        <f>SUM(L47:L50)</f>
        <v>9.1098029999999994</v>
      </c>
      <c r="M46" s="16">
        <f>SUM(M47:M50)</f>
        <v>839.53599999999994</v>
      </c>
      <c r="N46" s="16">
        <f t="shared" si="6"/>
        <v>-830.426197</v>
      </c>
    </row>
    <row r="47" spans="1:14" ht="18.75" customHeight="1" x14ac:dyDescent="0.3">
      <c r="A47" s="17" t="s">
        <v>88</v>
      </c>
      <c r="B47" s="36" t="s">
        <v>89</v>
      </c>
      <c r="C47" s="19">
        <v>0</v>
      </c>
      <c r="D47" s="19">
        <v>0</v>
      </c>
      <c r="E47" s="16">
        <f t="shared" si="0"/>
        <v>0</v>
      </c>
      <c r="F47" s="19">
        <v>0</v>
      </c>
      <c r="G47" s="19">
        <v>0</v>
      </c>
      <c r="H47" s="16">
        <f t="shared" si="4"/>
        <v>0</v>
      </c>
      <c r="I47" s="19">
        <v>0</v>
      </c>
      <c r="J47" s="19">
        <v>0</v>
      </c>
      <c r="K47" s="16">
        <f t="shared" si="5"/>
        <v>0</v>
      </c>
      <c r="L47" s="19">
        <v>0</v>
      </c>
      <c r="M47" s="19">
        <v>0</v>
      </c>
      <c r="N47" s="16">
        <f t="shared" si="6"/>
        <v>0</v>
      </c>
    </row>
    <row r="48" spans="1:14" ht="18.75" customHeight="1" x14ac:dyDescent="0.3">
      <c r="A48" s="17" t="s">
        <v>90</v>
      </c>
      <c r="B48" s="36" t="s">
        <v>91</v>
      </c>
      <c r="C48" s="19">
        <v>0</v>
      </c>
      <c r="D48" s="19">
        <v>-24.469000000000001</v>
      </c>
      <c r="E48" s="16">
        <f t="shared" si="0"/>
        <v>24.469000000000001</v>
      </c>
      <c r="F48" s="19">
        <v>0</v>
      </c>
      <c r="G48" s="19">
        <v>-33.655000000000001</v>
      </c>
      <c r="H48" s="16">
        <f t="shared" si="4"/>
        <v>33.655000000000001</v>
      </c>
      <c r="I48" s="19">
        <v>0</v>
      </c>
      <c r="J48" s="19">
        <v>53.152999999999999</v>
      </c>
      <c r="K48" s="16">
        <f t="shared" si="5"/>
        <v>-53.152999999999999</v>
      </c>
      <c r="L48" s="19">
        <v>-1.8421969999999996</v>
      </c>
      <c r="M48" s="19">
        <v>194.28399999999999</v>
      </c>
      <c r="N48" s="16">
        <f t="shared" si="6"/>
        <v>-196.12619699999999</v>
      </c>
    </row>
    <row r="49" spans="1:14" ht="18.75" customHeight="1" x14ac:dyDescent="0.3">
      <c r="A49" s="17" t="s">
        <v>92</v>
      </c>
      <c r="B49" s="36" t="s">
        <v>68</v>
      </c>
      <c r="C49" s="19">
        <v>0</v>
      </c>
      <c r="D49" s="19">
        <v>0</v>
      </c>
      <c r="E49" s="16">
        <f t="shared" si="0"/>
        <v>0</v>
      </c>
      <c r="F49" s="19">
        <v>0</v>
      </c>
      <c r="G49" s="19">
        <v>0</v>
      </c>
      <c r="H49" s="16">
        <f t="shared" si="4"/>
        <v>0</v>
      </c>
      <c r="I49" s="19">
        <v>0</v>
      </c>
      <c r="J49" s="19">
        <v>0</v>
      </c>
      <c r="K49" s="16">
        <f t="shared" si="5"/>
        <v>0</v>
      </c>
      <c r="L49" s="19">
        <v>0</v>
      </c>
      <c r="M49" s="19">
        <v>0</v>
      </c>
      <c r="N49" s="16">
        <f t="shared" si="6"/>
        <v>0</v>
      </c>
    </row>
    <row r="50" spans="1:14" ht="18.75" customHeight="1" x14ac:dyDescent="0.3">
      <c r="A50" s="17" t="s">
        <v>93</v>
      </c>
      <c r="B50" s="36" t="s">
        <v>70</v>
      </c>
      <c r="C50" s="19">
        <v>89.76400000000001</v>
      </c>
      <c r="D50" s="19">
        <v>10.810999999999986</v>
      </c>
      <c r="E50" s="16">
        <f t="shared" si="0"/>
        <v>78.953000000000031</v>
      </c>
      <c r="F50" s="19">
        <v>98.617000000000004</v>
      </c>
      <c r="G50" s="19">
        <v>111.417</v>
      </c>
      <c r="H50" s="16">
        <f t="shared" si="4"/>
        <v>-12.799999999999997</v>
      </c>
      <c r="I50" s="19">
        <v>82.744</v>
      </c>
      <c r="J50" s="19">
        <v>328.86099999999999</v>
      </c>
      <c r="K50" s="16">
        <f t="shared" si="5"/>
        <v>-246.11699999999999</v>
      </c>
      <c r="L50" s="19">
        <v>10.951999999999998</v>
      </c>
      <c r="M50" s="19">
        <v>645.25199999999995</v>
      </c>
      <c r="N50" s="16">
        <f t="shared" si="6"/>
        <v>-634.29999999999995</v>
      </c>
    </row>
    <row r="51" spans="1:14" ht="18.75" customHeight="1" x14ac:dyDescent="0.3">
      <c r="A51" s="17" t="s">
        <v>94</v>
      </c>
      <c r="B51" s="35" t="s">
        <v>52</v>
      </c>
      <c r="C51" s="16">
        <f>SUM(C52:C55)</f>
        <v>25.920828750000002</v>
      </c>
      <c r="D51" s="16">
        <f>SUM(D52:D55)</f>
        <v>521.01909899999998</v>
      </c>
      <c r="E51" s="16">
        <f t="shared" si="0"/>
        <v>-495.09827024999998</v>
      </c>
      <c r="F51" s="16">
        <f>SUM(F52:F55)</f>
        <v>39.825657499999998</v>
      </c>
      <c r="G51" s="16">
        <f>SUM(G52:G55)</f>
        <v>51.868326000000138</v>
      </c>
      <c r="H51" s="16">
        <f t="shared" si="4"/>
        <v>-12.04266850000014</v>
      </c>
      <c r="I51" s="16">
        <f>SUM(I52:I55)</f>
        <v>78.144486249999986</v>
      </c>
      <c r="J51" s="16">
        <f>SUM(J52:J55)</f>
        <v>552.81742499999984</v>
      </c>
      <c r="K51" s="16">
        <f t="shared" si="5"/>
        <v>-474.67293874999984</v>
      </c>
      <c r="L51" s="16">
        <f>SUM(L52:L55)</f>
        <v>107.80069499999999</v>
      </c>
      <c r="M51" s="16">
        <f>SUM(M52:M55)</f>
        <v>843.07688300000007</v>
      </c>
      <c r="N51" s="16">
        <f t="shared" si="6"/>
        <v>-735.27618800000005</v>
      </c>
    </row>
    <row r="52" spans="1:14" ht="18.75" customHeight="1" x14ac:dyDescent="0.3">
      <c r="A52" s="17" t="s">
        <v>95</v>
      </c>
      <c r="B52" s="36" t="s">
        <v>89</v>
      </c>
      <c r="C52" s="19">
        <v>0</v>
      </c>
      <c r="D52" s="19">
        <v>0</v>
      </c>
      <c r="E52" s="16">
        <f t="shared" si="0"/>
        <v>0</v>
      </c>
      <c r="F52" s="19">
        <v>0</v>
      </c>
      <c r="G52" s="19">
        <v>0</v>
      </c>
      <c r="H52" s="16">
        <f t="shared" si="4"/>
        <v>0</v>
      </c>
      <c r="I52" s="19">
        <v>0</v>
      </c>
      <c r="J52" s="19">
        <v>0</v>
      </c>
      <c r="K52" s="16">
        <f t="shared" si="5"/>
        <v>0</v>
      </c>
      <c r="L52" s="19">
        <v>0</v>
      </c>
      <c r="M52" s="19">
        <v>0</v>
      </c>
      <c r="N52" s="16">
        <f t="shared" si="6"/>
        <v>0</v>
      </c>
    </row>
    <row r="53" spans="1:14" ht="18.75" customHeight="1" x14ac:dyDescent="0.3">
      <c r="A53" s="17" t="s">
        <v>96</v>
      </c>
      <c r="B53" s="36" t="s">
        <v>91</v>
      </c>
      <c r="C53" s="19">
        <v>-0.74167125</v>
      </c>
      <c r="D53" s="19">
        <v>156.18759899999998</v>
      </c>
      <c r="E53" s="16">
        <f t="shared" si="0"/>
        <v>-156.92927024999997</v>
      </c>
      <c r="F53" s="19">
        <v>0.84665749999999962</v>
      </c>
      <c r="G53" s="19">
        <v>-147.49667399999998</v>
      </c>
      <c r="H53" s="16">
        <f t="shared" si="4"/>
        <v>148.34333149999998</v>
      </c>
      <c r="I53" s="19">
        <v>2.4349862499999997</v>
      </c>
      <c r="J53" s="19">
        <v>28.372925000000023</v>
      </c>
      <c r="K53" s="16">
        <f t="shared" si="5"/>
        <v>-25.937938750000022</v>
      </c>
      <c r="L53" s="19">
        <v>4.0233150000000002</v>
      </c>
      <c r="M53" s="19">
        <v>180.760524</v>
      </c>
      <c r="N53" s="16">
        <f t="shared" si="6"/>
        <v>-176.73720900000001</v>
      </c>
    </row>
    <row r="54" spans="1:14" ht="18.75" customHeight="1" x14ac:dyDescent="0.3">
      <c r="A54" s="17" t="s">
        <v>97</v>
      </c>
      <c r="B54" s="36" t="s">
        <v>68</v>
      </c>
      <c r="C54" s="19">
        <v>0</v>
      </c>
      <c r="D54" s="19">
        <v>0</v>
      </c>
      <c r="E54" s="16">
        <f t="shared" si="0"/>
        <v>0</v>
      </c>
      <c r="F54" s="19">
        <v>0</v>
      </c>
      <c r="G54" s="19">
        <v>0</v>
      </c>
      <c r="H54" s="16">
        <f t="shared" si="4"/>
        <v>0</v>
      </c>
      <c r="I54" s="19">
        <v>0</v>
      </c>
      <c r="J54" s="19">
        <v>0</v>
      </c>
      <c r="K54" s="16">
        <f t="shared" si="5"/>
        <v>0</v>
      </c>
      <c r="L54" s="19">
        <v>0</v>
      </c>
      <c r="M54" s="19">
        <v>0</v>
      </c>
      <c r="N54" s="16">
        <f t="shared" si="6"/>
        <v>0</v>
      </c>
    </row>
    <row r="55" spans="1:14" ht="18.75" customHeight="1" x14ac:dyDescent="0.3">
      <c r="A55" s="17" t="s">
        <v>98</v>
      </c>
      <c r="B55" s="36" t="s">
        <v>70</v>
      </c>
      <c r="C55" s="19">
        <v>26.662500000000001</v>
      </c>
      <c r="D55" s="19">
        <v>364.83150000000001</v>
      </c>
      <c r="E55" s="16">
        <f t="shared" si="0"/>
        <v>-338.16899999999998</v>
      </c>
      <c r="F55" s="19">
        <v>38.978999999999999</v>
      </c>
      <c r="G55" s="19">
        <v>199.36500000000012</v>
      </c>
      <c r="H55" s="16">
        <f t="shared" si="4"/>
        <v>-160.38600000000014</v>
      </c>
      <c r="I55" s="19">
        <v>75.709499999999991</v>
      </c>
      <c r="J55" s="19">
        <v>524.44449999999983</v>
      </c>
      <c r="K55" s="16">
        <f t="shared" si="5"/>
        <v>-448.73499999999984</v>
      </c>
      <c r="L55" s="19">
        <v>103.77737999999999</v>
      </c>
      <c r="M55" s="19">
        <v>662.31635900000003</v>
      </c>
      <c r="N55" s="16">
        <f t="shared" si="6"/>
        <v>-558.53897900000004</v>
      </c>
    </row>
    <row r="56" spans="1:14" ht="18.75" customHeight="1" x14ac:dyDescent="0.3">
      <c r="A56" s="17" t="s">
        <v>99</v>
      </c>
      <c r="B56" s="34" t="s">
        <v>54</v>
      </c>
      <c r="C56" s="16">
        <f>SUM(C57:C60)</f>
        <v>1330.953</v>
      </c>
      <c r="D56" s="16">
        <f>SUM(D57:D60)</f>
        <v>1140.095</v>
      </c>
      <c r="E56" s="16">
        <f t="shared" si="0"/>
        <v>190.85799999999995</v>
      </c>
      <c r="F56" s="16">
        <f>SUM(F57:F60)</f>
        <v>2369.5949999999998</v>
      </c>
      <c r="G56" s="16">
        <f>SUM(G57:G60)</f>
        <v>1475.3929999999998</v>
      </c>
      <c r="H56" s="16">
        <f t="shared" si="4"/>
        <v>894.202</v>
      </c>
      <c r="I56" s="16">
        <f>SUM(I57:I60)</f>
        <v>2656.2370000000001</v>
      </c>
      <c r="J56" s="16">
        <f>SUM(J57:J60)</f>
        <v>1714.7479999999998</v>
      </c>
      <c r="K56" s="16">
        <f t="shared" si="5"/>
        <v>941.48900000000026</v>
      </c>
      <c r="L56" s="16">
        <f>SUM(L57:L60)</f>
        <v>3567.4870000000001</v>
      </c>
      <c r="M56" s="16">
        <f>SUM(M57:M60)</f>
        <v>2643.529</v>
      </c>
      <c r="N56" s="16">
        <f t="shared" si="6"/>
        <v>923.95800000000008</v>
      </c>
    </row>
    <row r="57" spans="1:14" ht="18.75" customHeight="1" x14ac:dyDescent="0.3">
      <c r="A57" s="17" t="s">
        <v>100</v>
      </c>
      <c r="B57" s="36" t="s">
        <v>89</v>
      </c>
      <c r="C57" s="19">
        <v>0</v>
      </c>
      <c r="D57" s="19">
        <v>0</v>
      </c>
      <c r="E57" s="16">
        <f t="shared" si="0"/>
        <v>0</v>
      </c>
      <c r="F57" s="19">
        <v>0</v>
      </c>
      <c r="G57" s="19">
        <v>0</v>
      </c>
      <c r="H57" s="16">
        <f t="shared" si="4"/>
        <v>0</v>
      </c>
      <c r="I57" s="19">
        <v>0</v>
      </c>
      <c r="J57" s="19">
        <v>0</v>
      </c>
      <c r="K57" s="16">
        <f t="shared" si="5"/>
        <v>0</v>
      </c>
      <c r="L57" s="19">
        <v>0</v>
      </c>
      <c r="M57" s="19">
        <v>0</v>
      </c>
      <c r="N57" s="16">
        <f t="shared" si="6"/>
        <v>0</v>
      </c>
    </row>
    <row r="58" spans="1:14" ht="18.75" customHeight="1" x14ac:dyDescent="0.3">
      <c r="A58" s="17" t="s">
        <v>101</v>
      </c>
      <c r="B58" s="36" t="s">
        <v>91</v>
      </c>
      <c r="C58" s="19">
        <v>0</v>
      </c>
      <c r="D58" s="19">
        <v>0</v>
      </c>
      <c r="E58" s="16">
        <f t="shared" si="0"/>
        <v>0</v>
      </c>
      <c r="F58" s="19">
        <v>0</v>
      </c>
      <c r="G58" s="19">
        <v>0</v>
      </c>
      <c r="H58" s="16">
        <f t="shared" si="4"/>
        <v>0</v>
      </c>
      <c r="I58" s="19">
        <v>0</v>
      </c>
      <c r="J58" s="19">
        <v>0</v>
      </c>
      <c r="K58" s="16">
        <f t="shared" si="5"/>
        <v>0</v>
      </c>
      <c r="L58" s="19">
        <v>0</v>
      </c>
      <c r="M58" s="19">
        <v>0</v>
      </c>
      <c r="N58" s="16">
        <f t="shared" si="6"/>
        <v>0</v>
      </c>
    </row>
    <row r="59" spans="1:14" ht="18.75" customHeight="1" x14ac:dyDescent="0.3">
      <c r="A59" s="17" t="s">
        <v>102</v>
      </c>
      <c r="B59" s="36" t="s">
        <v>68</v>
      </c>
      <c r="C59" s="19">
        <v>0</v>
      </c>
      <c r="D59" s="19">
        <v>0</v>
      </c>
      <c r="E59" s="16">
        <f t="shared" si="0"/>
        <v>0</v>
      </c>
      <c r="F59" s="19">
        <v>0</v>
      </c>
      <c r="G59" s="19">
        <v>0</v>
      </c>
      <c r="H59" s="16">
        <f t="shared" si="4"/>
        <v>0</v>
      </c>
      <c r="I59" s="19">
        <v>0</v>
      </c>
      <c r="J59" s="19">
        <v>0</v>
      </c>
      <c r="K59" s="16">
        <f t="shared" si="5"/>
        <v>0</v>
      </c>
      <c r="L59" s="19">
        <v>0</v>
      </c>
      <c r="M59" s="19">
        <v>0</v>
      </c>
      <c r="N59" s="16">
        <f t="shared" si="6"/>
        <v>0</v>
      </c>
    </row>
    <row r="60" spans="1:14" ht="18.75" customHeight="1" x14ac:dyDescent="0.3">
      <c r="A60" s="17" t="s">
        <v>103</v>
      </c>
      <c r="B60" s="36" t="s">
        <v>70</v>
      </c>
      <c r="C60" s="19">
        <v>1330.953</v>
      </c>
      <c r="D60" s="19">
        <v>1140.095</v>
      </c>
      <c r="E60" s="16">
        <f t="shared" si="0"/>
        <v>190.85799999999995</v>
      </c>
      <c r="F60" s="19">
        <v>2369.5949999999998</v>
      </c>
      <c r="G60" s="19">
        <v>1475.3929999999998</v>
      </c>
      <c r="H60" s="16">
        <f t="shared" si="4"/>
        <v>894.202</v>
      </c>
      <c r="I60" s="19">
        <v>2656.2370000000001</v>
      </c>
      <c r="J60" s="19">
        <v>1714.7479999999998</v>
      </c>
      <c r="K60" s="16">
        <f t="shared" si="5"/>
        <v>941.48900000000026</v>
      </c>
      <c r="L60" s="19">
        <v>3567.4870000000001</v>
      </c>
      <c r="M60" s="19">
        <v>2643.529</v>
      </c>
      <c r="N60" s="16">
        <f t="shared" si="6"/>
        <v>923.95800000000008</v>
      </c>
    </row>
    <row r="61" spans="1:14" ht="18.75" customHeight="1" x14ac:dyDescent="0.3">
      <c r="A61" s="17" t="s">
        <v>104</v>
      </c>
      <c r="B61" s="33" t="s">
        <v>56</v>
      </c>
      <c r="C61" s="16">
        <f>+C62+C67</f>
        <v>73.69999999999996</v>
      </c>
      <c r="D61" s="16">
        <f>+D62+D67</f>
        <v>-395.80000000000007</v>
      </c>
      <c r="E61" s="16">
        <f t="shared" si="0"/>
        <v>469.5</v>
      </c>
      <c r="F61" s="16">
        <f>+F62+F67</f>
        <v>1615.5</v>
      </c>
      <c r="G61" s="16">
        <f>+G62+G67</f>
        <v>140.09999999999997</v>
      </c>
      <c r="H61" s="16">
        <f t="shared" si="4"/>
        <v>1475.4</v>
      </c>
      <c r="I61" s="16">
        <f>+I62+I67</f>
        <v>3097.7999999999997</v>
      </c>
      <c r="J61" s="16">
        <f>+J62+J67</f>
        <v>111.79999999999994</v>
      </c>
      <c r="K61" s="16">
        <f t="shared" si="5"/>
        <v>2986</v>
      </c>
      <c r="L61" s="16">
        <f>+L62+L67</f>
        <v>4381.3</v>
      </c>
      <c r="M61" s="16">
        <f>+M62+M67</f>
        <v>419.2</v>
      </c>
      <c r="N61" s="16">
        <f t="shared" si="6"/>
        <v>3962.1000000000004</v>
      </c>
    </row>
    <row r="62" spans="1:14" ht="18.75" customHeight="1" x14ac:dyDescent="0.3">
      <c r="A62" s="17" t="s">
        <v>105</v>
      </c>
      <c r="B62" s="34" t="s">
        <v>58</v>
      </c>
      <c r="C62" s="16">
        <f>SUM(C63:C66)</f>
        <v>244.1</v>
      </c>
      <c r="D62" s="16">
        <f>SUM(D63:D66)</f>
        <v>3</v>
      </c>
      <c r="E62" s="16">
        <f t="shared" si="0"/>
        <v>241.1</v>
      </c>
      <c r="F62" s="16">
        <f>SUM(F63:F66)</f>
        <v>365.4</v>
      </c>
      <c r="G62" s="16">
        <f>SUM(G63:G66)</f>
        <v>-2.8</v>
      </c>
      <c r="H62" s="16">
        <f t="shared" si="4"/>
        <v>368.2</v>
      </c>
      <c r="I62" s="16">
        <f>SUM(I63:I66)</f>
        <v>506.7</v>
      </c>
      <c r="J62" s="16">
        <f>SUM(J63:J66)</f>
        <v>-4.2</v>
      </c>
      <c r="K62" s="16">
        <f t="shared" si="5"/>
        <v>510.9</v>
      </c>
      <c r="L62" s="16">
        <f>SUM(L63:L66)</f>
        <v>819</v>
      </c>
      <c r="M62" s="16">
        <f>SUM(M63:M66)</f>
        <v>-35.200000000000003</v>
      </c>
      <c r="N62" s="16">
        <f t="shared" si="6"/>
        <v>854.2</v>
      </c>
    </row>
    <row r="63" spans="1:14" ht="18.75" customHeight="1" x14ac:dyDescent="0.3">
      <c r="A63" s="17" t="s">
        <v>106</v>
      </c>
      <c r="B63" s="36" t="s">
        <v>89</v>
      </c>
      <c r="C63" s="19">
        <v>0</v>
      </c>
      <c r="D63" s="19">
        <v>0</v>
      </c>
      <c r="E63" s="16">
        <f t="shared" si="0"/>
        <v>0</v>
      </c>
      <c r="F63" s="19">
        <v>0</v>
      </c>
      <c r="G63" s="19">
        <v>0</v>
      </c>
      <c r="H63" s="16">
        <f t="shared" si="4"/>
        <v>0</v>
      </c>
      <c r="I63" s="19">
        <v>0</v>
      </c>
      <c r="J63" s="19">
        <v>0</v>
      </c>
      <c r="K63" s="16">
        <f t="shared" si="5"/>
        <v>0</v>
      </c>
      <c r="L63" s="19">
        <v>0</v>
      </c>
      <c r="M63" s="19">
        <v>0</v>
      </c>
      <c r="N63" s="16">
        <f t="shared" si="6"/>
        <v>0</v>
      </c>
    </row>
    <row r="64" spans="1:14" ht="18.75" customHeight="1" x14ac:dyDescent="0.3">
      <c r="A64" s="17" t="s">
        <v>107</v>
      </c>
      <c r="B64" s="36" t="s">
        <v>91</v>
      </c>
      <c r="C64" s="19">
        <v>0</v>
      </c>
      <c r="D64" s="19">
        <v>0</v>
      </c>
      <c r="E64" s="16">
        <f t="shared" si="0"/>
        <v>0</v>
      </c>
      <c r="F64" s="19">
        <v>19.399999999999999</v>
      </c>
      <c r="G64" s="19">
        <v>0</v>
      </c>
      <c r="H64" s="16">
        <f t="shared" si="4"/>
        <v>19.399999999999999</v>
      </c>
      <c r="I64" s="19">
        <v>25.7</v>
      </c>
      <c r="J64" s="19">
        <v>0</v>
      </c>
      <c r="K64" s="16">
        <f t="shared" si="5"/>
        <v>25.7</v>
      </c>
      <c r="L64" s="19">
        <v>97</v>
      </c>
      <c r="M64" s="19">
        <v>-1</v>
      </c>
      <c r="N64" s="16">
        <f t="shared" si="6"/>
        <v>98</v>
      </c>
    </row>
    <row r="65" spans="1:14" ht="18.75" customHeight="1" x14ac:dyDescent="0.3">
      <c r="A65" s="17" t="s">
        <v>108</v>
      </c>
      <c r="B65" s="36" t="s">
        <v>68</v>
      </c>
      <c r="C65" s="19">
        <v>0</v>
      </c>
      <c r="D65" s="19">
        <v>0</v>
      </c>
      <c r="E65" s="16">
        <f t="shared" si="0"/>
        <v>0</v>
      </c>
      <c r="F65" s="19">
        <v>0</v>
      </c>
      <c r="G65" s="19">
        <v>0</v>
      </c>
      <c r="H65" s="16">
        <f t="shared" si="4"/>
        <v>0</v>
      </c>
      <c r="I65" s="19">
        <v>0</v>
      </c>
      <c r="J65" s="19">
        <v>0</v>
      </c>
      <c r="K65" s="16">
        <f t="shared" si="5"/>
        <v>0</v>
      </c>
      <c r="L65" s="19">
        <v>0</v>
      </c>
      <c r="M65" s="19">
        <v>0</v>
      </c>
      <c r="N65" s="16">
        <f t="shared" si="6"/>
        <v>0</v>
      </c>
    </row>
    <row r="66" spans="1:14" ht="18.75" customHeight="1" x14ac:dyDescent="0.3">
      <c r="A66" s="17" t="s">
        <v>109</v>
      </c>
      <c r="B66" s="36" t="s">
        <v>70</v>
      </c>
      <c r="C66" s="19">
        <v>244.1</v>
      </c>
      <c r="D66" s="19">
        <v>3</v>
      </c>
      <c r="E66" s="16">
        <f t="shared" si="0"/>
        <v>241.1</v>
      </c>
      <c r="F66" s="19">
        <v>346</v>
      </c>
      <c r="G66" s="19">
        <v>-2.8</v>
      </c>
      <c r="H66" s="16">
        <f t="shared" si="4"/>
        <v>348.8</v>
      </c>
      <c r="I66" s="19">
        <v>481</v>
      </c>
      <c r="J66" s="19">
        <v>-4.2</v>
      </c>
      <c r="K66" s="16">
        <f t="shared" si="5"/>
        <v>485.2</v>
      </c>
      <c r="L66" s="19">
        <v>722</v>
      </c>
      <c r="M66" s="19">
        <v>-34.200000000000003</v>
      </c>
      <c r="N66" s="16">
        <f t="shared" si="6"/>
        <v>756.2</v>
      </c>
    </row>
    <row r="67" spans="1:14" ht="18.75" customHeight="1" x14ac:dyDescent="0.3">
      <c r="A67" s="17" t="s">
        <v>110</v>
      </c>
      <c r="B67" s="34" t="s">
        <v>60</v>
      </c>
      <c r="C67" s="16">
        <f>SUM(C68:C71)</f>
        <v>-170.40000000000003</v>
      </c>
      <c r="D67" s="16">
        <f>SUM(D68:D71)</f>
        <v>-398.80000000000007</v>
      </c>
      <c r="E67" s="16">
        <f t="shared" si="0"/>
        <v>228.40000000000003</v>
      </c>
      <c r="F67" s="16">
        <f>SUM(F68:F71)</f>
        <v>1250.0999999999999</v>
      </c>
      <c r="G67" s="16">
        <f>SUM(G68:G71)</f>
        <v>142.89999999999998</v>
      </c>
      <c r="H67" s="16">
        <f t="shared" si="4"/>
        <v>1107.1999999999998</v>
      </c>
      <c r="I67" s="16">
        <f>SUM(I68:I71)</f>
        <v>2591.1</v>
      </c>
      <c r="J67" s="16">
        <f>SUM(J68:J71)</f>
        <v>115.99999999999994</v>
      </c>
      <c r="K67" s="16">
        <f t="shared" si="5"/>
        <v>2475.1</v>
      </c>
      <c r="L67" s="16">
        <f>SUM(L68:L71)</f>
        <v>3562.3</v>
      </c>
      <c r="M67" s="16">
        <f>SUM(M68:M71)</f>
        <v>454.4</v>
      </c>
      <c r="N67" s="16">
        <f t="shared" si="6"/>
        <v>3107.9</v>
      </c>
    </row>
    <row r="68" spans="1:14" ht="18.75" customHeight="1" x14ac:dyDescent="0.3">
      <c r="A68" s="17" t="s">
        <v>111</v>
      </c>
      <c r="B68" s="36" t="s">
        <v>89</v>
      </c>
      <c r="C68" s="19">
        <v>-555.6</v>
      </c>
      <c r="D68" s="19">
        <v>0</v>
      </c>
      <c r="E68" s="16">
        <f t="shared" si="0"/>
        <v>-555.6</v>
      </c>
      <c r="F68" s="19">
        <v>560.5</v>
      </c>
      <c r="G68" s="19">
        <v>0</v>
      </c>
      <c r="H68" s="16">
        <f t="shared" si="4"/>
        <v>560.5</v>
      </c>
      <c r="I68" s="19">
        <v>1670.2</v>
      </c>
      <c r="J68" s="19">
        <v>0</v>
      </c>
      <c r="K68" s="16">
        <f t="shared" si="5"/>
        <v>1670.2</v>
      </c>
      <c r="L68" s="19">
        <v>2607.3000000000002</v>
      </c>
      <c r="M68" s="19">
        <v>0</v>
      </c>
      <c r="N68" s="16">
        <f t="shared" si="6"/>
        <v>2607.3000000000002</v>
      </c>
    </row>
    <row r="69" spans="1:14" ht="18.75" customHeight="1" x14ac:dyDescent="0.3">
      <c r="A69" s="17" t="s">
        <v>112</v>
      </c>
      <c r="B69" s="36" t="s">
        <v>91</v>
      </c>
      <c r="C69" s="19">
        <v>90.5</v>
      </c>
      <c r="D69" s="19">
        <v>219.8</v>
      </c>
      <c r="E69" s="16">
        <f t="shared" si="0"/>
        <v>-129.30000000000001</v>
      </c>
      <c r="F69" s="19">
        <v>278</v>
      </c>
      <c r="G69" s="19">
        <v>258.89999999999998</v>
      </c>
      <c r="H69" s="16">
        <f t="shared" si="4"/>
        <v>19.100000000000023</v>
      </c>
      <c r="I69" s="19">
        <v>275.3</v>
      </c>
      <c r="J69" s="19">
        <v>258.89999999999998</v>
      </c>
      <c r="K69" s="16">
        <f t="shared" si="5"/>
        <v>16.400000000000034</v>
      </c>
      <c r="L69" s="19">
        <v>140.39999999999998</v>
      </c>
      <c r="M69" s="19">
        <v>291.09999999999997</v>
      </c>
      <c r="N69" s="16">
        <f t="shared" si="6"/>
        <v>-150.69999999999999</v>
      </c>
    </row>
    <row r="70" spans="1:14" ht="18.75" customHeight="1" x14ac:dyDescent="0.3">
      <c r="A70" s="17" t="s">
        <v>113</v>
      </c>
      <c r="B70" s="36" t="s">
        <v>68</v>
      </c>
      <c r="C70" s="19">
        <v>0</v>
      </c>
      <c r="D70" s="19">
        <v>-735</v>
      </c>
      <c r="E70" s="16">
        <f t="shared" ref="E70:E91" si="7">+C70-D70</f>
        <v>735</v>
      </c>
      <c r="F70" s="19">
        <v>0</v>
      </c>
      <c r="G70" s="19">
        <v>-387.9</v>
      </c>
      <c r="H70" s="16">
        <f t="shared" si="4"/>
        <v>387.9</v>
      </c>
      <c r="I70" s="19">
        <v>0</v>
      </c>
      <c r="J70" s="19">
        <v>-446</v>
      </c>
      <c r="K70" s="16">
        <f t="shared" si="5"/>
        <v>446</v>
      </c>
      <c r="L70" s="19">
        <v>0</v>
      </c>
      <c r="M70" s="19">
        <v>-188.39999999999998</v>
      </c>
      <c r="N70" s="16">
        <f t="shared" si="6"/>
        <v>188.39999999999998</v>
      </c>
    </row>
    <row r="71" spans="1:14" ht="18.75" customHeight="1" x14ac:dyDescent="0.3">
      <c r="A71" s="17" t="s">
        <v>114</v>
      </c>
      <c r="B71" s="36" t="s">
        <v>70</v>
      </c>
      <c r="C71" s="19">
        <v>294.7</v>
      </c>
      <c r="D71" s="19">
        <v>116.4</v>
      </c>
      <c r="E71" s="16">
        <f t="shared" si="7"/>
        <v>178.29999999999998</v>
      </c>
      <c r="F71" s="19">
        <v>411.6</v>
      </c>
      <c r="G71" s="19">
        <v>271.89999999999998</v>
      </c>
      <c r="H71" s="16">
        <f t="shared" si="4"/>
        <v>139.70000000000005</v>
      </c>
      <c r="I71" s="19">
        <v>645.6</v>
      </c>
      <c r="J71" s="19">
        <v>303.09999999999997</v>
      </c>
      <c r="K71" s="16">
        <f t="shared" si="5"/>
        <v>342.50000000000006</v>
      </c>
      <c r="L71" s="19">
        <v>814.6</v>
      </c>
      <c r="M71" s="19">
        <v>351.7</v>
      </c>
      <c r="N71" s="16">
        <f t="shared" si="6"/>
        <v>462.90000000000003</v>
      </c>
    </row>
    <row r="72" spans="1:14" ht="18.75" customHeight="1" x14ac:dyDescent="0.3">
      <c r="A72" s="17" t="s">
        <v>115</v>
      </c>
      <c r="B72" s="33" t="s">
        <v>116</v>
      </c>
      <c r="C72" s="37"/>
      <c r="D72" s="37"/>
      <c r="E72" s="16">
        <f>SUM(E73:E76)</f>
        <v>153.31199999999998</v>
      </c>
      <c r="F72" s="37"/>
      <c r="G72" s="37"/>
      <c r="H72" s="16">
        <f>SUM(H73:H76)</f>
        <v>245.26900000000001</v>
      </c>
      <c r="I72" s="37"/>
      <c r="J72" s="37"/>
      <c r="K72" s="16">
        <f>SUM(K73:K76)</f>
        <v>331.48800000000006</v>
      </c>
      <c r="L72" s="37"/>
      <c r="M72" s="37"/>
      <c r="N72" s="16">
        <f>SUM(N73:N76)</f>
        <v>296.08600000000001</v>
      </c>
    </row>
    <row r="73" spans="1:14" ht="18.75" customHeight="1" x14ac:dyDescent="0.3">
      <c r="A73" s="17" t="s">
        <v>117</v>
      </c>
      <c r="B73" s="36" t="s">
        <v>89</v>
      </c>
      <c r="C73" s="37"/>
      <c r="D73" s="37"/>
      <c r="E73" s="19">
        <v>64</v>
      </c>
      <c r="F73" s="37"/>
      <c r="G73" s="37"/>
      <c r="H73" s="19">
        <v>93</v>
      </c>
      <c r="I73" s="37"/>
      <c r="J73" s="37"/>
      <c r="K73" s="19">
        <v>102</v>
      </c>
      <c r="L73" s="37"/>
      <c r="M73" s="37"/>
      <c r="N73" s="19">
        <v>102</v>
      </c>
    </row>
    <row r="74" spans="1:14" ht="18.75" customHeight="1" x14ac:dyDescent="0.3">
      <c r="A74" s="17" t="s">
        <v>118</v>
      </c>
      <c r="B74" s="36" t="s">
        <v>91</v>
      </c>
      <c r="C74" s="37"/>
      <c r="D74" s="37"/>
      <c r="E74" s="19">
        <v>-27.479999999999997</v>
      </c>
      <c r="F74" s="37"/>
      <c r="G74" s="37"/>
      <c r="H74" s="19">
        <v>-1.1720000000000006</v>
      </c>
      <c r="I74" s="37"/>
      <c r="J74" s="37"/>
      <c r="K74" s="19">
        <v>41.292000000000002</v>
      </c>
      <c r="L74" s="37"/>
      <c r="M74" s="37"/>
      <c r="N74" s="19">
        <v>30.552</v>
      </c>
    </row>
    <row r="75" spans="1:14" ht="18.75" customHeight="1" x14ac:dyDescent="0.3">
      <c r="A75" s="17" t="s">
        <v>119</v>
      </c>
      <c r="B75" s="36" t="s">
        <v>68</v>
      </c>
      <c r="C75" s="37"/>
      <c r="D75" s="37"/>
      <c r="E75" s="19">
        <v>0</v>
      </c>
      <c r="F75" s="37"/>
      <c r="G75" s="37"/>
      <c r="H75" s="19">
        <v>-10.057</v>
      </c>
      <c r="I75" s="37"/>
      <c r="J75" s="37"/>
      <c r="K75" s="19">
        <v>-10.057</v>
      </c>
      <c r="L75" s="37"/>
      <c r="M75" s="37"/>
      <c r="N75" s="19">
        <v>-10.057</v>
      </c>
    </row>
    <row r="76" spans="1:14" ht="18.75" customHeight="1" x14ac:dyDescent="0.3">
      <c r="A76" s="17" t="s">
        <v>120</v>
      </c>
      <c r="B76" s="36" t="s">
        <v>70</v>
      </c>
      <c r="C76" s="37"/>
      <c r="D76" s="37"/>
      <c r="E76" s="19">
        <v>116.79199999999999</v>
      </c>
      <c r="F76" s="37"/>
      <c r="G76" s="37"/>
      <c r="H76" s="19">
        <v>163.49799999999999</v>
      </c>
      <c r="I76" s="37"/>
      <c r="J76" s="37"/>
      <c r="K76" s="19">
        <v>198.25300000000001</v>
      </c>
      <c r="L76" s="37"/>
      <c r="M76" s="37"/>
      <c r="N76" s="19">
        <v>173.59100000000001</v>
      </c>
    </row>
    <row r="77" spans="1:14" ht="18.75" customHeight="1" x14ac:dyDescent="0.3">
      <c r="A77" s="17" t="s">
        <v>121</v>
      </c>
      <c r="B77" s="33" t="s">
        <v>62</v>
      </c>
      <c r="C77" s="16">
        <f>SUM(C79:C82)</f>
        <v>-463.76099999999997</v>
      </c>
      <c r="D77" s="16">
        <f>SUM(D79:D82)</f>
        <v>-337.24999999999989</v>
      </c>
      <c r="E77" s="16">
        <f t="shared" si="7"/>
        <v>-126.51100000000008</v>
      </c>
      <c r="F77" s="16">
        <f>SUM(F79:F82)</f>
        <v>230.98700000000005</v>
      </c>
      <c r="G77" s="16">
        <f>SUM(G79:G82)</f>
        <v>1226.0060000000003</v>
      </c>
      <c r="H77" s="16">
        <f t="shared" si="4"/>
        <v>-995.01900000000023</v>
      </c>
      <c r="I77" s="16">
        <f>SUM(I79:I82)</f>
        <v>511.68400000000014</v>
      </c>
      <c r="J77" s="16">
        <f>SUM(J79:J82)</f>
        <v>2996.2680000000005</v>
      </c>
      <c r="K77" s="16">
        <f t="shared" si="5"/>
        <v>-2484.5840000000003</v>
      </c>
      <c r="L77" s="16">
        <f>SUM(L79:L82)</f>
        <v>-1583.009</v>
      </c>
      <c r="M77" s="16">
        <f>SUM(M79:M82)</f>
        <v>3678.6448769999997</v>
      </c>
      <c r="N77" s="16">
        <f t="shared" si="6"/>
        <v>-5261.6538769999997</v>
      </c>
    </row>
    <row r="78" spans="1:14" ht="18.75" customHeight="1" x14ac:dyDescent="0.35">
      <c r="A78" s="38"/>
      <c r="B78" s="39" t="s">
        <v>122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</row>
    <row r="79" spans="1:14" ht="18.75" customHeight="1" x14ac:dyDescent="0.3">
      <c r="A79" s="17" t="s">
        <v>123</v>
      </c>
      <c r="B79" s="36" t="s">
        <v>89</v>
      </c>
      <c r="C79" s="19">
        <v>-293.10000000000002</v>
      </c>
      <c r="D79" s="19">
        <v>-687.09999999999991</v>
      </c>
      <c r="E79" s="16">
        <f t="shared" si="7"/>
        <v>393.99999999999989</v>
      </c>
      <c r="F79" s="19">
        <v>-377.00000000000011</v>
      </c>
      <c r="G79" s="19">
        <v>1022.4000000000002</v>
      </c>
      <c r="H79" s="16">
        <f t="shared" si="4"/>
        <v>-1399.4000000000003</v>
      </c>
      <c r="I79" s="19">
        <v>-413.09999999999991</v>
      </c>
      <c r="J79" s="19">
        <v>2608.6000000000004</v>
      </c>
      <c r="K79" s="16">
        <f t="shared" si="5"/>
        <v>-3021.7000000000003</v>
      </c>
      <c r="L79" s="19">
        <v>-1098.5999999999999</v>
      </c>
      <c r="M79" s="19">
        <v>2612.7999999999997</v>
      </c>
      <c r="N79" s="16">
        <f t="shared" si="6"/>
        <v>-3711.3999999999996</v>
      </c>
    </row>
    <row r="80" spans="1:14" ht="18.75" customHeight="1" x14ac:dyDescent="0.3">
      <c r="A80" s="17" t="s">
        <v>124</v>
      </c>
      <c r="B80" s="36" t="s">
        <v>91</v>
      </c>
      <c r="C80" s="19">
        <v>596.97699999999998</v>
      </c>
      <c r="D80" s="19">
        <v>413.50400000000002</v>
      </c>
      <c r="E80" s="16">
        <f t="shared" si="7"/>
        <v>183.47299999999996</v>
      </c>
      <c r="F80" s="19">
        <v>538.2650000000001</v>
      </c>
      <c r="G80" s="19">
        <v>141.09999999999994</v>
      </c>
      <c r="H80" s="16">
        <f t="shared" si="4"/>
        <v>397.16500000000019</v>
      </c>
      <c r="I80" s="19">
        <v>706.17800000000011</v>
      </c>
      <c r="J80" s="19">
        <v>532.98</v>
      </c>
      <c r="K80" s="16">
        <f t="shared" si="5"/>
        <v>173.19800000000009</v>
      </c>
      <c r="L80" s="19">
        <v>-313.96900000000005</v>
      </c>
      <c r="M80" s="19">
        <v>942.58800000000008</v>
      </c>
      <c r="N80" s="16">
        <f t="shared" si="6"/>
        <v>-1256.5570000000002</v>
      </c>
    </row>
    <row r="81" spans="1:14" ht="18.75" customHeight="1" x14ac:dyDescent="0.3">
      <c r="A81" s="17" t="s">
        <v>125</v>
      </c>
      <c r="B81" s="36" t="s">
        <v>68</v>
      </c>
      <c r="C81" s="19">
        <v>-694.41099999999994</v>
      </c>
      <c r="D81" s="19">
        <v>168.24199999999999</v>
      </c>
      <c r="E81" s="16">
        <f t="shared" si="7"/>
        <v>-862.65299999999991</v>
      </c>
      <c r="F81" s="19">
        <v>-157.78700000000001</v>
      </c>
      <c r="G81" s="19">
        <v>177.38500000000002</v>
      </c>
      <c r="H81" s="16">
        <f t="shared" si="4"/>
        <v>-335.17200000000003</v>
      </c>
      <c r="I81" s="19">
        <v>-54.03000000000003</v>
      </c>
      <c r="J81" s="19">
        <v>235.96200000000002</v>
      </c>
      <c r="K81" s="16">
        <f t="shared" si="5"/>
        <v>-289.99200000000008</v>
      </c>
      <c r="L81" s="19">
        <v>-138.72899999999998</v>
      </c>
      <c r="M81" s="19">
        <v>378.803877</v>
      </c>
      <c r="N81" s="16">
        <f t="shared" si="6"/>
        <v>-517.53287699999998</v>
      </c>
    </row>
    <row r="82" spans="1:14" ht="18.75" customHeight="1" x14ac:dyDescent="0.3">
      <c r="A82" s="17" t="s">
        <v>126</v>
      </c>
      <c r="B82" s="36" t="s">
        <v>70</v>
      </c>
      <c r="C82" s="19">
        <v>-73.227000000000004</v>
      </c>
      <c r="D82" s="19">
        <v>-231.89599999999996</v>
      </c>
      <c r="E82" s="16">
        <f t="shared" si="7"/>
        <v>158.66899999999995</v>
      </c>
      <c r="F82" s="19">
        <v>227.50900000000007</v>
      </c>
      <c r="G82" s="19">
        <v>-114.87900000000002</v>
      </c>
      <c r="H82" s="16">
        <f t="shared" si="4"/>
        <v>342.38800000000009</v>
      </c>
      <c r="I82" s="19">
        <v>272.63599999999997</v>
      </c>
      <c r="J82" s="19">
        <v>-381.274</v>
      </c>
      <c r="K82" s="16">
        <f t="shared" si="5"/>
        <v>653.91</v>
      </c>
      <c r="L82" s="19">
        <v>-31.710999999999927</v>
      </c>
      <c r="M82" s="19">
        <v>-255.547</v>
      </c>
      <c r="N82" s="16">
        <f t="shared" si="6"/>
        <v>223.83600000000007</v>
      </c>
    </row>
    <row r="83" spans="1:14" ht="18.75" customHeight="1" x14ac:dyDescent="0.35">
      <c r="A83" s="38"/>
      <c r="B83" s="39" t="s">
        <v>127</v>
      </c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ht="18.75" customHeight="1" x14ac:dyDescent="0.3">
      <c r="A84" s="17" t="s">
        <v>128</v>
      </c>
      <c r="B84" s="36" t="s">
        <v>129</v>
      </c>
      <c r="C84" s="19">
        <v>0.441</v>
      </c>
      <c r="D84" s="19">
        <v>0</v>
      </c>
      <c r="E84" s="16">
        <f t="shared" ref="E84:E89" si="8">+C84-D84</f>
        <v>0.441</v>
      </c>
      <c r="F84" s="19">
        <v>0.96699999999999997</v>
      </c>
      <c r="G84" s="19">
        <v>0</v>
      </c>
      <c r="H84" s="16">
        <f t="shared" si="4"/>
        <v>0.96699999999999997</v>
      </c>
      <c r="I84" s="19">
        <v>-4.3739999999999997</v>
      </c>
      <c r="J84" s="19">
        <v>0</v>
      </c>
      <c r="K84" s="16">
        <f t="shared" si="5"/>
        <v>-4.3739999999999997</v>
      </c>
      <c r="L84" s="19">
        <v>-6.7779999999999996</v>
      </c>
      <c r="M84" s="19">
        <v>0</v>
      </c>
      <c r="N84" s="16">
        <f t="shared" si="6"/>
        <v>-6.7779999999999996</v>
      </c>
    </row>
    <row r="85" spans="1:14" ht="18.75" customHeight="1" x14ac:dyDescent="0.3">
      <c r="A85" s="17" t="s">
        <v>130</v>
      </c>
      <c r="B85" s="36" t="s">
        <v>131</v>
      </c>
      <c r="C85" s="19">
        <v>-352.82500000000005</v>
      </c>
      <c r="D85" s="19">
        <v>546.76800000000003</v>
      </c>
      <c r="E85" s="16">
        <f t="shared" si="8"/>
        <v>-899.59300000000007</v>
      </c>
      <c r="F85" s="19">
        <v>233.94899999999996</v>
      </c>
      <c r="G85" s="19">
        <v>2528.0510000000004</v>
      </c>
      <c r="H85" s="16">
        <f t="shared" si="4"/>
        <v>-2294.1020000000003</v>
      </c>
      <c r="I85" s="19">
        <v>-248.59199999999964</v>
      </c>
      <c r="J85" s="19">
        <v>4488.54</v>
      </c>
      <c r="K85" s="16">
        <f t="shared" si="5"/>
        <v>-4737.1319999999996</v>
      </c>
      <c r="L85" s="19">
        <v>-1991.9969999999998</v>
      </c>
      <c r="M85" s="19">
        <v>5541.167876999999</v>
      </c>
      <c r="N85" s="16">
        <f t="shared" si="6"/>
        <v>-7533.1648769999993</v>
      </c>
    </row>
    <row r="86" spans="1:14" ht="18.75" customHeight="1" x14ac:dyDescent="0.3">
      <c r="A86" s="17" t="s">
        <v>132</v>
      </c>
      <c r="B86" s="36" t="s">
        <v>133</v>
      </c>
      <c r="C86" s="19">
        <v>-87.371999999999986</v>
      </c>
      <c r="D86" s="19">
        <v>-915.423</v>
      </c>
      <c r="E86" s="16">
        <f t="shared" si="8"/>
        <v>828.05100000000004</v>
      </c>
      <c r="F86" s="19">
        <v>-190.45800000000003</v>
      </c>
      <c r="G86" s="19">
        <v>-1394.3509999999999</v>
      </c>
      <c r="H86" s="16">
        <f t="shared" si="4"/>
        <v>1203.8929999999998</v>
      </c>
      <c r="I86" s="19">
        <v>460.01800000000014</v>
      </c>
      <c r="J86" s="19">
        <v>-1509.7520000000002</v>
      </c>
      <c r="K86" s="16">
        <f t="shared" si="5"/>
        <v>1969.7700000000004</v>
      </c>
      <c r="L86" s="19">
        <v>86.082999999999956</v>
      </c>
      <c r="M86" s="19">
        <v>-2206.9539999999997</v>
      </c>
      <c r="N86" s="16">
        <f t="shared" si="6"/>
        <v>2293.0369999999998</v>
      </c>
    </row>
    <row r="87" spans="1:14" ht="18.75" customHeight="1" x14ac:dyDescent="0.3">
      <c r="A87" s="17" t="s">
        <v>134</v>
      </c>
      <c r="B87" s="36" t="s">
        <v>135</v>
      </c>
      <c r="C87" s="19">
        <v>30.8</v>
      </c>
      <c r="D87" s="19">
        <v>15.2</v>
      </c>
      <c r="E87" s="16">
        <f t="shared" si="8"/>
        <v>15.600000000000001</v>
      </c>
      <c r="F87" s="19">
        <v>14.8</v>
      </c>
      <c r="G87" s="19">
        <v>-1.2</v>
      </c>
      <c r="H87" s="16">
        <f t="shared" si="4"/>
        <v>16</v>
      </c>
      <c r="I87" s="19">
        <v>20.5</v>
      </c>
      <c r="J87" s="19">
        <v>-0.5</v>
      </c>
      <c r="K87" s="16">
        <f t="shared" si="5"/>
        <v>21</v>
      </c>
      <c r="L87" s="19">
        <v>31.599999999999998</v>
      </c>
      <c r="M87" s="19">
        <v>9.3000000000000007</v>
      </c>
      <c r="N87" s="16">
        <f t="shared" si="6"/>
        <v>22.299999999999997</v>
      </c>
    </row>
    <row r="88" spans="1:14" ht="18.75" customHeight="1" x14ac:dyDescent="0.3">
      <c r="A88" s="17" t="s">
        <v>136</v>
      </c>
      <c r="B88" s="36" t="s">
        <v>137</v>
      </c>
      <c r="C88" s="19">
        <v>-2.2319999999999887</v>
      </c>
      <c r="D88" s="19">
        <v>-96.225999999999999</v>
      </c>
      <c r="E88" s="16">
        <f t="shared" si="8"/>
        <v>93.994000000000014</v>
      </c>
      <c r="F88" s="19">
        <v>158.89099999999996</v>
      </c>
      <c r="G88" s="19">
        <v>104.04999999999998</v>
      </c>
      <c r="H88" s="16">
        <f t="shared" si="4"/>
        <v>54.84099999999998</v>
      </c>
      <c r="I88" s="19">
        <v>190.054</v>
      </c>
      <c r="J88" s="19">
        <v>-0.50399999999999734</v>
      </c>
      <c r="K88" s="16">
        <f t="shared" si="5"/>
        <v>190.55799999999999</v>
      </c>
      <c r="L88" s="19">
        <v>136.65700000000001</v>
      </c>
      <c r="M88" s="19">
        <v>150.68199999999999</v>
      </c>
      <c r="N88" s="16">
        <f t="shared" si="6"/>
        <v>-14.024999999999977</v>
      </c>
    </row>
    <row r="89" spans="1:14" ht="18.75" customHeight="1" x14ac:dyDescent="0.3">
      <c r="A89" s="17" t="s">
        <v>138</v>
      </c>
      <c r="B89" s="36" t="s">
        <v>139</v>
      </c>
      <c r="C89" s="19">
        <v>-52.573</v>
      </c>
      <c r="D89" s="19">
        <v>112.431</v>
      </c>
      <c r="E89" s="16">
        <f t="shared" si="8"/>
        <v>-165.00399999999999</v>
      </c>
      <c r="F89" s="19">
        <v>12.838000000000001</v>
      </c>
      <c r="G89" s="19">
        <v>-10.543999999999997</v>
      </c>
      <c r="H89" s="16">
        <f t="shared" si="4"/>
        <v>23.381999999999998</v>
      </c>
      <c r="I89" s="19">
        <v>94.078000000000003</v>
      </c>
      <c r="J89" s="19">
        <v>18.484000000000002</v>
      </c>
      <c r="K89" s="16">
        <f t="shared" si="5"/>
        <v>75.593999999999994</v>
      </c>
      <c r="L89" s="19">
        <v>161.42599999999999</v>
      </c>
      <c r="M89" s="19">
        <v>184.44899999999998</v>
      </c>
      <c r="N89" s="16">
        <f t="shared" si="6"/>
        <v>-23.022999999999996</v>
      </c>
    </row>
    <row r="90" spans="1:14" ht="18.75" customHeight="1" x14ac:dyDescent="0.3">
      <c r="A90" s="17" t="s">
        <v>140</v>
      </c>
      <c r="B90" s="36" t="s">
        <v>141</v>
      </c>
      <c r="C90" s="37"/>
      <c r="D90" s="19">
        <v>0</v>
      </c>
      <c r="E90" s="16">
        <f t="shared" si="7"/>
        <v>0</v>
      </c>
      <c r="F90" s="37"/>
      <c r="G90" s="19">
        <v>0</v>
      </c>
      <c r="H90" s="16">
        <f t="shared" si="4"/>
        <v>0</v>
      </c>
      <c r="I90" s="37"/>
      <c r="J90" s="19">
        <v>0</v>
      </c>
      <c r="K90" s="16">
        <f t="shared" si="5"/>
        <v>0</v>
      </c>
      <c r="L90" s="37"/>
      <c r="M90" s="19">
        <v>0</v>
      </c>
      <c r="N90" s="16">
        <f t="shared" si="6"/>
        <v>0</v>
      </c>
    </row>
    <row r="91" spans="1:14" ht="18.75" customHeight="1" x14ac:dyDescent="0.3">
      <c r="A91" s="17" t="s">
        <v>142</v>
      </c>
      <c r="B91" s="33" t="s">
        <v>64</v>
      </c>
      <c r="C91" s="19">
        <v>-39.599999999999994</v>
      </c>
      <c r="D91" s="37"/>
      <c r="E91" s="16">
        <f t="shared" si="7"/>
        <v>-39.599999999999994</v>
      </c>
      <c r="F91" s="19">
        <v>-14.599999999999994</v>
      </c>
      <c r="G91" s="37"/>
      <c r="H91" s="16">
        <f t="shared" si="4"/>
        <v>-14.599999999999994</v>
      </c>
      <c r="I91" s="19">
        <v>-11</v>
      </c>
      <c r="J91" s="37"/>
      <c r="K91" s="16">
        <f t="shared" si="5"/>
        <v>-11</v>
      </c>
      <c r="L91" s="19">
        <v>-43.09999999999998</v>
      </c>
      <c r="M91" s="37"/>
      <c r="N91" s="16">
        <f t="shared" si="6"/>
        <v>-43.09999999999998</v>
      </c>
    </row>
    <row r="92" spans="1:14" ht="18.75" customHeight="1" x14ac:dyDescent="0.3">
      <c r="A92" s="14" t="s">
        <v>143</v>
      </c>
      <c r="B92" s="40" t="s">
        <v>144</v>
      </c>
      <c r="C92" s="37"/>
      <c r="D92" s="37"/>
      <c r="E92" s="16">
        <f>+E44-E6-E40</f>
        <v>218.14189400000544</v>
      </c>
      <c r="F92" s="37"/>
      <c r="G92" s="37"/>
      <c r="H92" s="16">
        <f>+H44-H6-H40</f>
        <v>1227.4541982799874</v>
      </c>
      <c r="I92" s="37"/>
      <c r="J92" s="37"/>
      <c r="K92" s="16">
        <f>+K44-K6-K40</f>
        <v>1110.6516679999825</v>
      </c>
      <c r="L92" s="37"/>
      <c r="M92" s="37"/>
      <c r="N92" s="16">
        <f>+N44-N6-N40</f>
        <v>-864.42655057402271</v>
      </c>
    </row>
    <row r="93" spans="1:14" s="41" customFormat="1" ht="18.75" customHeight="1" x14ac:dyDescent="0.35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s="41" customFormat="1" ht="18.75" customHeight="1" x14ac:dyDescent="0.35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s="41" customFormat="1" ht="18.75" customHeight="1" x14ac:dyDescent="0.35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s="41" customFormat="1" ht="18.75" customHeight="1" x14ac:dyDescent="0.35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s="41" customFormat="1" ht="18.75" customHeight="1" x14ac:dyDescent="0.35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s="41" customFormat="1" ht="18.75" customHeight="1" x14ac:dyDescent="0.35">
      <c r="A98" s="1"/>
      <c r="B98" s="4"/>
      <c r="C98" s="3"/>
      <c r="D98" s="3"/>
      <c r="E98" s="3"/>
      <c r="F98" s="3"/>
      <c r="G98" s="3"/>
      <c r="H98" s="2"/>
      <c r="I98" s="3"/>
      <c r="J98" s="3"/>
      <c r="K98" s="2"/>
      <c r="L98" s="3"/>
      <c r="M98" s="3"/>
      <c r="N98" s="2"/>
    </row>
    <row r="99" spans="1:14" s="41" customFormat="1" ht="18.75" customHeight="1" x14ac:dyDescent="0.35">
      <c r="A99" s="1"/>
      <c r="B99" s="4"/>
      <c r="C99" s="42"/>
      <c r="D99" s="3"/>
      <c r="E99" s="3"/>
      <c r="F99" s="42"/>
      <c r="G99" s="42"/>
      <c r="H99" s="2"/>
      <c r="I99" s="42"/>
      <c r="J99" s="42"/>
      <c r="K99" s="2"/>
      <c r="L99" s="42"/>
      <c r="M99" s="42"/>
      <c r="N99" s="2"/>
    </row>
    <row r="100" spans="1:14" s="41" customFormat="1" ht="18.75" customHeight="1" x14ac:dyDescent="0.35">
      <c r="A100" s="1"/>
      <c r="B100" s="4"/>
      <c r="C100" s="43"/>
      <c r="D100" s="44"/>
      <c r="E100" s="43"/>
      <c r="F100" s="43"/>
      <c r="G100" s="42"/>
      <c r="H100" s="2"/>
      <c r="I100" s="43"/>
      <c r="J100" s="42"/>
      <c r="K100" s="2"/>
      <c r="L100" s="43"/>
      <c r="M100" s="42"/>
      <c r="N100" s="2"/>
    </row>
    <row r="101" spans="1:14" s="41" customFormat="1" ht="18.75" customHeight="1" x14ac:dyDescent="0.35">
      <c r="A101" s="1"/>
      <c r="B101" s="4"/>
      <c r="C101" s="43"/>
      <c r="D101" s="44"/>
      <c r="E101" s="43"/>
      <c r="F101" s="43"/>
      <c r="G101" s="42"/>
      <c r="H101" s="2"/>
      <c r="I101" s="43"/>
      <c r="J101" s="42"/>
      <c r="K101" s="2"/>
      <c r="L101" s="43"/>
      <c r="M101" s="42"/>
      <c r="N101" s="2"/>
    </row>
    <row r="102" spans="1:14" s="41" customFormat="1" ht="18.75" customHeight="1" x14ac:dyDescent="0.35">
      <c r="A102" s="1"/>
      <c r="B102" s="4"/>
      <c r="C102" s="43"/>
      <c r="D102" s="44"/>
      <c r="E102" s="43"/>
      <c r="F102" s="43"/>
      <c r="G102" s="42"/>
      <c r="H102" s="2"/>
      <c r="I102" s="43"/>
      <c r="J102" s="42"/>
      <c r="K102" s="2"/>
      <c r="L102" s="43"/>
      <c r="M102" s="42"/>
      <c r="N102" s="2"/>
    </row>
    <row r="103" spans="1:14" s="41" customFormat="1" ht="18.75" customHeight="1" x14ac:dyDescent="0.35">
      <c r="A103" s="1"/>
      <c r="B103" s="4"/>
      <c r="C103" s="43"/>
      <c r="D103" s="44"/>
      <c r="E103" s="43"/>
      <c r="F103" s="43"/>
      <c r="G103" s="42"/>
      <c r="H103" s="2"/>
      <c r="I103" s="43"/>
      <c r="J103" s="42"/>
      <c r="K103" s="2"/>
      <c r="L103" s="43"/>
      <c r="M103" s="42"/>
      <c r="N103" s="2"/>
    </row>
    <row r="104" spans="1:14" s="41" customFormat="1" ht="18.75" customHeight="1" x14ac:dyDescent="0.35">
      <c r="A104" s="1"/>
      <c r="B104" s="4"/>
      <c r="C104" s="42"/>
      <c r="D104" s="4"/>
      <c r="E104" s="3"/>
      <c r="F104" s="42"/>
      <c r="G104" s="42"/>
      <c r="H104" s="2"/>
      <c r="I104" s="42"/>
      <c r="J104" s="42"/>
      <c r="K104" s="2"/>
      <c r="L104" s="42"/>
      <c r="M104" s="42"/>
      <c r="N104" s="2"/>
    </row>
    <row r="105" spans="1:14" s="41" customFormat="1" ht="18.75" customHeight="1" x14ac:dyDescent="0.35">
      <c r="A105" s="1"/>
      <c r="B105" s="4"/>
      <c r="C105" s="42"/>
      <c r="D105" s="4"/>
      <c r="E105" s="3"/>
      <c r="F105" s="42"/>
      <c r="G105" s="42"/>
      <c r="H105" s="2"/>
      <c r="I105" s="42"/>
      <c r="J105" s="42"/>
      <c r="K105" s="2"/>
      <c r="L105" s="42"/>
      <c r="M105" s="42"/>
      <c r="N105" s="2"/>
    </row>
    <row r="106" spans="1:14" s="41" customFormat="1" ht="18.75" customHeight="1" x14ac:dyDescent="0.35">
      <c r="A106" s="1"/>
      <c r="B106" s="4"/>
      <c r="C106" s="42"/>
      <c r="D106" s="4"/>
      <c r="E106" s="3"/>
      <c r="F106" s="42"/>
      <c r="G106" s="42"/>
      <c r="H106" s="2"/>
      <c r="I106" s="42"/>
      <c r="J106" s="42"/>
      <c r="K106" s="2"/>
      <c r="L106" s="42"/>
      <c r="M106" s="42"/>
      <c r="N106" s="2"/>
    </row>
    <row r="107" spans="1:14" s="41" customFormat="1" ht="18.75" customHeight="1" x14ac:dyDescent="0.35">
      <c r="A107" s="1"/>
      <c r="B107" s="4"/>
      <c r="C107" s="42"/>
      <c r="D107" s="45"/>
      <c r="E107" s="3"/>
      <c r="F107" s="42"/>
      <c r="G107" s="42"/>
      <c r="H107" s="2"/>
      <c r="I107" s="42"/>
      <c r="J107" s="42"/>
      <c r="K107" s="2"/>
      <c r="L107" s="42"/>
      <c r="M107" s="42"/>
      <c r="N107" s="2"/>
    </row>
    <row r="108" spans="1:14" s="41" customFormat="1" ht="18.75" customHeight="1" x14ac:dyDescent="0.35">
      <c r="A108" s="1"/>
      <c r="B108" s="4"/>
      <c r="C108" s="42"/>
      <c r="D108" s="4"/>
      <c r="E108" s="3"/>
      <c r="F108" s="42"/>
      <c r="G108" s="42"/>
      <c r="H108" s="2"/>
      <c r="I108" s="42"/>
      <c r="J108" s="42"/>
      <c r="K108" s="2"/>
      <c r="L108" s="42"/>
      <c r="M108" s="42"/>
      <c r="N108" s="2"/>
    </row>
    <row r="109" spans="1:14" s="41" customFormat="1" ht="18.75" customHeight="1" x14ac:dyDescent="0.35">
      <c r="A109" s="1"/>
      <c r="B109" s="4"/>
      <c r="C109" s="42"/>
      <c r="D109" s="4"/>
      <c r="E109" s="3"/>
      <c r="F109" s="42"/>
      <c r="G109" s="42"/>
      <c r="H109" s="2"/>
      <c r="I109" s="42"/>
      <c r="J109" s="42"/>
      <c r="K109" s="2"/>
      <c r="L109" s="42"/>
      <c r="M109" s="42"/>
      <c r="N109" s="2"/>
    </row>
    <row r="110" spans="1:14" s="41" customFormat="1" ht="18.75" customHeight="1" x14ac:dyDescent="0.35">
      <c r="A110" s="1"/>
      <c r="B110" s="4"/>
      <c r="C110" s="43"/>
      <c r="D110" s="4"/>
      <c r="E110" s="43"/>
      <c r="F110" s="43"/>
      <c r="G110" s="42"/>
      <c r="H110" s="2"/>
      <c r="I110" s="43"/>
      <c r="J110" s="42"/>
      <c r="K110" s="2"/>
      <c r="L110" s="43"/>
      <c r="M110" s="42"/>
      <c r="N110" s="2"/>
    </row>
    <row r="111" spans="1:14" s="41" customFormat="1" ht="18.75" customHeight="1" x14ac:dyDescent="0.35">
      <c r="A111" s="1"/>
      <c r="B111" s="4"/>
      <c r="C111" s="42"/>
      <c r="D111" s="4"/>
      <c r="E111" s="3"/>
      <c r="F111" s="42"/>
      <c r="G111" s="42"/>
      <c r="H111" s="2"/>
      <c r="I111" s="42"/>
      <c r="J111" s="42"/>
      <c r="K111" s="2"/>
      <c r="L111" s="42"/>
      <c r="M111" s="42"/>
      <c r="N111" s="2"/>
    </row>
    <row r="112" spans="1:14" s="41" customFormat="1" ht="18.75" customHeight="1" x14ac:dyDescent="0.35">
      <c r="A112" s="1"/>
      <c r="B112" s="4"/>
      <c r="C112" s="46"/>
      <c r="D112" s="4"/>
      <c r="E112" s="4"/>
      <c r="F112" s="46"/>
      <c r="G112" s="42"/>
      <c r="H112" s="2"/>
      <c r="I112" s="46"/>
      <c r="J112" s="42"/>
      <c r="K112" s="2"/>
      <c r="L112" s="46"/>
      <c r="M112" s="42"/>
      <c r="N112" s="2"/>
    </row>
    <row r="113" spans="1:14" s="41" customFormat="1" ht="18.75" customHeight="1" x14ac:dyDescent="0.35">
      <c r="A113" s="1"/>
      <c r="B113" s="4"/>
      <c r="C113" s="42"/>
      <c r="D113" s="4"/>
      <c r="E113" s="3"/>
      <c r="F113" s="42"/>
      <c r="G113" s="42"/>
      <c r="H113" s="2"/>
      <c r="I113" s="42"/>
      <c r="J113" s="42"/>
      <c r="K113" s="2"/>
      <c r="L113" s="42"/>
      <c r="M113" s="42"/>
      <c r="N113" s="2"/>
    </row>
    <row r="114" spans="1:14" s="41" customFormat="1" ht="18.75" customHeight="1" x14ac:dyDescent="0.35">
      <c r="A114" s="1"/>
      <c r="B114" s="4"/>
      <c r="C114" s="42"/>
      <c r="D114" s="4"/>
      <c r="E114" s="3"/>
      <c r="F114" s="42"/>
      <c r="G114" s="42"/>
      <c r="H114" s="2"/>
      <c r="I114" s="42"/>
      <c r="J114" s="42"/>
      <c r="K114" s="2"/>
      <c r="L114" s="42"/>
      <c r="M114" s="42"/>
      <c r="N114" s="2"/>
    </row>
    <row r="115" spans="1:14" s="41" customFormat="1" ht="18.75" customHeight="1" x14ac:dyDescent="0.35">
      <c r="A115" s="1"/>
      <c r="B115" s="4"/>
      <c r="C115" s="42"/>
      <c r="D115" s="4"/>
      <c r="E115" s="3"/>
      <c r="F115" s="42"/>
      <c r="G115" s="42"/>
      <c r="H115" s="2"/>
      <c r="I115" s="42"/>
      <c r="J115" s="42"/>
      <c r="K115" s="2"/>
      <c r="L115" s="42"/>
      <c r="M115" s="42"/>
      <c r="N115" s="2"/>
    </row>
    <row r="116" spans="1:14" s="41" customFormat="1" ht="18.75" customHeight="1" x14ac:dyDescent="0.35">
      <c r="A116" s="1"/>
      <c r="B116" s="4"/>
      <c r="C116" s="42"/>
      <c r="D116" s="45"/>
      <c r="E116" s="3"/>
      <c r="F116" s="42"/>
      <c r="G116" s="42"/>
      <c r="H116" s="2"/>
      <c r="I116" s="42"/>
      <c r="J116" s="42"/>
      <c r="K116" s="2"/>
      <c r="L116" s="42"/>
      <c r="M116" s="42"/>
      <c r="N116" s="2"/>
    </row>
    <row r="117" spans="1:14" s="41" customFormat="1" ht="18.75" customHeight="1" x14ac:dyDescent="0.35">
      <c r="A117" s="1"/>
      <c r="B117" s="4"/>
      <c r="C117" s="43"/>
      <c r="D117" s="44"/>
      <c r="E117" s="43"/>
      <c r="F117" s="43"/>
      <c r="G117" s="42"/>
      <c r="H117" s="2"/>
      <c r="I117" s="43"/>
      <c r="J117" s="42"/>
      <c r="K117" s="2"/>
      <c r="L117" s="43"/>
      <c r="M117" s="42"/>
      <c r="N117" s="2"/>
    </row>
    <row r="118" spans="1:14" s="41" customFormat="1" ht="18.75" customHeight="1" x14ac:dyDescent="0.35">
      <c r="A118" s="1"/>
      <c r="B118" s="4"/>
      <c r="C118" s="42"/>
      <c r="D118" s="4"/>
      <c r="E118" s="3"/>
      <c r="F118" s="42"/>
      <c r="G118" s="42"/>
      <c r="H118" s="2"/>
      <c r="I118" s="42"/>
      <c r="J118" s="42"/>
      <c r="K118" s="2"/>
      <c r="L118" s="42"/>
      <c r="M118" s="42"/>
      <c r="N118" s="2"/>
    </row>
    <row r="119" spans="1:14" s="41" customFormat="1" ht="18.75" customHeight="1" x14ac:dyDescent="0.35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s="41" customFormat="1" ht="18.75" customHeight="1" x14ac:dyDescent="0.35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s="41" customFormat="1" ht="18.75" customHeight="1" x14ac:dyDescent="0.35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s="41" customFormat="1" ht="18.75" customHeight="1" x14ac:dyDescent="0.35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s="41" customFormat="1" ht="18.75" customHeight="1" x14ac:dyDescent="0.35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s="41" customFormat="1" ht="18.75" customHeight="1" x14ac:dyDescent="0.35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s="41" customFormat="1" ht="18.75" customHeight="1" x14ac:dyDescent="0.35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s="41" customFormat="1" ht="18.75" customHeight="1" x14ac:dyDescent="0.35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s="41" customFormat="1" ht="18.75" customHeight="1" x14ac:dyDescent="0.35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s="41" customFormat="1" ht="18.75" customHeight="1" x14ac:dyDescent="0.35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s="41" customFormat="1" ht="18.75" customHeight="1" x14ac:dyDescent="0.35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s="41" customFormat="1" ht="18.75" customHeight="1" x14ac:dyDescent="0.35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s="41" customFormat="1" ht="18.75" customHeight="1" x14ac:dyDescent="0.35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s="41" customFormat="1" ht="18.75" customHeight="1" x14ac:dyDescent="0.35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s="41" customFormat="1" ht="18.75" customHeight="1" x14ac:dyDescent="0.35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s="41" customFormat="1" ht="18.75" customHeight="1" x14ac:dyDescent="0.35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s="41" customFormat="1" ht="18.75" customHeight="1" x14ac:dyDescent="0.35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s="41" customFormat="1" ht="18.75" customHeight="1" x14ac:dyDescent="0.35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s="41" customFormat="1" ht="18.75" customHeight="1" x14ac:dyDescent="0.35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s="41" customFormat="1" ht="18.75" customHeight="1" x14ac:dyDescent="0.35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s="41" customFormat="1" ht="18.75" customHeight="1" x14ac:dyDescent="0.35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s="41" customFormat="1" ht="18.75" customHeight="1" x14ac:dyDescent="0.35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s="41" customFormat="1" ht="18.75" customHeight="1" x14ac:dyDescent="0.35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s="41" customFormat="1" ht="18.75" customHeight="1" x14ac:dyDescent="0.35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s="41" customFormat="1" ht="18.75" customHeight="1" x14ac:dyDescent="0.35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s="41" customFormat="1" ht="18.75" customHeight="1" x14ac:dyDescent="0.35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s="41" customFormat="1" ht="18.75" customHeight="1" x14ac:dyDescent="0.35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s="41" customFormat="1" ht="18.75" customHeight="1" x14ac:dyDescent="0.35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s="41" customFormat="1" ht="18.75" customHeight="1" x14ac:dyDescent="0.35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s="41" customFormat="1" ht="18.75" customHeight="1" x14ac:dyDescent="0.35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s="41" customFormat="1" ht="18.75" customHeight="1" x14ac:dyDescent="0.35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</sheetData>
  <conditionalFormatting sqref="C5">
    <cfRule type="duplicateValues" dxfId="133" priority="133" stopIfTrue="1"/>
    <cfRule type="duplicateValues" dxfId="132" priority="134" stopIfTrue="1"/>
  </conditionalFormatting>
  <conditionalFormatting sqref="D5">
    <cfRule type="duplicateValues" dxfId="131" priority="131" stopIfTrue="1"/>
    <cfRule type="duplicateValues" dxfId="130" priority="132" stopIfTrue="1"/>
  </conditionalFormatting>
  <conditionalFormatting sqref="E5">
    <cfRule type="duplicateValues" dxfId="129" priority="129" stopIfTrue="1"/>
    <cfRule type="duplicateValues" dxfId="128" priority="130" stopIfTrue="1"/>
  </conditionalFormatting>
  <conditionalFormatting sqref="C43">
    <cfRule type="duplicateValues" dxfId="127" priority="127" stopIfTrue="1"/>
    <cfRule type="duplicateValues" dxfId="126" priority="128" stopIfTrue="1"/>
  </conditionalFormatting>
  <conditionalFormatting sqref="D43">
    <cfRule type="duplicateValues" dxfId="125" priority="125" stopIfTrue="1"/>
    <cfRule type="duplicateValues" dxfId="124" priority="126" stopIfTrue="1"/>
  </conditionalFormatting>
  <conditionalFormatting sqref="E43">
    <cfRule type="duplicateValues" dxfId="123" priority="123" stopIfTrue="1"/>
    <cfRule type="duplicateValues" dxfId="122" priority="124" stopIfTrue="1"/>
  </conditionalFormatting>
  <conditionalFormatting sqref="F5">
    <cfRule type="duplicateValues" dxfId="93" priority="93" stopIfTrue="1"/>
    <cfRule type="duplicateValues" dxfId="92" priority="94" stopIfTrue="1"/>
  </conditionalFormatting>
  <conditionalFormatting sqref="G5">
    <cfRule type="duplicateValues" dxfId="91" priority="91" stopIfTrue="1"/>
    <cfRule type="duplicateValues" dxfId="90" priority="92" stopIfTrue="1"/>
  </conditionalFormatting>
  <conditionalFormatting sqref="H5">
    <cfRule type="duplicateValues" dxfId="89" priority="89" stopIfTrue="1"/>
    <cfRule type="duplicateValues" dxfId="88" priority="90" stopIfTrue="1"/>
  </conditionalFormatting>
  <conditionalFormatting sqref="I5">
    <cfRule type="duplicateValues" dxfId="87" priority="87" stopIfTrue="1"/>
    <cfRule type="duplicateValues" dxfId="86" priority="88" stopIfTrue="1"/>
  </conditionalFormatting>
  <conditionalFormatting sqref="J5">
    <cfRule type="duplicateValues" dxfId="85" priority="85" stopIfTrue="1"/>
    <cfRule type="duplicateValues" dxfId="84" priority="86" stopIfTrue="1"/>
  </conditionalFormatting>
  <conditionalFormatting sqref="K5">
    <cfRule type="duplicateValues" dxfId="83" priority="83" stopIfTrue="1"/>
    <cfRule type="duplicateValues" dxfId="82" priority="84" stopIfTrue="1"/>
  </conditionalFormatting>
  <conditionalFormatting sqref="L5">
    <cfRule type="duplicateValues" dxfId="81" priority="81" stopIfTrue="1"/>
    <cfRule type="duplicateValues" dxfId="80" priority="82" stopIfTrue="1"/>
  </conditionalFormatting>
  <conditionalFormatting sqref="M5">
    <cfRule type="duplicateValues" dxfId="79" priority="79" stopIfTrue="1"/>
    <cfRule type="duplicateValues" dxfId="78" priority="80" stopIfTrue="1"/>
  </conditionalFormatting>
  <conditionalFormatting sqref="N5">
    <cfRule type="duplicateValues" dxfId="77" priority="77" stopIfTrue="1"/>
    <cfRule type="duplicateValues" dxfId="76" priority="78" stopIfTrue="1"/>
  </conditionalFormatting>
  <conditionalFormatting sqref="F43">
    <cfRule type="duplicateValues" dxfId="17" priority="17" stopIfTrue="1"/>
    <cfRule type="duplicateValues" dxfId="16" priority="18" stopIfTrue="1"/>
  </conditionalFormatting>
  <conditionalFormatting sqref="G43">
    <cfRule type="duplicateValues" dxfId="15" priority="15" stopIfTrue="1"/>
    <cfRule type="duplicateValues" dxfId="14" priority="16" stopIfTrue="1"/>
  </conditionalFormatting>
  <conditionalFormatting sqref="H43">
    <cfRule type="duplicateValues" dxfId="13" priority="13" stopIfTrue="1"/>
    <cfRule type="duplicateValues" dxfId="12" priority="14" stopIfTrue="1"/>
  </conditionalFormatting>
  <conditionalFormatting sqref="I43">
    <cfRule type="duplicateValues" dxfId="11" priority="11" stopIfTrue="1"/>
    <cfRule type="duplicateValues" dxfId="10" priority="12" stopIfTrue="1"/>
  </conditionalFormatting>
  <conditionalFormatting sqref="J43">
    <cfRule type="duplicateValues" dxfId="9" priority="9" stopIfTrue="1"/>
    <cfRule type="duplicateValues" dxfId="8" priority="10" stopIfTrue="1"/>
  </conditionalFormatting>
  <conditionalFormatting sqref="K43">
    <cfRule type="duplicateValues" dxfId="7" priority="7" stopIfTrue="1"/>
    <cfRule type="duplicateValues" dxfId="6" priority="8" stopIfTrue="1"/>
  </conditionalFormatting>
  <conditionalFormatting sqref="L43">
    <cfRule type="duplicateValues" dxfId="5" priority="5" stopIfTrue="1"/>
    <cfRule type="duplicateValues" dxfId="4" priority="6" stopIfTrue="1"/>
  </conditionalFormatting>
  <conditionalFormatting sqref="M43">
    <cfRule type="duplicateValues" dxfId="3" priority="3" stopIfTrue="1"/>
    <cfRule type="duplicateValues" dxfId="2" priority="4" stopIfTrue="1"/>
  </conditionalFormatting>
  <conditionalFormatting sqref="N43">
    <cfRule type="duplicateValues" dxfId="1" priority="1" stopIfTrue="1"/>
    <cfRule type="duplicateValues" dxfId="0" priority="2" stopIfTrue="1"/>
  </conditionalFormatting>
  <pageMargins left="0.70866141732283472" right="0.70866141732283472" top="0.74803149606299213" bottom="0.74803149606299213" header="0.31496062992125984" footer="0.31496062992125984"/>
  <pageSetup paperSize="9" scale="12" firstPageNumber="5" fitToHeight="0" orientation="portrait" useFirstPageNumber="1" r:id="rId1"/>
  <headerFooter>
    <oddFooter>&amp;CS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QBOP_2016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Furka Marián</dc:creator>
  <cp:lastModifiedBy>Furka Marián</cp:lastModifiedBy>
  <dcterms:created xsi:type="dcterms:W3CDTF">2020-06-22T13:54:44Z</dcterms:created>
  <dcterms:modified xsi:type="dcterms:W3CDTF">2020-06-22T13:55:20Z</dcterms:modified>
</cp:coreProperties>
</file>