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260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'Inflácia'!$A$1:$AA$40</definedName>
    <definedName name="_xlnm.Print_Area" localSheetId="6">'Porovnanie predikcií'!$A$1:$W$30</definedName>
    <definedName name="_xlnm.Print_Area" localSheetId="0">'Súhrn'!$B$2:$M$78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<sst xmlns="http://schemas.openxmlformats.org/spreadsheetml/2006/main" count="703" uniqueCount="208">
  <si>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</si>
  <si>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</si>
  <si>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</si>
  <si>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</si>
  <si>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</si>
  <si>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</si>
  <si>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</si>
  <si>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</si>
  <si>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</si>
  <si>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</si>
  <si>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</si>
  <si>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</si>
  <si>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</si>
  <si>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</si>
  <si>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</si>
  <si>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</si>
  <si>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</si>
  <si>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</si>
  <si>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</si>
  <si>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</si>
  <si>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</si>
  <si>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</si>
  <si>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</si>
  <si>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</si>
  <si>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</si>
  <si>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</si>
  <si>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</si>
  <si>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</si>
  <si>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</si>
  <si>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</si>
  <si>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</si>
  <si>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</si>
  <si>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</si>
  <si>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</si>
  <si>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</si>
  <si>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</si>
  <si>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</si>
  <si>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</si>
  <si>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</si>
  <si>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</si>
  <si>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</si>
  <si>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</si>
  <si>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</si>
  <si>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</si>
  <si>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</si>
  <si>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</si>
  <si>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</si>
  <si>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</si>
  <si>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</si>
  <si>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</si>
  <si>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</si>
  <si>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</si>
  <si>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</si>
  <si>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</si>
  <si>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</si>
  <si>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</si>
  <si>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</si>
  <si>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</si>
  <si>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</si>
  <si>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</si>
  <si>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</si>
  <si>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</si>
  <si>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</si>
  <si>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</si>
  <si>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</si>
  <si>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</si>
  <si>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</si>
  <si>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</si>
  <si>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</si>
  <si>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</si>
  <si>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</si>
  <si>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</si>
  <si>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</si>
  <si>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</si>
  <si>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</si>
  <si>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</si>
  <si>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</si>
  <si>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</si>
  <si>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</si>
  <si>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</si>
  <si>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</si>
  <si>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</si>
  <si>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</si>
  <si>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</si>
  <si>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</si>
  <si>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</si>
  <si>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</si>
  <si>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</si>
  <si>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</si>
  <si>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</si>
  <si>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</si>
  <si>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</si>
  <si>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</si>
  <si>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[mil. EUR v s. c.]</t>
  </si>
  <si>
    <t>[mil. EUR v b. c.]</t>
  </si>
  <si>
    <t>Obchodná bilancia (tovary a služby)</t>
  </si>
  <si>
    <t>1) VZPS - výberové zisťovanie pracovných síl.</t>
  </si>
  <si>
    <t>4) Vypočítaná z nominálneho HDP a zamestnanosti zo štvrťročného štatistického výkazníctva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</si>
  <si>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</si>
  <si>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</si>
  <si>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</si>
  <si>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</si>
  <si>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Tabuľka 3 Trh práce</t>
  </si>
  <si>
    <t>2) Odvetvia mimo súkromného sektora sú definované ako priemer sekcií O, P a Q klasifikácie SK NACE Rev. 2 (verejná správa, školstvo, zdravotníctvo).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</si>
  <si>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</si>
  <si>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</si>
  <si>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</si>
  <si>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</si>
  <si>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</si>
  <si>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</si>
  <si>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</si>
  <si>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</si>
  <si>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</si>
  <si>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t>[€, s. c.]</t>
  </si>
  <si>
    <t>[% z HDP, b. c.]</t>
  </si>
  <si>
    <t>[zmena v p. b.]</t>
  </si>
  <si>
    <t>[ESA 2010, mil. €, s. c.]</t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</si>
  <si>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</si>
  <si>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</si>
  <si>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</si>
  <si>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</si>
  <si>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</si>
  <si>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</si>
  <si>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</si>
  <si>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</si>
  <si>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</si>
  <si>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</si>
  <si>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</si>
  <si>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</si>
  <si>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</si>
  <si>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</si>
  <si>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</si>
  <si>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</si>
  <si>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</si>
  <si>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</si>
  <si>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</si>
  <si>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</si>
  <si>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</si>
  <si>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</si>
  <si>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</si>
  <si>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</si>
  <si>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</si>
  <si>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</si>
  <si>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</si>
  <si>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</si>
  <si>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</si>
  <si>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</si>
  <si>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</si>
  <si>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</si>
  <si>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</si>
  <si>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</si>
  <si>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</si>
  <si>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</si>
  <si>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</si>
  <si>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</si>
  <si>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</si>
  <si>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t>1) Skutočnosť.</t>
  </si>
  <si>
    <t>2) MMF: index CPI.</t>
  </si>
  <si>
    <t>8) S.13; fiškálny výhľad.</t>
  </si>
  <si>
    <t>Tabuľka 5 Sektor verejnej správy  (S.13)</t>
  </si>
  <si>
    <t>Tabuľka 6 Porovnanie predikcií vybraných inštitúcií</t>
  </si>
  <si>
    <t>6) Priemerná mzda zo štatistického výkazníctva deflovaná infláciou CPI.</t>
  </si>
  <si>
    <t>Dopytová inflácia</t>
  </si>
  <si>
    <t>12) Zmeny oproti predchádzajúcej predikcii v %.</t>
  </si>
  <si>
    <t>Zamestnanosť (dynamika)</t>
  </si>
  <si>
    <t>2) Miera nezamestnanosti, ktorá nezrýchľuje infláciu.</t>
  </si>
  <si>
    <t>-</t>
  </si>
  <si>
    <t>Externé prostredie a technické predpoklady</t>
  </si>
  <si>
    <t>11) Medziročný rast v % a zmeny oproti predchádzajúcej predikcii sú rátané z nezaokrúhlených čísel.</t>
  </si>
  <si>
    <t xml:space="preserve">Poznámka: </t>
  </si>
  <si>
    <r>
      <t>NBS</t>
    </r>
    <r>
      <rPr>
        <vertAlign val="superscript"/>
        <sz val="14"/>
        <color indexed="8"/>
        <rFont val="Cambria"/>
        <family val="1"/>
      </rPr>
      <t>1)</t>
    </r>
  </si>
  <si>
    <r>
      <t xml:space="preserve">[tis. osôb, VZPS </t>
    </r>
    <r>
      <rPr>
        <vertAlign val="superscript"/>
        <sz val="11"/>
        <color indexed="8"/>
        <rFont val="Cambria"/>
        <family val="1"/>
      </rPr>
      <t>1)</t>
    </r>
    <r>
      <rPr>
        <sz val="11"/>
        <color indexed="8"/>
        <rFont val="Cambria"/>
        <family val="1"/>
      </rPr>
      <t>]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</si>
  <si>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</si>
  <si>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</si>
  <si>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</si>
  <si>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</si>
  <si>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</si>
  <si>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</si>
  <si>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</si>
  <si>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</si>
  <si>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</si>
  <si>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</si>
  <si>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</si>
  <si>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</rPr>
      <t>11)</t>
    </r>
  </si>
  <si>
    <r>
      <t>Cena ropy v EUR</t>
    </r>
    <r>
      <rPr>
        <vertAlign val="superscript"/>
        <sz val="11"/>
        <color indexed="8"/>
        <rFont val="Cambria"/>
        <family val="1"/>
      </rPr>
      <t>11)</t>
    </r>
  </si>
  <si>
    <r>
      <t xml:space="preserve">Index HICP </t>
    </r>
    <r>
      <rPr>
        <vertAlign val="superscript"/>
        <sz val="11"/>
        <color indexed="8"/>
        <rFont val="Cambria"/>
        <family val="1"/>
      </rPr>
      <t>2)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</si>
  <si>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</si>
  <si>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</rPr>
      <t>2)</t>
    </r>
  </si>
  <si>
    <r>
      <t>[BoP, mil. €,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b. c.]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</si>
  <si>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</rPr>
      <t>1)</t>
    </r>
  </si>
  <si>
    <r>
      <t>Priemerná mzda mimo súkromného sektora</t>
    </r>
    <r>
      <rPr>
        <sz val="11"/>
        <color indexed="8"/>
        <rFont val="Cambria"/>
        <family val="1"/>
      </rPr>
      <t xml:space="preserve"> </t>
    </r>
    <r>
      <rPr>
        <vertAlign val="superscript"/>
        <sz val="11"/>
        <color indexed="8"/>
        <rFont val="Cambria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</si>
  <si>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</si>
  <si>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</si>
  <si>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</si>
  <si>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</si>
  <si>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</si>
  <si>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</rPr>
      <t>2)</t>
    </r>
  </si>
  <si>
    <t>P2Q-2020</t>
  </si>
  <si>
    <t>3) HDP s. c. / zamestnanosť ESA 2015.</t>
  </si>
  <si>
    <t>2) Kompenzácie na zamestnanca v b. c. / produktivita práce ESA 2015 v s. c.</t>
  </si>
  <si>
    <t>Národná banka Slovenska - Strednodobá predikcia P2Q-2020</t>
  </si>
  <si>
    <t>Európska komisia -  European Economic Forecast (jarná predikcia - máj 2020)</t>
  </si>
  <si>
    <t>Medzinárodný menový fond - World Economic Outlook (apríl 2020)</t>
  </si>
  <si>
    <t>Inštitút finančnej politiky - Makroekonomická prognóza (apríl 2020), deficit a dlh verejnej správy sú z "Programu stability Slovenska na roky 2020 až 2023"</t>
  </si>
  <si>
    <t>Zmena oproti P1QA-2020</t>
  </si>
  <si>
    <t>Zdroj: NBS, ECB, ŠÚ SR</t>
  </si>
  <si>
    <t>Zdroj: NBS, ŠÚ SR</t>
  </si>
  <si>
    <t>Organizácia pre ekonomickú spoluprácu a rozvoj (OECD) - Economic Outlook 106 (jún 2020, single hit scenár)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</si>
</sst>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B]mmm\-yy;@"/>
    <numFmt numFmtId="165" formatCode="0.0"/>
    <numFmt numFmtId="166" formatCode="#,##0.0"/>
    <numFmt numFmtId="167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i/>
      <vertAlign val="superscript"/>
      <sz val="11"/>
      <color indexed="8"/>
      <name val="Cambria"/>
      <family val="1"/>
    </font>
    <font>
      <sz val="11"/>
      <color indexed="10"/>
      <name val="Cambria"/>
      <family val="1"/>
    </font>
    <font>
      <sz val="14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u val="single"/>
      <sz val="11"/>
      <color indexed="8"/>
      <name val="Cambria"/>
      <family val="1"/>
    </font>
    <font>
      <b/>
      <i/>
      <sz val="16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i/>
      <u val="single"/>
      <sz val="11"/>
      <color indexed="8"/>
      <name val="Cambria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u val="single"/>
      <sz val="11"/>
      <color theme="1"/>
      <name val="Cambria"/>
      <family val="1"/>
    </font>
    <font>
      <b/>
      <i/>
      <sz val="16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i/>
      <u val="single"/>
      <sz val="11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theme="0"/>
      </bottom>
    </border>
    <border>
      <left style="medium"/>
      <right style="medium">
        <color theme="0"/>
      </right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30" borderId="0" applyNumberFormat="0" applyBorder="0" applyAlignment="0" applyProtection="0"/>
    <xf numFmtId="0" fontId="0" fillId="33" borderId="0" applyNumberFormat="0" applyBorder="0" applyAlignment="0" applyProtection="0"/>
    <xf numFmtId="0" fontId="6" fillId="17" borderId="0" applyNumberFormat="0" applyBorder="0" applyAlignment="0" applyProtection="0"/>
    <xf numFmtId="0" fontId="0" fillId="34" borderId="0" applyNumberFormat="0" applyBorder="0" applyAlignment="0" applyProtection="0"/>
    <xf numFmtId="0" fontId="6" fillId="24" borderId="0" applyNumberFormat="0" applyBorder="0" applyAlignment="0" applyProtection="0"/>
    <xf numFmtId="0" fontId="0" fillId="35" borderId="0" applyNumberFormat="0" applyBorder="0" applyAlignment="0" applyProtection="0"/>
    <xf numFmtId="0" fontId="6" fillId="21" borderId="0" applyNumberFormat="0" applyBorder="0" applyAlignment="0" applyProtection="0"/>
    <xf numFmtId="0" fontId="0" fillId="36" borderId="0" applyNumberFormat="0" applyBorder="0" applyAlignment="0" applyProtection="0"/>
    <xf numFmtId="0" fontId="6" fillId="30" borderId="0" applyNumberFormat="0" applyBorder="0" applyAlignment="0" applyProtection="0"/>
    <xf numFmtId="0" fontId="0" fillId="37" borderId="0" applyNumberFormat="0" applyBorder="0" applyAlignment="0" applyProtection="0"/>
    <xf numFmtId="0" fontId="6" fillId="7" borderId="0" applyNumberFormat="0" applyBorder="0" applyAlignment="0" applyProtection="0"/>
    <xf numFmtId="0" fontId="42" fillId="38" borderId="0" applyNumberFormat="0" applyBorder="0" applyAlignment="0" applyProtection="0"/>
    <xf numFmtId="0" fontId="6" fillId="30" borderId="0" applyNumberFormat="0" applyBorder="0" applyAlignment="0" applyProtection="0"/>
    <xf numFmtId="0" fontId="42" fillId="39" borderId="0" applyNumberFormat="0" applyBorder="0" applyAlignment="0" applyProtection="0"/>
    <xf numFmtId="0" fontId="6" fillId="40" borderId="0" applyNumberFormat="0" applyBorder="0" applyAlignment="0" applyProtection="0"/>
    <xf numFmtId="0" fontId="42" fillId="41" borderId="0" applyNumberFormat="0" applyBorder="0" applyAlignment="0" applyProtection="0"/>
    <xf numFmtId="0" fontId="6" fillId="42" borderId="0" applyNumberFormat="0" applyBorder="0" applyAlignment="0" applyProtection="0"/>
    <xf numFmtId="0" fontId="42" fillId="43" borderId="0" applyNumberFormat="0" applyBorder="0" applyAlignment="0" applyProtection="0"/>
    <xf numFmtId="0" fontId="6" fillId="44" borderId="0" applyNumberFormat="0" applyBorder="0" applyAlignment="0" applyProtection="0"/>
    <xf numFmtId="0" fontId="42" fillId="45" borderId="0" applyNumberFormat="0" applyBorder="0" applyAlignment="0" applyProtection="0"/>
    <xf numFmtId="0" fontId="6" fillId="30" borderId="0" applyNumberFormat="0" applyBorder="0" applyAlignment="0" applyProtection="0"/>
    <xf numFmtId="0" fontId="42" fillId="46" borderId="0" applyNumberFormat="0" applyBorder="0" applyAlignment="0" applyProtection="0"/>
    <xf numFmtId="0" fontId="6" fillId="47" borderId="0" applyNumberFormat="0" applyBorder="0" applyAlignment="0" applyProtection="0"/>
    <xf numFmtId="0" fontId="43" fillId="48" borderId="0" applyNumberFormat="0" applyBorder="0" applyAlignment="0" applyProtection="0"/>
    <xf numFmtId="0" fontId="7" fillId="3" borderId="0" applyNumberFormat="0" applyBorder="0" applyAlignment="0" applyProtection="0"/>
    <xf numFmtId="0" fontId="44" fillId="49" borderId="1" applyNumberFormat="0" applyAlignment="0" applyProtection="0"/>
    <xf numFmtId="0" fontId="8" fillId="9" borderId="2" applyNumberFormat="0" applyAlignment="0" applyProtection="0"/>
    <xf numFmtId="0" fontId="2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0" fillId="4" borderId="0" applyNumberFormat="0" applyBorder="0" applyAlignment="0" applyProtection="0"/>
    <xf numFmtId="0" fontId="47" fillId="0" borderId="4" applyNumberFormat="0" applyFill="0" applyAlignment="0" applyProtection="0"/>
    <xf numFmtId="0" fontId="11" fillId="0" borderId="5" applyNumberFormat="0" applyFill="0" applyAlignment="0" applyProtection="0"/>
    <xf numFmtId="0" fontId="48" fillId="0" borderId="6" applyNumberFormat="0" applyFill="0" applyAlignment="0" applyProtection="0"/>
    <xf numFmtId="0" fontId="12" fillId="0" borderId="7" applyNumberFormat="0" applyFill="0" applyAlignment="0" applyProtection="0"/>
    <xf numFmtId="0" fontId="49" fillId="0" borderId="8" applyNumberFormat="0" applyFill="0" applyAlignment="0" applyProtection="0"/>
    <xf numFmtId="0" fontId="13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1" borderId="10" applyNumberFormat="0" applyAlignment="0" applyProtection="0"/>
    <xf numFmtId="0" fontId="14" fillId="52" borderId="11" applyNumberFormat="0" applyAlignment="0" applyProtection="0"/>
    <xf numFmtId="0" fontId="7" fillId="3" borderId="0" applyNumberFormat="0" applyBorder="0" applyAlignment="0" applyProtection="0"/>
    <xf numFmtId="0" fontId="51" fillId="53" borderId="1" applyNumberFormat="0" applyAlignment="0" applyProtection="0"/>
    <xf numFmtId="0" fontId="15" fillId="7" borderId="2" applyNumberFormat="0" applyAlignment="0" applyProtection="0"/>
    <xf numFmtId="0" fontId="14" fillId="52" borderId="11" applyNumberFormat="0" applyAlignment="0" applyProtection="0"/>
    <xf numFmtId="0" fontId="52" fillId="0" borderId="12" applyNumberFormat="0" applyFill="0" applyAlignment="0" applyProtection="0"/>
    <xf numFmtId="0" fontId="16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7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3" fillId="12" borderId="17" applyNumberFormat="0" applyFont="0" applyAlignment="0" applyProtection="0"/>
    <xf numFmtId="0" fontId="54" fillId="49" borderId="18" applyNumberFormat="0" applyAlignment="0" applyProtection="0"/>
    <xf numFmtId="0" fontId="18" fillId="9" borderId="1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2" borderId="17" applyNumberFormat="0" applyFont="0" applyAlignment="0" applyProtection="0"/>
    <xf numFmtId="0" fontId="3" fillId="12" borderId="17" applyNumberFormat="0" applyFont="0" applyAlignment="0" applyProtection="0"/>
    <xf numFmtId="0" fontId="16" fillId="0" borderId="13" applyNumberFormat="0" applyFill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20" fillId="0" borderId="21" applyNumberFormat="0" applyFill="0" applyAlignment="0" applyProtection="0"/>
    <xf numFmtId="0" fontId="15" fillId="7" borderId="2" applyNumberFormat="0" applyAlignment="0" applyProtection="0"/>
    <xf numFmtId="0" fontId="8" fillId="21" borderId="2" applyNumberFormat="0" applyAlignment="0" applyProtection="0"/>
    <xf numFmtId="0" fontId="18" fillId="21" borderId="19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7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58" fillId="57" borderId="22" xfId="0" applyFont="1" applyFill="1" applyBorder="1" applyAlignment="1">
      <alignment horizontal="center" vertical="center" textRotation="90" wrapText="1"/>
    </xf>
    <xf numFmtId="0" fontId="58" fillId="57" borderId="23" xfId="0" applyFont="1" applyFill="1" applyBorder="1" applyAlignment="1">
      <alignment horizontal="center" vertical="center" textRotation="90" wrapText="1"/>
    </xf>
    <xf numFmtId="0" fontId="59" fillId="57" borderId="24" xfId="0" applyFont="1" applyFill="1" applyBorder="1" applyAlignment="1">
      <alignment/>
    </xf>
    <xf numFmtId="0" fontId="59" fillId="57" borderId="25" xfId="0" applyFont="1" applyFill="1" applyBorder="1" applyAlignment="1">
      <alignment/>
    </xf>
    <xf numFmtId="165" fontId="59" fillId="0" borderId="26" xfId="0" applyNumberFormat="1" applyFont="1" applyFill="1" applyBorder="1" applyAlignment="1">
      <alignment horizontal="center"/>
    </xf>
    <xf numFmtId="165" fontId="59" fillId="0" borderId="27" xfId="0" applyNumberFormat="1" applyFont="1" applyFill="1" applyBorder="1" applyAlignment="1">
      <alignment horizontal="center"/>
    </xf>
    <xf numFmtId="0" fontId="60" fillId="57" borderId="28" xfId="0" applyFont="1" applyFill="1" applyBorder="1" applyAlignment="1">
      <alignment horizontal="left" vertical="center"/>
    </xf>
    <xf numFmtId="0" fontId="60" fillId="57" borderId="29" xfId="0" applyFont="1" applyFill="1" applyBorder="1" applyAlignment="1">
      <alignment horizontal="left" vertical="center"/>
    </xf>
    <xf numFmtId="0" fontId="61" fillId="57" borderId="24" xfId="0" applyFont="1" applyFill="1" applyBorder="1" applyAlignment="1">
      <alignment horizontal="left" vertical="center"/>
    </xf>
    <xf numFmtId="0" fontId="61" fillId="57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0" fillId="58" borderId="34" xfId="0" applyFont="1" applyFill="1" applyBorder="1" applyAlignment="1">
      <alignment/>
    </xf>
    <xf numFmtId="0" fontId="59" fillId="58" borderId="35" xfId="0" applyFont="1" applyFill="1" applyBorder="1" applyAlignment="1">
      <alignment/>
    </xf>
    <xf numFmtId="0" fontId="59" fillId="58" borderId="36" xfId="0" applyFont="1" applyFill="1" applyBorder="1" applyAlignment="1">
      <alignment/>
    </xf>
    <xf numFmtId="0" fontId="59" fillId="58" borderId="36" xfId="0" applyFont="1" applyFill="1" applyBorder="1" applyAlignment="1">
      <alignment horizontal="right"/>
    </xf>
    <xf numFmtId="0" fontId="59" fillId="58" borderId="37" xfId="0" applyFont="1" applyFill="1" applyBorder="1" applyAlignment="1">
      <alignment horizontal="center"/>
    </xf>
    <xf numFmtId="0" fontId="59" fillId="58" borderId="35" xfId="0" applyFont="1" applyFill="1" applyBorder="1" applyAlignment="1">
      <alignment horizontal="center"/>
    </xf>
    <xf numFmtId="0" fontId="59" fillId="58" borderId="38" xfId="0" applyFont="1" applyFill="1" applyBorder="1" applyAlignment="1">
      <alignment horizontal="center"/>
    </xf>
    <xf numFmtId="0" fontId="59" fillId="0" borderId="24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39" xfId="0" applyFont="1" applyBorder="1" applyAlignment="1">
      <alignment horizontal="right"/>
    </xf>
    <xf numFmtId="165" fontId="59" fillId="57" borderId="27" xfId="0" applyNumberFormat="1" applyFont="1" applyFill="1" applyBorder="1" applyAlignment="1">
      <alignment horizontal="right"/>
    </xf>
    <xf numFmtId="165" fontId="59" fillId="57" borderId="0" xfId="0" applyNumberFormat="1" applyFont="1" applyFill="1" applyBorder="1" applyAlignment="1">
      <alignment horizontal="right"/>
    </xf>
    <xf numFmtId="165" fontId="59" fillId="57" borderId="40" xfId="0" applyNumberFormat="1" applyFont="1" applyFill="1" applyBorder="1" applyAlignment="1">
      <alignment horizontal="right"/>
    </xf>
    <xf numFmtId="165" fontId="59" fillId="57" borderId="25" xfId="0" applyNumberFormat="1" applyFont="1" applyFill="1" applyBorder="1" applyAlignment="1">
      <alignment horizontal="right"/>
    </xf>
    <xf numFmtId="165" fontId="59" fillId="0" borderId="0" xfId="0" applyNumberFormat="1" applyFont="1" applyAlignment="1">
      <alignment/>
    </xf>
    <xf numFmtId="165" fontId="59" fillId="0" borderId="27" xfId="0" applyNumberFormat="1" applyFont="1" applyBorder="1" applyAlignment="1">
      <alignment horizontal="right"/>
    </xf>
    <xf numFmtId="165" fontId="59" fillId="0" borderId="0" xfId="0" applyNumberFormat="1" applyFont="1" applyBorder="1" applyAlignment="1">
      <alignment horizontal="right"/>
    </xf>
    <xf numFmtId="165" fontId="59" fillId="0" borderId="25" xfId="0" applyNumberFormat="1" applyFont="1" applyBorder="1" applyAlignment="1">
      <alignment horizontal="right"/>
    </xf>
    <xf numFmtId="165" fontId="59" fillId="58" borderId="37" xfId="0" applyNumberFormat="1" applyFont="1" applyFill="1" applyBorder="1" applyAlignment="1">
      <alignment horizontal="right"/>
    </xf>
    <xf numFmtId="165" fontId="59" fillId="58" borderId="35" xfId="0" applyNumberFormat="1" applyFont="1" applyFill="1" applyBorder="1" applyAlignment="1">
      <alignment horizontal="right"/>
    </xf>
    <xf numFmtId="165" fontId="59" fillId="58" borderId="38" xfId="0" applyNumberFormat="1" applyFont="1" applyFill="1" applyBorder="1" applyAlignment="1">
      <alignment horizontal="right"/>
    </xf>
    <xf numFmtId="3" fontId="59" fillId="0" borderId="27" xfId="0" applyNumberFormat="1" applyFont="1" applyBorder="1" applyAlignment="1">
      <alignment horizontal="right"/>
    </xf>
    <xf numFmtId="3" fontId="59" fillId="0" borderId="0" xfId="0" applyNumberFormat="1" applyFont="1" applyBorder="1" applyAlignment="1">
      <alignment horizontal="right"/>
    </xf>
    <xf numFmtId="0" fontId="59" fillId="0" borderId="27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58" borderId="37" xfId="0" applyFont="1" applyFill="1" applyBorder="1" applyAlignment="1">
      <alignment horizontal="right"/>
    </xf>
    <xf numFmtId="0" fontId="59" fillId="58" borderId="35" xfId="0" applyFont="1" applyFill="1" applyBorder="1" applyAlignment="1">
      <alignment horizontal="right"/>
    </xf>
    <xf numFmtId="1" fontId="59" fillId="0" borderId="27" xfId="0" applyNumberFormat="1" applyFont="1" applyBorder="1" applyAlignment="1">
      <alignment horizontal="right"/>
    </xf>
    <xf numFmtId="1" fontId="59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29" fillId="0" borderId="39" xfId="0" applyFont="1" applyFill="1" applyBorder="1" applyAlignment="1">
      <alignment horizontal="right"/>
    </xf>
    <xf numFmtId="165" fontId="59" fillId="0" borderId="27" xfId="0" applyNumberFormat="1" applyFont="1" applyFill="1" applyBorder="1" applyAlignment="1">
      <alignment horizontal="right"/>
    </xf>
    <xf numFmtId="165" fontId="59" fillId="0" borderId="0" xfId="0" applyNumberFormat="1" applyFont="1" applyFill="1" applyBorder="1" applyAlignment="1">
      <alignment horizontal="right"/>
    </xf>
    <xf numFmtId="0" fontId="59" fillId="0" borderId="24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39" xfId="0" applyFont="1" applyFill="1" applyBorder="1" applyAlignment="1">
      <alignment/>
    </xf>
    <xf numFmtId="0" fontId="59" fillId="0" borderId="39" xfId="0" applyFont="1" applyFill="1" applyBorder="1" applyAlignment="1">
      <alignment horizontal="right"/>
    </xf>
    <xf numFmtId="0" fontId="59" fillId="57" borderId="39" xfId="0" applyFont="1" applyFill="1" applyBorder="1" applyAlignment="1">
      <alignment horizontal="right"/>
    </xf>
    <xf numFmtId="0" fontId="64" fillId="58" borderId="36" xfId="0" applyFont="1" applyFill="1" applyBorder="1" applyAlignment="1">
      <alignment/>
    </xf>
    <xf numFmtId="165" fontId="59" fillId="0" borderId="41" xfId="0" applyNumberFormat="1" applyFont="1" applyBorder="1" applyAlignment="1">
      <alignment horizontal="right"/>
    </xf>
    <xf numFmtId="165" fontId="59" fillId="0" borderId="41" xfId="0" applyNumberFormat="1" applyFont="1" applyFill="1" applyBorder="1" applyAlignment="1">
      <alignment horizontal="right"/>
    </xf>
    <xf numFmtId="2" fontId="59" fillId="0" borderId="27" xfId="0" applyNumberFormat="1" applyFont="1" applyBorder="1" applyAlignment="1">
      <alignment horizontal="right"/>
    </xf>
    <xf numFmtId="2" fontId="59" fillId="0" borderId="0" xfId="0" applyNumberFormat="1" applyFont="1" applyBorder="1" applyAlignment="1">
      <alignment horizontal="right"/>
    </xf>
    <xf numFmtId="165" fontId="29" fillId="0" borderId="0" xfId="0" applyNumberFormat="1" applyFont="1" applyFill="1" applyBorder="1" applyAlignment="1">
      <alignment horizontal="right"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/>
    </xf>
    <xf numFmtId="0" fontId="59" fillId="0" borderId="44" xfId="0" applyFont="1" applyBorder="1" applyAlignment="1">
      <alignment horizontal="right"/>
    </xf>
    <xf numFmtId="165" fontId="59" fillId="0" borderId="23" xfId="0" applyNumberFormat="1" applyFont="1" applyFill="1" applyBorder="1" applyAlignment="1">
      <alignment horizontal="right"/>
    </xf>
    <xf numFmtId="165" fontId="59" fillId="0" borderId="43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2" fillId="57" borderId="0" xfId="0" applyFont="1" applyFill="1" applyAlignment="1">
      <alignment/>
    </xf>
    <xf numFmtId="0" fontId="59" fillId="57" borderId="0" xfId="0" applyFont="1" applyFill="1" applyAlignment="1">
      <alignment/>
    </xf>
    <xf numFmtId="0" fontId="58" fillId="57" borderId="44" xfId="0" applyFont="1" applyFill="1" applyBorder="1" applyAlignment="1">
      <alignment horizontal="center" vertical="center" textRotation="90" wrapText="1"/>
    </xf>
    <xf numFmtId="0" fontId="58" fillId="57" borderId="45" xfId="0" applyFont="1" applyFill="1" applyBorder="1" applyAlignment="1">
      <alignment horizontal="center" vertical="center" textRotation="90" wrapText="1"/>
    </xf>
    <xf numFmtId="165" fontId="59" fillId="0" borderId="39" xfId="0" applyNumberFormat="1" applyFont="1" applyFill="1" applyBorder="1" applyAlignment="1">
      <alignment horizontal="center"/>
    </xf>
    <xf numFmtId="165" fontId="59" fillId="0" borderId="25" xfId="0" applyNumberFormat="1" applyFont="1" applyFill="1" applyBorder="1" applyAlignment="1">
      <alignment horizontal="center"/>
    </xf>
    <xf numFmtId="165" fontId="59" fillId="57" borderId="27" xfId="0" applyNumberFormat="1" applyFont="1" applyFill="1" applyBorder="1" applyAlignment="1">
      <alignment horizontal="center"/>
    </xf>
    <xf numFmtId="165" fontId="59" fillId="57" borderId="26" xfId="0" applyNumberFormat="1" applyFont="1" applyFill="1" applyBorder="1" applyAlignment="1">
      <alignment horizontal="center"/>
    </xf>
    <xf numFmtId="165" fontId="59" fillId="57" borderId="39" xfId="0" applyNumberFormat="1" applyFont="1" applyFill="1" applyBorder="1" applyAlignment="1">
      <alignment horizontal="center"/>
    </xf>
    <xf numFmtId="0" fontId="59" fillId="57" borderId="42" xfId="0" applyFont="1" applyFill="1" applyBorder="1" applyAlignment="1">
      <alignment/>
    </xf>
    <xf numFmtId="0" fontId="59" fillId="57" borderId="45" xfId="0" applyFont="1" applyFill="1" applyBorder="1" applyAlignment="1">
      <alignment/>
    </xf>
    <xf numFmtId="165" fontId="59" fillId="0" borderId="22" xfId="0" applyNumberFormat="1" applyFont="1" applyFill="1" applyBorder="1" applyAlignment="1">
      <alignment horizontal="center"/>
    </xf>
    <xf numFmtId="165" fontId="59" fillId="0" borderId="44" xfId="0" applyNumberFormat="1" applyFont="1" applyFill="1" applyBorder="1" applyAlignment="1">
      <alignment horizontal="center"/>
    </xf>
    <xf numFmtId="165" fontId="59" fillId="0" borderId="45" xfId="0" applyNumberFormat="1" applyFont="1" applyFill="1" applyBorder="1" applyAlignment="1">
      <alignment horizontal="center"/>
    </xf>
    <xf numFmtId="165" fontId="59" fillId="0" borderId="23" xfId="0" applyNumberFormat="1" applyFont="1" applyFill="1" applyBorder="1" applyAlignment="1">
      <alignment horizontal="center"/>
    </xf>
    <xf numFmtId="0" fontId="59" fillId="57" borderId="0" xfId="0" applyFont="1" applyFill="1" applyBorder="1" applyAlignment="1">
      <alignment/>
    </xf>
    <xf numFmtId="0" fontId="29" fillId="0" borderId="0" xfId="0" applyFont="1" applyFill="1" applyAlignment="1">
      <alignment/>
    </xf>
    <xf numFmtId="165" fontId="59" fillId="57" borderId="0" xfId="0" applyNumberFormat="1" applyFont="1" applyFill="1" applyBorder="1" applyAlignment="1">
      <alignment horizontal="center"/>
    </xf>
    <xf numFmtId="167" fontId="59" fillId="57" borderId="0" xfId="0" applyNumberFormat="1" applyFont="1" applyFill="1" applyBorder="1" applyAlignment="1">
      <alignment/>
    </xf>
    <xf numFmtId="0" fontId="66" fillId="58" borderId="46" xfId="0" applyFont="1" applyFill="1" applyBorder="1" applyAlignment="1">
      <alignment horizontal="left" vertical="center"/>
    </xf>
    <xf numFmtId="0" fontId="66" fillId="58" borderId="41" xfId="0" applyFont="1" applyFill="1" applyBorder="1" applyAlignment="1">
      <alignment horizontal="left" vertical="center"/>
    </xf>
    <xf numFmtId="0" fontId="66" fillId="58" borderId="47" xfId="0" applyFont="1" applyFill="1" applyBorder="1" applyAlignment="1">
      <alignment horizontal="left" vertical="center"/>
    </xf>
    <xf numFmtId="0" fontId="60" fillId="57" borderId="48" xfId="0" applyFont="1" applyFill="1" applyBorder="1" applyAlignment="1">
      <alignment horizontal="left" vertical="center"/>
    </xf>
    <xf numFmtId="0" fontId="64" fillId="57" borderId="30" xfId="0" applyFont="1" applyFill="1" applyBorder="1" applyAlignment="1">
      <alignment horizontal="center" vertical="center"/>
    </xf>
    <xf numFmtId="0" fontId="59" fillId="57" borderId="30" xfId="0" applyFont="1" applyFill="1" applyBorder="1" applyAlignment="1">
      <alignment horizontal="center" vertical="center" wrapText="1"/>
    </xf>
    <xf numFmtId="0" fontId="59" fillId="57" borderId="29" xfId="0" applyFont="1" applyFill="1" applyBorder="1" applyAlignment="1">
      <alignment horizontal="center" vertical="center"/>
    </xf>
    <xf numFmtId="0" fontId="59" fillId="57" borderId="49" xfId="0" applyFont="1" applyFill="1" applyBorder="1" applyAlignment="1">
      <alignment horizontal="center" vertical="center"/>
    </xf>
    <xf numFmtId="0" fontId="61" fillId="57" borderId="39" xfId="0" applyFont="1" applyFill="1" applyBorder="1" applyAlignment="1">
      <alignment horizontal="left" vertical="center"/>
    </xf>
    <xf numFmtId="0" fontId="64" fillId="57" borderId="39" xfId="0" applyFont="1" applyFill="1" applyBorder="1" applyAlignment="1">
      <alignment horizontal="center" vertical="center"/>
    </xf>
    <xf numFmtId="0" fontId="59" fillId="57" borderId="27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 vertical="center"/>
    </xf>
    <xf numFmtId="0" fontId="59" fillId="57" borderId="25" xfId="0" applyFont="1" applyFill="1" applyBorder="1" applyAlignment="1">
      <alignment horizontal="center" vertical="center"/>
    </xf>
    <xf numFmtId="3" fontId="59" fillId="57" borderId="27" xfId="0" applyNumberFormat="1" applyFont="1" applyFill="1" applyBorder="1" applyAlignment="1">
      <alignment horizontal="center" vertical="center"/>
    </xf>
    <xf numFmtId="3" fontId="59" fillId="57" borderId="0" xfId="0" applyNumberFormat="1" applyFont="1" applyFill="1" applyBorder="1" applyAlignment="1">
      <alignment horizontal="center" vertical="center"/>
    </xf>
    <xf numFmtId="3" fontId="59" fillId="57" borderId="25" xfId="0" applyNumberFormat="1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left" vertical="center"/>
    </xf>
    <xf numFmtId="0" fontId="67" fillId="57" borderId="0" xfId="0" applyFont="1" applyFill="1" applyBorder="1" applyAlignment="1">
      <alignment horizontal="left" vertical="center"/>
    </xf>
    <xf numFmtId="0" fontId="67" fillId="57" borderId="39" xfId="0" applyFont="1" applyFill="1" applyBorder="1" applyAlignment="1">
      <alignment horizontal="left" vertical="center"/>
    </xf>
    <xf numFmtId="3" fontId="59" fillId="57" borderId="27" xfId="0" applyNumberFormat="1" applyFont="1" applyFill="1" applyBorder="1" applyAlignment="1">
      <alignment horizontal="right"/>
    </xf>
    <xf numFmtId="3" fontId="59" fillId="57" borderId="0" xfId="0" applyNumberFormat="1" applyFont="1" applyFill="1" applyBorder="1" applyAlignment="1">
      <alignment horizontal="right"/>
    </xf>
    <xf numFmtId="3" fontId="59" fillId="57" borderId="25" xfId="0" applyNumberFormat="1" applyFont="1" applyFill="1" applyBorder="1" applyAlignment="1">
      <alignment horizontal="right"/>
    </xf>
    <xf numFmtId="0" fontId="64" fillId="57" borderId="0" xfId="0" applyFont="1" applyFill="1" applyBorder="1" applyAlignment="1">
      <alignment/>
    </xf>
    <xf numFmtId="0" fontId="59" fillId="57" borderId="39" xfId="0" applyFont="1" applyFill="1" applyBorder="1" applyAlignment="1">
      <alignment/>
    </xf>
    <xf numFmtId="0" fontId="61" fillId="57" borderId="42" xfId="0" applyFont="1" applyFill="1" applyBorder="1" applyAlignment="1">
      <alignment/>
    </xf>
    <xf numFmtId="0" fontId="59" fillId="57" borderId="43" xfId="0" applyFont="1" applyFill="1" applyBorder="1" applyAlignment="1">
      <alignment/>
    </xf>
    <xf numFmtId="0" fontId="59" fillId="57" borderId="44" xfId="0" applyFont="1" applyFill="1" applyBorder="1" applyAlignment="1">
      <alignment/>
    </xf>
    <xf numFmtId="0" fontId="59" fillId="57" borderId="44" xfId="0" applyFont="1" applyFill="1" applyBorder="1" applyAlignment="1">
      <alignment horizontal="right"/>
    </xf>
    <xf numFmtId="3" fontId="59" fillId="57" borderId="23" xfId="0" applyNumberFormat="1" applyFont="1" applyFill="1" applyBorder="1" applyAlignment="1">
      <alignment/>
    </xf>
    <xf numFmtId="3" fontId="59" fillId="57" borderId="43" xfId="0" applyNumberFormat="1" applyFont="1" applyFill="1" applyBorder="1" applyAlignment="1">
      <alignment/>
    </xf>
    <xf numFmtId="3" fontId="59" fillId="57" borderId="45" xfId="0" applyNumberFormat="1" applyFont="1" applyFill="1" applyBorder="1" applyAlignment="1">
      <alignment/>
    </xf>
    <xf numFmtId="0" fontId="59" fillId="57" borderId="0" xfId="0" applyFont="1" applyFill="1" applyBorder="1" applyAlignment="1">
      <alignment horizontal="right"/>
    </xf>
    <xf numFmtId="0" fontId="64" fillId="57" borderId="48" xfId="0" applyFont="1" applyFill="1" applyBorder="1" applyAlignment="1">
      <alignment horizontal="center" vertical="center"/>
    </xf>
    <xf numFmtId="0" fontId="60" fillId="57" borderId="24" xfId="0" applyFont="1" applyFill="1" applyBorder="1" applyAlignment="1">
      <alignment horizontal="left" vertical="center"/>
    </xf>
    <xf numFmtId="0" fontId="60" fillId="57" borderId="0" xfId="0" applyFont="1" applyFill="1" applyBorder="1" applyAlignment="1">
      <alignment horizontal="left" vertical="center"/>
    </xf>
    <xf numFmtId="0" fontId="60" fillId="57" borderId="39" xfId="0" applyFont="1" applyFill="1" applyBorder="1" applyAlignment="1">
      <alignment horizontal="left" vertical="center"/>
    </xf>
    <xf numFmtId="166" fontId="59" fillId="57" borderId="27" xfId="0" applyNumberFormat="1" applyFont="1" applyFill="1" applyBorder="1" applyAlignment="1">
      <alignment horizontal="right"/>
    </xf>
    <xf numFmtId="166" fontId="59" fillId="57" borderId="0" xfId="0" applyNumberFormat="1" applyFont="1" applyFill="1" applyBorder="1" applyAlignment="1">
      <alignment horizontal="right"/>
    </xf>
    <xf numFmtId="166" fontId="59" fillId="57" borderId="25" xfId="0" applyNumberFormat="1" applyFont="1" applyFill="1" applyBorder="1" applyAlignment="1">
      <alignment horizontal="right"/>
    </xf>
    <xf numFmtId="166" fontId="59" fillId="0" borderId="27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66" fontId="59" fillId="0" borderId="25" xfId="0" applyNumberFormat="1" applyFont="1" applyFill="1" applyBorder="1" applyAlignment="1">
      <alignment horizontal="right"/>
    </xf>
    <xf numFmtId="166" fontId="59" fillId="0" borderId="0" xfId="0" applyNumberFormat="1" applyFont="1" applyFill="1" applyAlignment="1">
      <alignment/>
    </xf>
    <xf numFmtId="0" fontId="61" fillId="57" borderId="24" xfId="0" applyFont="1" applyFill="1" applyBorder="1" applyAlignment="1">
      <alignment/>
    </xf>
    <xf numFmtId="166" fontId="59" fillId="57" borderId="27" xfId="0" applyNumberFormat="1" applyFont="1" applyFill="1" applyBorder="1" applyAlignment="1">
      <alignment/>
    </xf>
    <xf numFmtId="166" fontId="59" fillId="57" borderId="0" xfId="0" applyNumberFormat="1" applyFont="1" applyFill="1" applyBorder="1" applyAlignment="1">
      <alignment/>
    </xf>
    <xf numFmtId="166" fontId="59" fillId="57" borderId="25" xfId="0" applyNumberFormat="1" applyFont="1" applyFill="1" applyBorder="1" applyAlignment="1">
      <alignment/>
    </xf>
    <xf numFmtId="0" fontId="64" fillId="57" borderId="43" xfId="0" applyFont="1" applyFill="1" applyBorder="1" applyAlignment="1">
      <alignment horizontal="left" vertical="center"/>
    </xf>
    <xf numFmtId="3" fontId="59" fillId="57" borderId="0" xfId="0" applyNumberFormat="1" applyFont="1" applyFill="1" applyAlignment="1">
      <alignment/>
    </xf>
    <xf numFmtId="0" fontId="64" fillId="57" borderId="50" xfId="0" applyFont="1" applyFill="1" applyBorder="1" applyAlignment="1">
      <alignment horizontal="center"/>
    </xf>
    <xf numFmtId="0" fontId="59" fillId="57" borderId="51" xfId="0" applyFont="1" applyFill="1" applyBorder="1" applyAlignment="1">
      <alignment horizontal="center"/>
    </xf>
    <xf numFmtId="0" fontId="59" fillId="57" borderId="32" xfId="0" applyFont="1" applyFill="1" applyBorder="1" applyAlignment="1">
      <alignment horizontal="center"/>
    </xf>
    <xf numFmtId="0" fontId="59" fillId="57" borderId="48" xfId="0" applyFont="1" applyFill="1" applyBorder="1" applyAlignment="1">
      <alignment horizontal="center"/>
    </xf>
    <xf numFmtId="0" fontId="59" fillId="57" borderId="52" xfId="0" applyFont="1" applyFill="1" applyBorder="1" applyAlignment="1">
      <alignment horizontal="center"/>
    </xf>
    <xf numFmtId="0" fontId="59" fillId="57" borderId="53" xfId="0" applyFont="1" applyFill="1" applyBorder="1" applyAlignment="1">
      <alignment horizontal="center"/>
    </xf>
    <xf numFmtId="0" fontId="61" fillId="57" borderId="54" xfId="0" applyFont="1" applyFill="1" applyBorder="1" applyAlignment="1">
      <alignment horizontal="left" vertical="center"/>
    </xf>
    <xf numFmtId="0" fontId="64" fillId="57" borderId="54" xfId="0" applyFont="1" applyFill="1" applyBorder="1" applyAlignment="1">
      <alignment horizontal="center" vertical="center"/>
    </xf>
    <xf numFmtId="0" fontId="59" fillId="57" borderId="39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/>
    </xf>
    <xf numFmtId="0" fontId="59" fillId="57" borderId="39" xfId="0" applyFont="1" applyFill="1" applyBorder="1" applyAlignment="1">
      <alignment horizontal="center"/>
    </xf>
    <xf numFmtId="0" fontId="59" fillId="57" borderId="25" xfId="0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center" vertical="center"/>
    </xf>
    <xf numFmtId="3" fontId="59" fillId="57" borderId="0" xfId="0" applyNumberFormat="1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center"/>
    </xf>
    <xf numFmtId="3" fontId="59" fillId="57" borderId="25" xfId="0" applyNumberFormat="1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right"/>
    </xf>
    <xf numFmtId="3" fontId="59" fillId="57" borderId="0" xfId="0" applyNumberFormat="1" applyFont="1" applyFill="1" applyBorder="1" applyAlignment="1">
      <alignment/>
    </xf>
    <xf numFmtId="3" fontId="59" fillId="57" borderId="39" xfId="0" applyNumberFormat="1" applyFont="1" applyFill="1" applyBorder="1" applyAlignment="1">
      <alignment/>
    </xf>
    <xf numFmtId="3" fontId="59" fillId="57" borderId="25" xfId="0" applyNumberFormat="1" applyFont="1" applyFill="1" applyBorder="1" applyAlignment="1">
      <alignment/>
    </xf>
    <xf numFmtId="3" fontId="59" fillId="57" borderId="27" xfId="0" applyNumberFormat="1" applyFont="1" applyFill="1" applyBorder="1" applyAlignment="1">
      <alignment/>
    </xf>
    <xf numFmtId="166" fontId="59" fillId="59" borderId="0" xfId="0" applyNumberFormat="1" applyFont="1" applyFill="1" applyBorder="1" applyAlignment="1">
      <alignment/>
    </xf>
    <xf numFmtId="3" fontId="59" fillId="59" borderId="39" xfId="0" applyNumberFormat="1" applyFont="1" applyFill="1" applyBorder="1" applyAlignment="1">
      <alignment/>
    </xf>
    <xf numFmtId="3" fontId="59" fillId="59" borderId="0" xfId="0" applyNumberFormat="1" applyFont="1" applyFill="1" applyBorder="1" applyAlignment="1">
      <alignment/>
    </xf>
    <xf numFmtId="3" fontId="59" fillId="59" borderId="25" xfId="0" applyNumberFormat="1" applyFont="1" applyFill="1" applyBorder="1" applyAlignment="1">
      <alignment/>
    </xf>
    <xf numFmtId="165" fontId="59" fillId="57" borderId="27" xfId="0" applyNumberFormat="1" applyFont="1" applyFill="1" applyBorder="1" applyAlignment="1">
      <alignment/>
    </xf>
    <xf numFmtId="165" fontId="59" fillId="57" borderId="0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/>
    </xf>
    <xf numFmtId="3" fontId="59" fillId="57" borderId="44" xfId="0" applyNumberFormat="1" applyFont="1" applyFill="1" applyBorder="1" applyAlignment="1">
      <alignment/>
    </xf>
    <xf numFmtId="3" fontId="59" fillId="59" borderId="43" xfId="0" applyNumberFormat="1" applyFont="1" applyFill="1" applyBorder="1" applyAlignment="1">
      <alignment/>
    </xf>
    <xf numFmtId="3" fontId="59" fillId="59" borderId="44" xfId="0" applyNumberFormat="1" applyFont="1" applyFill="1" applyBorder="1" applyAlignment="1">
      <alignment/>
    </xf>
    <xf numFmtId="3" fontId="59" fillId="59" borderId="45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 horizontal="right"/>
    </xf>
    <xf numFmtId="165" fontId="59" fillId="57" borderId="25" xfId="0" applyNumberFormat="1" applyFont="1" applyFill="1" applyBorder="1" applyAlignment="1">
      <alignment/>
    </xf>
    <xf numFmtId="166" fontId="59" fillId="57" borderId="39" xfId="0" applyNumberFormat="1" applyFont="1" applyFill="1" applyBorder="1" applyAlignment="1">
      <alignment horizontal="right"/>
    </xf>
    <xf numFmtId="0" fontId="59" fillId="57" borderId="27" xfId="0" applyFont="1" applyFill="1" applyBorder="1" applyAlignment="1">
      <alignment/>
    </xf>
    <xf numFmtId="0" fontId="59" fillId="59" borderId="0" xfId="0" applyFont="1" applyFill="1" applyBorder="1" applyAlignment="1">
      <alignment/>
    </xf>
    <xf numFmtId="0" fontId="59" fillId="59" borderId="39" xfId="0" applyFont="1" applyFill="1" applyBorder="1" applyAlignment="1">
      <alignment/>
    </xf>
    <xf numFmtId="0" fontId="59" fillId="59" borderId="25" xfId="0" applyFont="1" applyFill="1" applyBorder="1" applyAlignment="1">
      <alignment/>
    </xf>
    <xf numFmtId="165" fontId="59" fillId="57" borderId="23" xfId="0" applyNumberFormat="1" applyFont="1" applyFill="1" applyBorder="1" applyAlignment="1">
      <alignment/>
    </xf>
    <xf numFmtId="165" fontId="59" fillId="57" borderId="43" xfId="0" applyNumberFormat="1" applyFont="1" applyFill="1" applyBorder="1" applyAlignment="1">
      <alignment/>
    </xf>
    <xf numFmtId="165" fontId="59" fillId="57" borderId="44" xfId="0" applyNumberFormat="1" applyFont="1" applyFill="1" applyBorder="1" applyAlignment="1">
      <alignment/>
    </xf>
    <xf numFmtId="0" fontId="59" fillId="59" borderId="43" xfId="0" applyFont="1" applyFill="1" applyBorder="1" applyAlignment="1">
      <alignment/>
    </xf>
    <xf numFmtId="0" fontId="59" fillId="59" borderId="44" xfId="0" applyFont="1" applyFill="1" applyBorder="1" applyAlignment="1">
      <alignment/>
    </xf>
    <xf numFmtId="0" fontId="59" fillId="59" borderId="45" xfId="0" applyFont="1" applyFill="1" applyBorder="1" applyAlignment="1">
      <alignment/>
    </xf>
    <xf numFmtId="165" fontId="59" fillId="57" borderId="0" xfId="0" applyNumberFormat="1" applyFont="1" applyFill="1" applyAlignment="1">
      <alignment/>
    </xf>
    <xf numFmtId="0" fontId="59" fillId="57" borderId="40" xfId="0" applyFont="1" applyFill="1" applyBorder="1" applyAlignment="1">
      <alignment horizontal="center"/>
    </xf>
    <xf numFmtId="166" fontId="59" fillId="57" borderId="39" xfId="0" applyNumberFormat="1" applyFont="1" applyFill="1" applyBorder="1" applyAlignment="1">
      <alignment/>
    </xf>
    <xf numFmtId="166" fontId="59" fillId="57" borderId="40" xfId="0" applyNumberFormat="1" applyFont="1" applyFill="1" applyBorder="1" applyAlignment="1">
      <alignment/>
    </xf>
    <xf numFmtId="166" fontId="59" fillId="59" borderId="39" xfId="0" applyNumberFormat="1" applyFont="1" applyFill="1" applyBorder="1" applyAlignment="1">
      <alignment/>
    </xf>
    <xf numFmtId="166" fontId="59" fillId="59" borderId="40" xfId="0" applyNumberFormat="1" applyFont="1" applyFill="1" applyBorder="1" applyAlignment="1">
      <alignment/>
    </xf>
    <xf numFmtId="166" fontId="59" fillId="59" borderId="25" xfId="0" applyNumberFormat="1" applyFont="1" applyFill="1" applyBorder="1" applyAlignment="1">
      <alignment/>
    </xf>
    <xf numFmtId="0" fontId="59" fillId="57" borderId="40" xfId="0" applyFont="1" applyFill="1" applyBorder="1" applyAlignment="1">
      <alignment/>
    </xf>
    <xf numFmtId="165" fontId="59" fillId="57" borderId="40" xfId="0" applyNumberFormat="1" applyFont="1" applyFill="1" applyBorder="1" applyAlignment="1">
      <alignment/>
    </xf>
    <xf numFmtId="3" fontId="59" fillId="0" borderId="55" xfId="0" applyNumberFormat="1" applyFont="1" applyFill="1" applyBorder="1" applyAlignment="1">
      <alignment/>
    </xf>
    <xf numFmtId="3" fontId="59" fillId="57" borderId="40" xfId="0" applyNumberFormat="1" applyFont="1" applyFill="1" applyBorder="1" applyAlignment="1">
      <alignment/>
    </xf>
    <xf numFmtId="0" fontId="59" fillId="0" borderId="56" xfId="0" applyFont="1" applyFill="1" applyBorder="1" applyAlignment="1">
      <alignment/>
    </xf>
    <xf numFmtId="1" fontId="59" fillId="0" borderId="57" xfId="0" applyNumberFormat="1" applyFont="1" applyFill="1" applyBorder="1" applyAlignment="1">
      <alignment/>
    </xf>
    <xf numFmtId="1" fontId="59" fillId="0" borderId="58" xfId="0" applyNumberFormat="1" applyFont="1" applyFill="1" applyBorder="1" applyAlignment="1">
      <alignment/>
    </xf>
    <xf numFmtId="1" fontId="59" fillId="0" borderId="59" xfId="0" applyNumberFormat="1" applyFont="1" applyFill="1" applyBorder="1" applyAlignment="1">
      <alignment/>
    </xf>
    <xf numFmtId="0" fontId="59" fillId="57" borderId="60" xfId="0" applyFont="1" applyFill="1" applyBorder="1" applyAlignment="1">
      <alignment/>
    </xf>
    <xf numFmtId="0" fontId="59" fillId="0" borderId="60" xfId="0" applyFont="1" applyFill="1" applyBorder="1" applyAlignment="1">
      <alignment/>
    </xf>
    <xf numFmtId="1" fontId="59" fillId="0" borderId="61" xfId="0" applyNumberFormat="1" applyFont="1" applyFill="1" applyBorder="1" applyAlignment="1">
      <alignment/>
    </xf>
    <xf numFmtId="1" fontId="59" fillId="0" borderId="62" xfId="0" applyNumberFormat="1" applyFont="1" applyFill="1" applyBorder="1" applyAlignment="1">
      <alignment/>
    </xf>
    <xf numFmtId="0" fontId="59" fillId="59" borderId="40" xfId="0" applyFont="1" applyFill="1" applyBorder="1" applyAlignment="1">
      <alignment/>
    </xf>
    <xf numFmtId="1" fontId="59" fillId="0" borderId="63" xfId="0" applyNumberFormat="1" applyFont="1" applyFill="1" applyBorder="1" applyAlignment="1">
      <alignment/>
    </xf>
    <xf numFmtId="1" fontId="59" fillId="0" borderId="64" xfId="0" applyNumberFormat="1" applyFont="1" applyFill="1" applyBorder="1" applyAlignment="1">
      <alignment/>
    </xf>
    <xf numFmtId="1" fontId="59" fillId="0" borderId="65" xfId="0" applyNumberFormat="1" applyFont="1" applyFill="1" applyBorder="1" applyAlignment="1">
      <alignment/>
    </xf>
    <xf numFmtId="165" fontId="59" fillId="57" borderId="66" xfId="0" applyNumberFormat="1" applyFont="1" applyFill="1" applyBorder="1" applyAlignment="1">
      <alignment/>
    </xf>
    <xf numFmtId="165" fontId="59" fillId="57" borderId="45" xfId="0" applyNumberFormat="1" applyFont="1" applyFill="1" applyBorder="1" applyAlignment="1">
      <alignment/>
    </xf>
    <xf numFmtId="0" fontId="59" fillId="57" borderId="49" xfId="0" applyFont="1" applyFill="1" applyBorder="1" applyAlignment="1">
      <alignment horizontal="center"/>
    </xf>
    <xf numFmtId="165" fontId="59" fillId="0" borderId="55" xfId="0" applyNumberFormat="1" applyFont="1" applyFill="1" applyBorder="1" applyAlignment="1">
      <alignment/>
    </xf>
    <xf numFmtId="165" fontId="59" fillId="0" borderId="58" xfId="0" applyNumberFormat="1" applyFont="1" applyFill="1" applyBorder="1" applyAlignment="1">
      <alignment/>
    </xf>
    <xf numFmtId="165" fontId="59" fillId="0" borderId="59" xfId="0" applyNumberFormat="1" applyFont="1" applyFill="1" applyBorder="1" applyAlignment="1">
      <alignment/>
    </xf>
    <xf numFmtId="165" fontId="59" fillId="0" borderId="57" xfId="0" applyNumberFormat="1" applyFont="1" applyFill="1" applyBorder="1" applyAlignment="1">
      <alignment/>
    </xf>
    <xf numFmtId="165" fontId="59" fillId="0" borderId="61" xfId="0" applyNumberFormat="1" applyFont="1" applyFill="1" applyBorder="1" applyAlignment="1">
      <alignment/>
    </xf>
    <xf numFmtId="165" fontId="59" fillId="0" borderId="62" xfId="0" applyNumberFormat="1" applyFont="1" applyFill="1" applyBorder="1" applyAlignment="1">
      <alignment/>
    </xf>
    <xf numFmtId="165" fontId="59" fillId="0" borderId="63" xfId="0" applyNumberFormat="1" applyFont="1" applyFill="1" applyBorder="1" applyAlignment="1">
      <alignment/>
    </xf>
    <xf numFmtId="165" fontId="59" fillId="0" borderId="64" xfId="0" applyNumberFormat="1" applyFont="1" applyFill="1" applyBorder="1" applyAlignment="1">
      <alignment/>
    </xf>
    <xf numFmtId="165" fontId="59" fillId="0" borderId="65" xfId="0" applyNumberFormat="1" applyFont="1" applyFill="1" applyBorder="1" applyAlignment="1">
      <alignment/>
    </xf>
    <xf numFmtId="0" fontId="66" fillId="58" borderId="41" xfId="0" applyFont="1" applyFill="1" applyBorder="1" applyAlignment="1">
      <alignment vertical="center"/>
    </xf>
    <xf numFmtId="0" fontId="66" fillId="58" borderId="47" xfId="0" applyFont="1" applyFill="1" applyBorder="1" applyAlignment="1">
      <alignment vertical="center"/>
    </xf>
    <xf numFmtId="0" fontId="59" fillId="57" borderId="31" xfId="0" applyFont="1" applyFill="1" applyBorder="1" applyAlignment="1">
      <alignment horizontal="center"/>
    </xf>
    <xf numFmtId="0" fontId="64" fillId="57" borderId="0" xfId="0" applyFont="1" applyFill="1" applyAlignment="1">
      <alignment/>
    </xf>
    <xf numFmtId="0" fontId="59" fillId="57" borderId="67" xfId="0" applyFont="1" applyFill="1" applyBorder="1" applyAlignment="1">
      <alignment/>
    </xf>
    <xf numFmtId="0" fontId="59" fillId="57" borderId="68" xfId="0" applyFont="1" applyFill="1" applyBorder="1" applyAlignment="1">
      <alignment/>
    </xf>
    <xf numFmtId="17" fontId="59" fillId="57" borderId="69" xfId="0" applyNumberFormat="1" applyFont="1" applyFill="1" applyBorder="1" applyAlignment="1">
      <alignment/>
    </xf>
    <xf numFmtId="17" fontId="59" fillId="57" borderId="70" xfId="0" applyNumberFormat="1" applyFont="1" applyFill="1" applyBorder="1" applyAlignment="1">
      <alignment/>
    </xf>
    <xf numFmtId="0" fontId="59" fillId="57" borderId="42" xfId="0" applyFont="1" applyFill="1" applyBorder="1" applyAlignment="1">
      <alignment horizontal="left" vertical="center"/>
    </xf>
    <xf numFmtId="0" fontId="59" fillId="57" borderId="23" xfId="0" applyFont="1" applyFill="1" applyBorder="1" applyAlignment="1">
      <alignment horizontal="right"/>
    </xf>
    <xf numFmtId="164" fontId="59" fillId="57" borderId="0" xfId="0" applyNumberFormat="1" applyFont="1" applyFill="1" applyAlignment="1">
      <alignment/>
    </xf>
    <xf numFmtId="164" fontId="59" fillId="57" borderId="0" xfId="0" applyNumberFormat="1" applyFont="1" applyFill="1" applyAlignment="1">
      <alignment/>
    </xf>
    <xf numFmtId="3" fontId="59" fillId="57" borderId="66" xfId="0" applyNumberFormat="1" applyFont="1" applyFill="1" applyBorder="1" applyAlignment="1">
      <alignment/>
    </xf>
    <xf numFmtId="0" fontId="64" fillId="57" borderId="71" xfId="0" applyFont="1" applyFill="1" applyBorder="1" applyAlignment="1">
      <alignment horizontal="center"/>
    </xf>
    <xf numFmtId="0" fontId="59" fillId="57" borderId="27" xfId="0" applyFont="1" applyFill="1" applyBorder="1" applyAlignment="1">
      <alignment horizontal="center"/>
    </xf>
    <xf numFmtId="0" fontId="64" fillId="57" borderId="43" xfId="0" applyFont="1" applyFill="1" applyBorder="1" applyAlignment="1">
      <alignment/>
    </xf>
    <xf numFmtId="0" fontId="63" fillId="0" borderId="68" xfId="0" applyFont="1" applyBorder="1" applyAlignment="1">
      <alignment horizontal="center"/>
    </xf>
    <xf numFmtId="0" fontId="59" fillId="58" borderId="36" xfId="0" applyFont="1" applyFill="1" applyBorder="1" applyAlignment="1">
      <alignment horizontal="center"/>
    </xf>
    <xf numFmtId="165" fontId="59" fillId="0" borderId="39" xfId="0" applyNumberFormat="1" applyFont="1" applyBorder="1" applyAlignment="1">
      <alignment horizontal="right"/>
    </xf>
    <xf numFmtId="165" fontId="59" fillId="58" borderId="36" xfId="0" applyNumberFormat="1" applyFont="1" applyFill="1" applyBorder="1" applyAlignment="1">
      <alignment horizontal="right"/>
    </xf>
    <xf numFmtId="3" fontId="59" fillId="0" borderId="39" xfId="0" applyNumberFormat="1" applyFont="1" applyBorder="1" applyAlignment="1">
      <alignment horizontal="right"/>
    </xf>
    <xf numFmtId="1" fontId="59" fillId="0" borderId="39" xfId="0" applyNumberFormat="1" applyFont="1" applyBorder="1" applyAlignment="1">
      <alignment horizontal="right"/>
    </xf>
    <xf numFmtId="165" fontId="59" fillId="0" borderId="39" xfId="0" applyNumberFormat="1" applyFont="1" applyFill="1" applyBorder="1" applyAlignment="1">
      <alignment horizontal="right"/>
    </xf>
    <xf numFmtId="2" fontId="59" fillId="0" borderId="39" xfId="0" applyNumberFormat="1" applyFont="1" applyBorder="1" applyAlignment="1">
      <alignment horizontal="right"/>
    </xf>
    <xf numFmtId="165" fontId="59" fillId="0" borderId="44" xfId="0" applyNumberFormat="1" applyFont="1" applyFill="1" applyBorder="1" applyAlignment="1">
      <alignment horizontal="right"/>
    </xf>
    <xf numFmtId="165" fontId="59" fillId="0" borderId="47" xfId="0" applyNumberFormat="1" applyFont="1" applyBorder="1" applyAlignment="1">
      <alignment horizontal="right"/>
    </xf>
    <xf numFmtId="165" fontId="59" fillId="0" borderId="25" xfId="0" applyNumberFormat="1" applyFont="1" applyFill="1" applyBorder="1" applyAlignment="1">
      <alignment horizontal="right"/>
    </xf>
    <xf numFmtId="165" fontId="59" fillId="0" borderId="45" xfId="0" applyNumberFormat="1" applyFont="1" applyFill="1" applyBorder="1" applyAlignment="1">
      <alignment horizontal="right"/>
    </xf>
    <xf numFmtId="0" fontId="60" fillId="0" borderId="24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39" xfId="0" applyFont="1" applyBorder="1" applyAlignment="1">
      <alignment horizontal="left" vertical="center"/>
    </xf>
    <xf numFmtId="0" fontId="60" fillId="0" borderId="72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0" fillId="0" borderId="3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6" fillId="58" borderId="73" xfId="0" applyFont="1" applyFill="1" applyBorder="1" applyAlignment="1">
      <alignment horizontal="left" vertical="center"/>
    </xf>
    <xf numFmtId="0" fontId="66" fillId="58" borderId="74" xfId="0" applyFont="1" applyFill="1" applyBorder="1" applyAlignment="1">
      <alignment horizontal="left" vertical="center"/>
    </xf>
    <xf numFmtId="0" fontId="66" fillId="58" borderId="75" xfId="0" applyFont="1" applyFill="1" applyBorder="1" applyAlignment="1">
      <alignment horizontal="left" vertical="center"/>
    </xf>
    <xf numFmtId="0" fontId="63" fillId="0" borderId="69" xfId="0" applyFont="1" applyBorder="1" applyAlignment="1">
      <alignment horizontal="center"/>
    </xf>
    <xf numFmtId="0" fontId="63" fillId="0" borderId="70" xfId="0" applyFont="1" applyBorder="1" applyAlignment="1">
      <alignment horizontal="center"/>
    </xf>
    <xf numFmtId="0" fontId="63" fillId="0" borderId="76" xfId="0" applyFont="1" applyBorder="1" applyAlignment="1">
      <alignment horizontal="center"/>
    </xf>
    <xf numFmtId="0" fontId="63" fillId="0" borderId="77" xfId="0" applyFont="1" applyBorder="1" applyAlignment="1">
      <alignment horizontal="center"/>
    </xf>
    <xf numFmtId="0" fontId="59" fillId="57" borderId="41" xfId="0" applyFont="1" applyFill="1" applyBorder="1" applyAlignment="1">
      <alignment horizontal="center" vertical="center"/>
    </xf>
    <xf numFmtId="0" fontId="59" fillId="57" borderId="32" xfId="0" applyFont="1" applyFill="1" applyBorder="1" applyAlignment="1">
      <alignment horizontal="center" vertical="center"/>
    </xf>
    <xf numFmtId="0" fontId="59" fillId="57" borderId="78" xfId="0" applyFont="1" applyFill="1" applyBorder="1" applyAlignment="1">
      <alignment horizontal="center" vertical="center"/>
    </xf>
    <xf numFmtId="0" fontId="59" fillId="57" borderId="47" xfId="0" applyFont="1" applyFill="1" applyBorder="1" applyAlignment="1">
      <alignment horizontal="center" vertical="center"/>
    </xf>
    <xf numFmtId="0" fontId="59" fillId="57" borderId="53" xfId="0" applyFont="1" applyFill="1" applyBorder="1" applyAlignment="1">
      <alignment horizontal="center" vertical="center"/>
    </xf>
    <xf numFmtId="0" fontId="59" fillId="57" borderId="54" xfId="0" applyFont="1" applyFill="1" applyBorder="1" applyAlignment="1">
      <alignment horizontal="center" vertical="center"/>
    </xf>
    <xf numFmtId="0" fontId="59" fillId="57" borderId="31" xfId="0" applyFont="1" applyFill="1" applyBorder="1" applyAlignment="1">
      <alignment horizontal="center" vertical="center"/>
    </xf>
    <xf numFmtId="0" fontId="60" fillId="57" borderId="46" xfId="0" applyFont="1" applyFill="1" applyBorder="1" applyAlignment="1">
      <alignment horizontal="left" vertical="center"/>
    </xf>
    <xf numFmtId="0" fontId="60" fillId="57" borderId="41" xfId="0" applyFont="1" applyFill="1" applyBorder="1" applyAlignment="1">
      <alignment horizontal="left" vertical="center"/>
    </xf>
    <xf numFmtId="0" fontId="60" fillId="57" borderId="79" xfId="0" applyFont="1" applyFill="1" applyBorder="1" applyAlignment="1">
      <alignment horizontal="left" vertical="center"/>
    </xf>
    <xf numFmtId="0" fontId="60" fillId="57" borderId="72" xfId="0" applyFont="1" applyFill="1" applyBorder="1" applyAlignment="1">
      <alignment horizontal="left" vertical="center"/>
    </xf>
    <xf numFmtId="0" fontId="60" fillId="57" borderId="32" xfId="0" applyFont="1" applyFill="1" applyBorder="1" applyAlignment="1">
      <alignment horizontal="left" vertical="center"/>
    </xf>
    <xf numFmtId="0" fontId="60" fillId="57" borderId="31" xfId="0" applyFont="1" applyFill="1" applyBorder="1" applyAlignment="1">
      <alignment horizontal="left" vertical="center"/>
    </xf>
    <xf numFmtId="0" fontId="64" fillId="57" borderId="71" xfId="0" applyFont="1" applyFill="1" applyBorder="1" applyAlignment="1">
      <alignment horizontal="center" vertical="center"/>
    </xf>
    <xf numFmtId="0" fontId="64" fillId="57" borderId="51" xfId="0" applyFont="1" applyFill="1" applyBorder="1" applyAlignment="1">
      <alignment horizontal="center" vertical="center"/>
    </xf>
    <xf numFmtId="0" fontId="60" fillId="57" borderId="80" xfId="0" applyFont="1" applyFill="1" applyBorder="1" applyAlignment="1">
      <alignment horizontal="left" vertical="center"/>
    </xf>
    <xf numFmtId="0" fontId="60" fillId="57" borderId="78" xfId="0" applyFont="1" applyFill="1" applyBorder="1" applyAlignment="1">
      <alignment horizontal="left" vertical="center"/>
    </xf>
    <xf numFmtId="0" fontId="60" fillId="57" borderId="54" xfId="0" applyFont="1" applyFill="1" applyBorder="1" applyAlignment="1">
      <alignment horizontal="left" vertical="center"/>
    </xf>
    <xf numFmtId="0" fontId="64" fillId="57" borderId="50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 vertical="center"/>
    </xf>
    <xf numFmtId="0" fontId="59" fillId="57" borderId="29" xfId="0" applyFont="1" applyFill="1" applyBorder="1" applyAlignment="1">
      <alignment horizontal="center"/>
    </xf>
    <xf numFmtId="0" fontId="59" fillId="57" borderId="49" xfId="0" applyFont="1" applyFill="1" applyBorder="1" applyAlignment="1">
      <alignment horizontal="center"/>
    </xf>
    <xf numFmtId="0" fontId="59" fillId="57" borderId="81" xfId="0" applyFont="1" applyFill="1" applyBorder="1" applyAlignment="1">
      <alignment horizontal="center"/>
    </xf>
    <xf numFmtId="0" fontId="59" fillId="57" borderId="48" xfId="0" applyFont="1" applyFill="1" applyBorder="1" applyAlignment="1">
      <alignment horizontal="center"/>
    </xf>
    <xf numFmtId="0" fontId="59" fillId="57" borderId="67" xfId="0" applyFont="1" applyFill="1" applyBorder="1" applyAlignment="1">
      <alignment horizontal="center"/>
    </xf>
    <xf numFmtId="0" fontId="59" fillId="57" borderId="69" xfId="0" applyFont="1" applyFill="1" applyBorder="1" applyAlignment="1">
      <alignment horizontal="center"/>
    </xf>
    <xf numFmtId="0" fontId="59" fillId="57" borderId="70" xfId="0" applyFont="1" applyFill="1" applyBorder="1" applyAlignment="1">
      <alignment horizontal="center"/>
    </xf>
    <xf numFmtId="0" fontId="64" fillId="57" borderId="46" xfId="0" applyFont="1" applyFill="1" applyBorder="1" applyAlignment="1">
      <alignment horizontal="left" vertical="center" wrapText="1"/>
    </xf>
    <xf numFmtId="0" fontId="64" fillId="57" borderId="47" xfId="0" applyFont="1" applyFill="1" applyBorder="1" applyAlignment="1">
      <alignment horizontal="left" vertical="center" wrapText="1"/>
    </xf>
    <xf numFmtId="0" fontId="64" fillId="57" borderId="42" xfId="0" applyFont="1" applyFill="1" applyBorder="1" applyAlignment="1">
      <alignment horizontal="left" vertical="center" wrapText="1"/>
    </xf>
    <xf numFmtId="0" fontId="64" fillId="57" borderId="45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2"/>
  <sheetViews>
    <sheetView showGridLines="0" tabSelected="1" zoomScale="85" zoomScaleNormal="85" zoomScalePageLayoutView="0" workbookViewId="0" topLeftCell="A1">
      <pane xSplit="6" ySplit="4" topLeftCell="G2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P60" sqref="P60"/>
    </sheetView>
  </sheetViews>
  <sheetFormatPr defaultColWidth="9.140625" defaultRowHeight="15" outlineLevelRow="1"/>
  <cols>
    <col min="1" max="4" width="3.140625" style="12" customWidth="1"/>
    <col min="5" max="5" width="35.140625" style="12" customWidth="1"/>
    <col min="6" max="6" width="31.57421875" style="12" bestFit="1" customWidth="1"/>
    <col min="7" max="7" width="12.8515625" style="12" customWidth="1"/>
    <col min="8" max="10" width="11.00390625" style="12" customWidth="1"/>
    <col min="11" max="13" width="10.421875" style="12" customWidth="1"/>
    <col min="14" max="14" width="11.421875" style="12" bestFit="1" customWidth="1"/>
    <col min="15" max="16384" width="9.140625" style="12" customWidth="1"/>
  </cols>
  <sheetData>
    <row r="1" ht="22.5" customHeight="1" thickBot="1">
      <c r="B1" s="11"/>
    </row>
    <row r="2" spans="2:13" ht="30" customHeight="1" thickBot="1">
      <c r="B2" s="256" t="str">
        <f>"Strednodobá predikcia "&amp;H3&amp;" základných makroekonomických ukazovateľov"</f>
        <v>Strednodobá predikcia P2Q-2020 základných makroekonomických ukazovateľov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2:13" ht="14.25">
      <c r="B3" s="248" t="s">
        <v>29</v>
      </c>
      <c r="C3" s="249"/>
      <c r="D3" s="249"/>
      <c r="E3" s="250"/>
      <c r="F3" s="254" t="s">
        <v>69</v>
      </c>
      <c r="G3" s="236" t="s">
        <v>35</v>
      </c>
      <c r="H3" s="261" t="s">
        <v>197</v>
      </c>
      <c r="I3" s="259"/>
      <c r="J3" s="262"/>
      <c r="K3" s="259" t="s">
        <v>204</v>
      </c>
      <c r="L3" s="259"/>
      <c r="M3" s="260"/>
    </row>
    <row r="4" spans="2:13" ht="14.25">
      <c r="B4" s="251"/>
      <c r="C4" s="252"/>
      <c r="D4" s="252"/>
      <c r="E4" s="253"/>
      <c r="F4" s="255"/>
      <c r="G4" s="13">
        <v>2019</v>
      </c>
      <c r="H4" s="14">
        <v>2020</v>
      </c>
      <c r="I4" s="14">
        <v>2021</v>
      </c>
      <c r="J4" s="15">
        <v>2022</v>
      </c>
      <c r="K4" s="13">
        <v>2020</v>
      </c>
      <c r="L4" s="13">
        <v>2021</v>
      </c>
      <c r="M4" s="16">
        <v>2022</v>
      </c>
    </row>
    <row r="5" spans="2:13" ht="15" thickBot="1">
      <c r="B5" s="17" t="s">
        <v>12</v>
      </c>
      <c r="C5" s="18"/>
      <c r="D5" s="18"/>
      <c r="E5" s="19"/>
      <c r="F5" s="20"/>
      <c r="G5" s="21"/>
      <c r="H5" s="22"/>
      <c r="I5" s="22"/>
      <c r="J5" s="237"/>
      <c r="K5" s="22"/>
      <c r="L5" s="22"/>
      <c r="M5" s="23"/>
    </row>
    <row r="6" spans="2:22" ht="14.25">
      <c r="B6" s="24"/>
      <c r="C6" s="25" t="s">
        <v>70</v>
      </c>
      <c r="D6" s="25"/>
      <c r="E6" s="26"/>
      <c r="F6" s="27" t="s">
        <v>40</v>
      </c>
      <c r="G6" s="28">
        <v>2.7716472009665836</v>
      </c>
      <c r="H6" s="29">
        <v>1.9076543066868652</v>
      </c>
      <c r="I6" s="29">
        <v>0.760313298212381</v>
      </c>
      <c r="J6" s="172">
        <v>1.2735466071373907</v>
      </c>
      <c r="K6" s="29">
        <v>0.09999999999999987</v>
      </c>
      <c r="L6" s="29">
        <v>-0.19999999999999996</v>
      </c>
      <c r="M6" s="31">
        <v>-0.3999999999999999</v>
      </c>
      <c r="S6" s="32"/>
      <c r="T6" s="32"/>
      <c r="U6" s="32"/>
      <c r="V6" s="32"/>
    </row>
    <row r="7" spans="2:22" ht="14.25">
      <c r="B7" s="24"/>
      <c r="C7" s="25" t="s">
        <v>71</v>
      </c>
      <c r="D7" s="25"/>
      <c r="E7" s="26"/>
      <c r="F7" s="27" t="s">
        <v>40</v>
      </c>
      <c r="G7" s="28">
        <v>2.6774584151570906</v>
      </c>
      <c r="H7" s="29">
        <v>1.8584753527600242</v>
      </c>
      <c r="I7" s="29">
        <v>0.7997136959241686</v>
      </c>
      <c r="J7" s="172">
        <v>1.3456628981296035</v>
      </c>
      <c r="K7" s="29">
        <v>0.120296514094548</v>
      </c>
      <c r="L7" s="29">
        <v>-0.265429218092919</v>
      </c>
      <c r="M7" s="31">
        <v>-0.4631502546424997</v>
      </c>
      <c r="S7" s="32"/>
      <c r="T7" s="32"/>
      <c r="U7" s="32"/>
      <c r="V7" s="32"/>
    </row>
    <row r="8" spans="2:22" ht="14.25">
      <c r="B8" s="24"/>
      <c r="C8" s="25" t="s">
        <v>18</v>
      </c>
      <c r="D8" s="25"/>
      <c r="E8" s="26"/>
      <c r="F8" s="27" t="s">
        <v>40</v>
      </c>
      <c r="G8" s="33">
        <v>2.633176653439449</v>
      </c>
      <c r="H8" s="34">
        <v>1.401354574696839</v>
      </c>
      <c r="I8" s="34">
        <v>-0.2069267501215677</v>
      </c>
      <c r="J8" s="238">
        <v>1.6170412156477454</v>
      </c>
      <c r="K8" s="29">
        <v>0.19999999999999996</v>
      </c>
      <c r="L8" s="29">
        <v>-0.8</v>
      </c>
      <c r="M8" s="31">
        <v>-0.3999999999999999</v>
      </c>
      <c r="S8" s="32"/>
      <c r="T8" s="32"/>
      <c r="U8" s="32"/>
      <c r="V8" s="32"/>
    </row>
    <row r="9" spans="2:22" ht="3.75" customHeight="1">
      <c r="B9" s="24"/>
      <c r="C9" s="25"/>
      <c r="D9" s="25"/>
      <c r="E9" s="26"/>
      <c r="F9" s="27"/>
      <c r="G9" s="33"/>
      <c r="H9" s="34"/>
      <c r="I9" s="34"/>
      <c r="J9" s="238"/>
      <c r="K9" s="34"/>
      <c r="L9" s="34"/>
      <c r="M9" s="35"/>
      <c r="S9" s="32"/>
      <c r="T9" s="32"/>
      <c r="U9" s="32"/>
      <c r="V9" s="32"/>
    </row>
    <row r="10" spans="2:22" ht="15" thickBot="1">
      <c r="B10" s="17" t="s">
        <v>28</v>
      </c>
      <c r="C10" s="18"/>
      <c r="D10" s="18"/>
      <c r="E10" s="19"/>
      <c r="F10" s="20"/>
      <c r="G10" s="36"/>
      <c r="H10" s="37"/>
      <c r="I10" s="37"/>
      <c r="J10" s="239"/>
      <c r="K10" s="37"/>
      <c r="L10" s="37"/>
      <c r="M10" s="38"/>
      <c r="S10" s="32"/>
      <c r="T10" s="32"/>
      <c r="U10" s="32"/>
      <c r="V10" s="32"/>
    </row>
    <row r="11" spans="2:22" ht="14.25">
      <c r="B11" s="24"/>
      <c r="C11" s="25" t="s">
        <v>0</v>
      </c>
      <c r="D11" s="25"/>
      <c r="E11" s="26"/>
      <c r="F11" s="27" t="s">
        <v>89</v>
      </c>
      <c r="G11" s="33">
        <v>2.3985688583487104</v>
      </c>
      <c r="H11" s="34">
        <v>-10.264693714297621</v>
      </c>
      <c r="I11" s="34">
        <v>8.355280687868799</v>
      </c>
      <c r="J11" s="238">
        <v>4.473457138131565</v>
      </c>
      <c r="K11" s="29">
        <v>-1</v>
      </c>
      <c r="L11" s="29">
        <v>0.40000000000000036</v>
      </c>
      <c r="M11" s="31">
        <v>0.20000000000000018</v>
      </c>
      <c r="S11" s="32"/>
      <c r="T11" s="32"/>
      <c r="U11" s="32"/>
      <c r="V11" s="32"/>
    </row>
    <row r="12" spans="2:22" ht="14.25">
      <c r="B12" s="24"/>
      <c r="C12" s="25"/>
      <c r="D12" s="25" t="s">
        <v>150</v>
      </c>
      <c r="E12" s="26"/>
      <c r="F12" s="27" t="s">
        <v>89</v>
      </c>
      <c r="G12" s="33">
        <v>2.1344374094507685</v>
      </c>
      <c r="H12" s="34">
        <v>-6.6878966902356325</v>
      </c>
      <c r="I12" s="34">
        <v>6.94524694897099</v>
      </c>
      <c r="J12" s="238">
        <v>3.6838192468366486</v>
      </c>
      <c r="K12" s="29">
        <v>3.8999999999999995</v>
      </c>
      <c r="L12" s="29">
        <v>-1.4000000000000004</v>
      </c>
      <c r="M12" s="31">
        <v>0.5</v>
      </c>
      <c r="S12" s="32"/>
      <c r="T12" s="32"/>
      <c r="U12" s="32"/>
      <c r="V12" s="32"/>
    </row>
    <row r="13" spans="2:22" ht="14.25">
      <c r="B13" s="24"/>
      <c r="C13" s="25"/>
      <c r="D13" s="25" t="s">
        <v>30</v>
      </c>
      <c r="E13" s="26"/>
      <c r="F13" s="27" t="s">
        <v>89</v>
      </c>
      <c r="G13" s="33">
        <v>4.616808081298501</v>
      </c>
      <c r="H13" s="34">
        <v>2.5026836643713466</v>
      </c>
      <c r="I13" s="34">
        <v>2.689492230416519</v>
      </c>
      <c r="J13" s="238">
        <v>1.5881801146767174</v>
      </c>
      <c r="K13" s="29">
        <v>-0.6000000000000001</v>
      </c>
      <c r="L13" s="29">
        <v>0.5</v>
      </c>
      <c r="M13" s="31">
        <v>0.10000000000000009</v>
      </c>
      <c r="S13" s="32"/>
      <c r="T13" s="32"/>
      <c r="U13" s="32"/>
      <c r="V13" s="32"/>
    </row>
    <row r="14" spans="2:22" ht="14.25">
      <c r="B14" s="24"/>
      <c r="C14" s="25"/>
      <c r="D14" s="25" t="s">
        <v>1</v>
      </c>
      <c r="E14" s="26"/>
      <c r="F14" s="27" t="s">
        <v>89</v>
      </c>
      <c r="G14" s="33">
        <v>6.753681098690436</v>
      </c>
      <c r="H14" s="34">
        <v>-19.377379027899295</v>
      </c>
      <c r="I14" s="34">
        <v>9.339415482437886</v>
      </c>
      <c r="J14" s="238">
        <v>11.081134809426231</v>
      </c>
      <c r="K14" s="29">
        <v>0</v>
      </c>
      <c r="L14" s="29">
        <v>-2.3999999999999986</v>
      </c>
      <c r="M14" s="31">
        <v>1.5999999999999996</v>
      </c>
      <c r="S14" s="32"/>
      <c r="T14" s="32"/>
      <c r="U14" s="32"/>
      <c r="V14" s="32"/>
    </row>
    <row r="15" spans="2:22" ht="14.25">
      <c r="B15" s="24"/>
      <c r="C15" s="25"/>
      <c r="D15" s="25" t="s">
        <v>31</v>
      </c>
      <c r="E15" s="26"/>
      <c r="F15" s="27" t="s">
        <v>89</v>
      </c>
      <c r="G15" s="33">
        <v>1.7234748609795645</v>
      </c>
      <c r="H15" s="34">
        <v>-15.375160676775153</v>
      </c>
      <c r="I15" s="34">
        <v>8.544891327955952</v>
      </c>
      <c r="J15" s="238">
        <v>5.896393992593701</v>
      </c>
      <c r="K15" s="29">
        <v>-3.5999999999999996</v>
      </c>
      <c r="L15" s="29">
        <v>-0.9000000000000004</v>
      </c>
      <c r="M15" s="31">
        <v>-0.5</v>
      </c>
      <c r="S15" s="32"/>
      <c r="T15" s="32"/>
      <c r="U15" s="32"/>
      <c r="V15" s="32"/>
    </row>
    <row r="16" spans="2:22" ht="14.25">
      <c r="B16" s="24"/>
      <c r="C16" s="25"/>
      <c r="D16" s="25" t="s">
        <v>32</v>
      </c>
      <c r="E16" s="26"/>
      <c r="F16" s="27" t="s">
        <v>89</v>
      </c>
      <c r="G16" s="33">
        <v>2.552921416652268</v>
      </c>
      <c r="H16" s="34">
        <v>-12.985513859664863</v>
      </c>
      <c r="I16" s="34">
        <v>7.193851330756445</v>
      </c>
      <c r="J16" s="238">
        <v>6.114383736828756</v>
      </c>
      <c r="K16" s="29">
        <v>-0.6999999999999993</v>
      </c>
      <c r="L16" s="29">
        <v>-1.3999999999999995</v>
      </c>
      <c r="M16" s="31">
        <v>-0.20000000000000018</v>
      </c>
      <c r="S16" s="32"/>
      <c r="T16" s="32"/>
      <c r="U16" s="32"/>
      <c r="V16" s="32"/>
    </row>
    <row r="17" spans="2:22" ht="14.25">
      <c r="B17" s="24"/>
      <c r="C17" s="25"/>
      <c r="D17" s="25" t="s">
        <v>33</v>
      </c>
      <c r="E17" s="26"/>
      <c r="F17" s="27" t="s">
        <v>93</v>
      </c>
      <c r="G17" s="39">
        <v>2392.6429999999054</v>
      </c>
      <c r="H17" s="40">
        <v>37.63109455607082</v>
      </c>
      <c r="I17" s="40">
        <v>1018.431201841915</v>
      </c>
      <c r="J17" s="240">
        <v>909.4019843294373</v>
      </c>
      <c r="K17" s="128">
        <v>-2472</v>
      </c>
      <c r="L17" s="128">
        <v>-2325.4</v>
      </c>
      <c r="M17" s="129">
        <v>-2716.5</v>
      </c>
      <c r="S17" s="32"/>
      <c r="T17" s="32"/>
      <c r="U17" s="32"/>
      <c r="V17" s="32"/>
    </row>
    <row r="18" spans="2:22" ht="14.25">
      <c r="B18" s="24"/>
      <c r="C18" s="25" t="s">
        <v>13</v>
      </c>
      <c r="D18" s="25"/>
      <c r="E18" s="26"/>
      <c r="F18" s="27" t="s">
        <v>34</v>
      </c>
      <c r="G18" s="33">
        <v>1.3415100799171107</v>
      </c>
      <c r="H18" s="34">
        <v>-9.307333930936135</v>
      </c>
      <c r="I18" s="34">
        <v>-3.76722511059748</v>
      </c>
      <c r="J18" s="238">
        <v>-1.6547379512892453</v>
      </c>
      <c r="K18" s="128">
        <v>-0.7000000000000011</v>
      </c>
      <c r="L18" s="128">
        <v>-0.09999999999999964</v>
      </c>
      <c r="M18" s="129">
        <v>0.40000000000000013</v>
      </c>
      <c r="S18" s="32"/>
      <c r="T18" s="32"/>
      <c r="U18" s="32"/>
      <c r="V18" s="32"/>
    </row>
    <row r="19" spans="2:22" ht="14.25">
      <c r="B19" s="24"/>
      <c r="C19" s="25" t="s">
        <v>0</v>
      </c>
      <c r="D19" s="25"/>
      <c r="E19" s="26"/>
      <c r="F19" s="27" t="s">
        <v>94</v>
      </c>
      <c r="G19" s="39">
        <v>94171.242</v>
      </c>
      <c r="H19" s="40">
        <v>85689.06505728328</v>
      </c>
      <c r="I19" s="40">
        <v>92656.49831532559</v>
      </c>
      <c r="J19" s="240">
        <v>98366.76634934821</v>
      </c>
      <c r="K19" s="128">
        <v>-800.8999999999942</v>
      </c>
      <c r="L19" s="128">
        <v>-1352</v>
      </c>
      <c r="M19" s="129">
        <v>-1585.3999999999942</v>
      </c>
      <c r="S19" s="32"/>
      <c r="T19" s="32"/>
      <c r="U19" s="32"/>
      <c r="V19" s="32"/>
    </row>
    <row r="20" spans="2:22" ht="3.75" customHeight="1">
      <c r="B20" s="24"/>
      <c r="C20" s="25"/>
      <c r="D20" s="25"/>
      <c r="E20" s="26"/>
      <c r="F20" s="27"/>
      <c r="G20" s="41"/>
      <c r="H20" s="42"/>
      <c r="I20" s="42"/>
      <c r="J20" s="27"/>
      <c r="K20" s="34"/>
      <c r="L20" s="34"/>
      <c r="M20" s="35"/>
      <c r="S20" s="32"/>
      <c r="T20" s="32"/>
      <c r="U20" s="32"/>
      <c r="V20" s="32"/>
    </row>
    <row r="21" spans="2:22" ht="15" thickBot="1">
      <c r="B21" s="17" t="s">
        <v>7</v>
      </c>
      <c r="C21" s="18"/>
      <c r="D21" s="18"/>
      <c r="E21" s="19"/>
      <c r="F21" s="20"/>
      <c r="G21" s="43"/>
      <c r="H21" s="44"/>
      <c r="I21" s="44"/>
      <c r="J21" s="20"/>
      <c r="K21" s="37"/>
      <c r="L21" s="37"/>
      <c r="M21" s="38"/>
      <c r="S21" s="32"/>
      <c r="T21" s="32"/>
      <c r="U21" s="32"/>
      <c r="V21" s="32"/>
    </row>
    <row r="22" spans="2:22" ht="14.25">
      <c r="B22" s="24"/>
      <c r="C22" s="25" t="s">
        <v>10</v>
      </c>
      <c r="D22" s="25"/>
      <c r="E22" s="26"/>
      <c r="F22" s="27" t="s">
        <v>108</v>
      </c>
      <c r="G22" s="39">
        <v>2450.080000000003</v>
      </c>
      <c r="H22" s="40">
        <v>2398.9301333235567</v>
      </c>
      <c r="I22" s="40">
        <v>2380.613167772408</v>
      </c>
      <c r="J22" s="240">
        <v>2399.1860715010425</v>
      </c>
      <c r="K22" s="29">
        <v>-10.799999999999727</v>
      </c>
      <c r="L22" s="29">
        <v>-9.200000000000273</v>
      </c>
      <c r="M22" s="31">
        <v>-9.5</v>
      </c>
      <c r="S22" s="32"/>
      <c r="T22" s="32"/>
      <c r="U22" s="32"/>
      <c r="V22" s="32"/>
    </row>
    <row r="23" spans="2:22" ht="14.25">
      <c r="B23" s="24"/>
      <c r="C23" s="25" t="s">
        <v>164</v>
      </c>
      <c r="D23" s="25"/>
      <c r="E23" s="26"/>
      <c r="F23" s="27" t="s">
        <v>98</v>
      </c>
      <c r="G23" s="33">
        <v>1.2470752947847785</v>
      </c>
      <c r="H23" s="34">
        <v>-2.0876814910715638</v>
      </c>
      <c r="I23" s="34">
        <v>-0.7635472703730528</v>
      </c>
      <c r="J23" s="238">
        <v>0.780173107502975</v>
      </c>
      <c r="K23" s="29">
        <v>-0.5</v>
      </c>
      <c r="L23" s="29">
        <v>0</v>
      </c>
      <c r="M23" s="31">
        <v>0</v>
      </c>
      <c r="S23" s="32"/>
      <c r="T23" s="32"/>
      <c r="U23" s="32"/>
      <c r="V23" s="32"/>
    </row>
    <row r="24" spans="2:22" ht="16.5">
      <c r="B24" s="24"/>
      <c r="C24" s="25" t="s">
        <v>36</v>
      </c>
      <c r="D24" s="25"/>
      <c r="E24" s="26"/>
      <c r="F24" s="27" t="s">
        <v>171</v>
      </c>
      <c r="G24" s="45">
        <v>157.74425</v>
      </c>
      <c r="H24" s="46">
        <v>201.0706885551865</v>
      </c>
      <c r="I24" s="46">
        <v>230.92994879729295</v>
      </c>
      <c r="J24" s="241">
        <v>215.77125247598923</v>
      </c>
      <c r="K24" s="29">
        <v>-0.9000000000000057</v>
      </c>
      <c r="L24" s="29">
        <v>5.900000000000006</v>
      </c>
      <c r="M24" s="31">
        <v>5.200000000000017</v>
      </c>
      <c r="S24" s="32"/>
      <c r="T24" s="32"/>
      <c r="U24" s="32"/>
      <c r="V24" s="32"/>
    </row>
    <row r="25" spans="2:22" ht="14.25">
      <c r="B25" s="24"/>
      <c r="C25" s="25" t="s">
        <v>8</v>
      </c>
      <c r="D25" s="25"/>
      <c r="E25" s="26"/>
      <c r="F25" s="27" t="s">
        <v>11</v>
      </c>
      <c r="G25" s="33">
        <v>5.754126188446134</v>
      </c>
      <c r="H25" s="34">
        <v>7.41528745181533</v>
      </c>
      <c r="I25" s="34">
        <v>8.522991878567439</v>
      </c>
      <c r="J25" s="238">
        <v>7.979136741104983</v>
      </c>
      <c r="K25" s="29">
        <v>0</v>
      </c>
      <c r="L25" s="29">
        <v>0.1999999999999993</v>
      </c>
      <c r="M25" s="31">
        <v>0.2999999999999998</v>
      </c>
      <c r="S25" s="32"/>
      <c r="T25" s="32"/>
      <c r="U25" s="32"/>
      <c r="V25" s="32"/>
    </row>
    <row r="26" spans="2:22" ht="16.5">
      <c r="B26" s="24"/>
      <c r="C26" s="25" t="s">
        <v>172</v>
      </c>
      <c r="D26" s="25"/>
      <c r="E26" s="26"/>
      <c r="F26" s="27" t="s">
        <v>11</v>
      </c>
      <c r="G26" s="33">
        <v>7.19874135</v>
      </c>
      <c r="H26" s="34">
        <v>7.7247380790860465</v>
      </c>
      <c r="I26" s="34">
        <v>7.882522884062626</v>
      </c>
      <c r="J26" s="238">
        <v>7.807819562566398</v>
      </c>
      <c r="K26" s="29">
        <v>0</v>
      </c>
      <c r="L26" s="29">
        <v>0</v>
      </c>
      <c r="M26" s="31">
        <v>0</v>
      </c>
      <c r="S26" s="32"/>
      <c r="T26" s="32"/>
      <c r="U26" s="32"/>
      <c r="V26" s="32"/>
    </row>
    <row r="27" spans="2:22" ht="16.5">
      <c r="B27" s="24"/>
      <c r="C27" s="25" t="s">
        <v>173</v>
      </c>
      <c r="D27" s="25"/>
      <c r="E27" s="26"/>
      <c r="F27" s="27" t="s">
        <v>40</v>
      </c>
      <c r="G27" s="33">
        <v>1.1373104459672305</v>
      </c>
      <c r="H27" s="34">
        <v>-8.35136206327337</v>
      </c>
      <c r="I27" s="34">
        <v>9.188990242412615</v>
      </c>
      <c r="J27" s="238">
        <v>3.664693080740136</v>
      </c>
      <c r="K27" s="29">
        <v>-0.6000000000000005</v>
      </c>
      <c r="L27" s="29">
        <v>0.29999999999999893</v>
      </c>
      <c r="M27" s="31">
        <v>0.20000000000000018</v>
      </c>
      <c r="S27" s="32"/>
      <c r="T27" s="32"/>
      <c r="U27" s="32"/>
      <c r="V27" s="32"/>
    </row>
    <row r="28" spans="2:22" ht="16.5">
      <c r="B28" s="24"/>
      <c r="C28" s="25" t="s">
        <v>174</v>
      </c>
      <c r="D28" s="25"/>
      <c r="E28" s="26"/>
      <c r="F28" s="27" t="s">
        <v>40</v>
      </c>
      <c r="G28" s="33">
        <v>4.083035223832667</v>
      </c>
      <c r="H28" s="34">
        <v>-7.144254634937738</v>
      </c>
      <c r="I28" s="34">
        <v>8.963408535432478</v>
      </c>
      <c r="J28" s="238">
        <v>5.340993893930417</v>
      </c>
      <c r="K28" s="29">
        <v>-0.6805011027100818</v>
      </c>
      <c r="L28" s="29">
        <v>-0.6315605395511312</v>
      </c>
      <c r="M28" s="31">
        <v>-0.15101324202188948</v>
      </c>
      <c r="S28" s="32"/>
      <c r="T28" s="32"/>
      <c r="U28" s="32"/>
      <c r="V28" s="32"/>
    </row>
    <row r="29" spans="2:22" ht="14.25">
      <c r="B29" s="24"/>
      <c r="C29" s="47" t="s">
        <v>84</v>
      </c>
      <c r="D29" s="47"/>
      <c r="E29" s="48"/>
      <c r="F29" s="49" t="s">
        <v>98</v>
      </c>
      <c r="G29" s="33">
        <v>7.096849823404639</v>
      </c>
      <c r="H29" s="34">
        <v>-1.7983717251867262</v>
      </c>
      <c r="I29" s="34">
        <v>7.9388621745685555</v>
      </c>
      <c r="J29" s="238">
        <v>5.791319080024351</v>
      </c>
      <c r="K29" s="29">
        <v>1.7</v>
      </c>
      <c r="L29" s="29">
        <v>-0.40000000000000036</v>
      </c>
      <c r="M29" s="31">
        <v>-0.40000000000000036</v>
      </c>
      <c r="S29" s="32"/>
      <c r="T29" s="32"/>
      <c r="U29" s="32"/>
      <c r="V29" s="32"/>
    </row>
    <row r="30" spans="2:22" ht="16.5">
      <c r="B30" s="24"/>
      <c r="C30" s="25" t="s">
        <v>175</v>
      </c>
      <c r="D30" s="25"/>
      <c r="E30" s="26"/>
      <c r="F30" s="27" t="s">
        <v>40</v>
      </c>
      <c r="G30" s="50">
        <v>7.79861796643624</v>
      </c>
      <c r="H30" s="51">
        <v>-1.7053306800201824</v>
      </c>
      <c r="I30" s="51">
        <v>7.982677102094527</v>
      </c>
      <c r="J30" s="242">
        <v>5.718083440693917</v>
      </c>
      <c r="K30" s="29">
        <v>1.7</v>
      </c>
      <c r="L30" s="29">
        <v>-0.3000000000000007</v>
      </c>
      <c r="M30" s="31">
        <v>-0.39999999999999947</v>
      </c>
      <c r="S30" s="32"/>
      <c r="T30" s="32"/>
      <c r="U30" s="32"/>
      <c r="V30" s="32"/>
    </row>
    <row r="31" spans="2:22" ht="16.5">
      <c r="B31" s="24"/>
      <c r="C31" s="25" t="s">
        <v>176</v>
      </c>
      <c r="D31" s="25"/>
      <c r="E31" s="26"/>
      <c r="F31" s="27" t="s">
        <v>40</v>
      </c>
      <c r="G31" s="50">
        <v>4.993755361888375</v>
      </c>
      <c r="H31" s="51">
        <v>-3.498319119507997</v>
      </c>
      <c r="I31" s="51">
        <v>7.12568239344715</v>
      </c>
      <c r="J31" s="242">
        <v>4.314351420227425</v>
      </c>
      <c r="K31" s="29">
        <v>1.514638342861005</v>
      </c>
      <c r="L31" s="29">
        <v>-0.06622962904778262</v>
      </c>
      <c r="M31" s="31">
        <v>0.10005688482644359</v>
      </c>
      <c r="S31" s="32"/>
      <c r="T31" s="32"/>
      <c r="U31" s="32"/>
      <c r="V31" s="32"/>
    </row>
    <row r="32" spans="2:22" ht="3.75" customHeight="1">
      <c r="B32" s="24"/>
      <c r="C32" s="25"/>
      <c r="D32" s="25"/>
      <c r="E32" s="26"/>
      <c r="F32" s="26"/>
      <c r="G32" s="41"/>
      <c r="H32" s="42"/>
      <c r="I32" s="42"/>
      <c r="J32" s="27"/>
      <c r="K32" s="34"/>
      <c r="L32" s="34"/>
      <c r="M32" s="35"/>
      <c r="S32" s="32"/>
      <c r="T32" s="32"/>
      <c r="U32" s="32"/>
      <c r="V32" s="32"/>
    </row>
    <row r="33" spans="2:22" ht="15" thickBot="1">
      <c r="B33" s="17" t="s">
        <v>151</v>
      </c>
      <c r="C33" s="18"/>
      <c r="D33" s="18"/>
      <c r="E33" s="19"/>
      <c r="F33" s="19"/>
      <c r="G33" s="43"/>
      <c r="H33" s="44"/>
      <c r="I33" s="44"/>
      <c r="J33" s="20"/>
      <c r="K33" s="37"/>
      <c r="L33" s="37"/>
      <c r="M33" s="38"/>
      <c r="S33" s="32"/>
      <c r="T33" s="32"/>
      <c r="U33" s="32"/>
      <c r="V33" s="32"/>
    </row>
    <row r="34" spans="2:22" ht="14.25">
      <c r="B34" s="24"/>
      <c r="C34" s="25" t="s">
        <v>9</v>
      </c>
      <c r="D34" s="25"/>
      <c r="E34" s="26"/>
      <c r="F34" s="27" t="s">
        <v>89</v>
      </c>
      <c r="G34" s="50">
        <v>1.7170188796707464</v>
      </c>
      <c r="H34" s="51">
        <v>-2.3138947323042203</v>
      </c>
      <c r="I34" s="51">
        <v>3.509741743044586</v>
      </c>
      <c r="J34" s="242">
        <v>3.679987029136541</v>
      </c>
      <c r="K34" s="29">
        <v>-0.19999999999999973</v>
      </c>
      <c r="L34" s="29">
        <v>-1.0999999999999996</v>
      </c>
      <c r="M34" s="31">
        <v>-0.09999999999999964</v>
      </c>
      <c r="S34" s="32"/>
      <c r="T34" s="32"/>
      <c r="U34" s="32"/>
      <c r="V34" s="32"/>
    </row>
    <row r="35" spans="2:22" ht="16.5">
      <c r="B35" s="24"/>
      <c r="C35" s="25" t="s">
        <v>177</v>
      </c>
      <c r="D35" s="25"/>
      <c r="E35" s="26"/>
      <c r="F35" s="27" t="s">
        <v>90</v>
      </c>
      <c r="G35" s="50">
        <v>9.45722308764856</v>
      </c>
      <c r="H35" s="51">
        <v>13.314174097810803</v>
      </c>
      <c r="I35" s="51">
        <v>10.437057401816222</v>
      </c>
      <c r="J35" s="242">
        <v>10.433746978042716</v>
      </c>
      <c r="K35" s="29">
        <v>-4.5</v>
      </c>
      <c r="L35" s="29">
        <v>-4.5</v>
      </c>
      <c r="M35" s="31">
        <v>-5</v>
      </c>
      <c r="S35" s="32"/>
      <c r="T35" s="32"/>
      <c r="U35" s="32"/>
      <c r="V35" s="32"/>
    </row>
    <row r="36" spans="2:22" ht="3.75" customHeight="1">
      <c r="B36" s="24"/>
      <c r="C36" s="25"/>
      <c r="D36" s="25"/>
      <c r="E36" s="26"/>
      <c r="F36" s="26"/>
      <c r="G36" s="41"/>
      <c r="H36" s="42"/>
      <c r="I36" s="42"/>
      <c r="J36" s="27"/>
      <c r="K36" s="34"/>
      <c r="L36" s="34"/>
      <c r="M36" s="35"/>
      <c r="S36" s="32"/>
      <c r="T36" s="32"/>
      <c r="U36" s="32"/>
      <c r="V36" s="32"/>
    </row>
    <row r="37" spans="2:22" ht="18" customHeight="1" thickBot="1">
      <c r="B37" s="17" t="s">
        <v>178</v>
      </c>
      <c r="C37" s="18"/>
      <c r="D37" s="18"/>
      <c r="E37" s="19"/>
      <c r="F37" s="19"/>
      <c r="G37" s="43"/>
      <c r="H37" s="44"/>
      <c r="I37" s="44"/>
      <c r="J37" s="20"/>
      <c r="K37" s="37"/>
      <c r="L37" s="37"/>
      <c r="M37" s="38"/>
      <c r="S37" s="32"/>
      <c r="T37" s="32"/>
      <c r="U37" s="32"/>
      <c r="V37" s="32"/>
    </row>
    <row r="38" spans="2:22" ht="14.25">
      <c r="B38" s="52"/>
      <c r="C38" s="53" t="s">
        <v>125</v>
      </c>
      <c r="D38" s="53"/>
      <c r="E38" s="54"/>
      <c r="F38" s="55" t="s">
        <v>14</v>
      </c>
      <c r="G38" s="50">
        <v>41.50383617113174</v>
      </c>
      <c r="H38" s="51">
        <v>42.54513609773281</v>
      </c>
      <c r="I38" s="51">
        <v>42.535095251584025</v>
      </c>
      <c r="J38" s="242">
        <v>42.90577521851908</v>
      </c>
      <c r="K38" s="29">
        <v>0.8</v>
      </c>
      <c r="L38" s="29">
        <v>1</v>
      </c>
      <c r="M38" s="31">
        <v>1</v>
      </c>
      <c r="N38" s="32"/>
      <c r="O38" s="32"/>
      <c r="P38" s="32"/>
      <c r="Q38" s="32"/>
      <c r="S38" s="32"/>
      <c r="T38" s="32"/>
      <c r="U38" s="32"/>
      <c r="V38" s="32"/>
    </row>
    <row r="39" spans="2:22" ht="14.25">
      <c r="B39" s="52"/>
      <c r="C39" s="53" t="s">
        <v>126</v>
      </c>
      <c r="D39" s="53"/>
      <c r="E39" s="54"/>
      <c r="F39" s="55" t="s">
        <v>14</v>
      </c>
      <c r="G39" s="50">
        <v>42.7990617347916</v>
      </c>
      <c r="H39" s="51">
        <v>50.7908065911175</v>
      </c>
      <c r="I39" s="51">
        <v>48.47692043369718</v>
      </c>
      <c r="J39" s="242">
        <v>47.29627799249659</v>
      </c>
      <c r="K39" s="29">
        <v>0.7</v>
      </c>
      <c r="L39" s="29">
        <v>1.8</v>
      </c>
      <c r="M39" s="31">
        <v>1.6</v>
      </c>
      <c r="N39" s="32"/>
      <c r="O39" s="32"/>
      <c r="P39" s="32"/>
      <c r="Q39" s="32"/>
      <c r="S39" s="32"/>
      <c r="T39" s="32"/>
      <c r="U39" s="32"/>
      <c r="V39" s="32"/>
    </row>
    <row r="40" spans="2:22" ht="16.5">
      <c r="B40" s="52"/>
      <c r="C40" s="53" t="s">
        <v>179</v>
      </c>
      <c r="D40" s="53"/>
      <c r="E40" s="54"/>
      <c r="F40" s="55" t="s">
        <v>14</v>
      </c>
      <c r="G40" s="50">
        <v>-1.2952255636598622</v>
      </c>
      <c r="H40" s="51">
        <v>-8.245670493384694</v>
      </c>
      <c r="I40" s="51">
        <v>-5.941825182113156</v>
      </c>
      <c r="J40" s="242">
        <v>-4.390502773977509</v>
      </c>
      <c r="K40" s="29">
        <v>0.1</v>
      </c>
      <c r="L40" s="29">
        <v>-0.8</v>
      </c>
      <c r="M40" s="31">
        <v>-0.6</v>
      </c>
      <c r="N40" s="32"/>
      <c r="O40" s="32"/>
      <c r="P40" s="32"/>
      <c r="Q40" s="32"/>
      <c r="S40" s="32"/>
      <c r="T40" s="32"/>
      <c r="U40" s="32"/>
      <c r="V40" s="32"/>
    </row>
    <row r="41" spans="2:22" ht="14.25">
      <c r="B41" s="52"/>
      <c r="C41" s="53" t="s">
        <v>140</v>
      </c>
      <c r="D41" s="53"/>
      <c r="E41" s="54"/>
      <c r="F41" s="56" t="s">
        <v>143</v>
      </c>
      <c r="G41" s="50">
        <v>0.4419674602089021</v>
      </c>
      <c r="H41" s="51">
        <v>-2.5293037534143537</v>
      </c>
      <c r="I41" s="51">
        <v>-1.462663471549421</v>
      </c>
      <c r="J41" s="242">
        <v>-0.6286202840618951</v>
      </c>
      <c r="K41" s="29">
        <v>-0.2</v>
      </c>
      <c r="L41" s="29">
        <v>-0.1</v>
      </c>
      <c r="M41" s="31">
        <v>0.1</v>
      </c>
      <c r="N41" s="32"/>
      <c r="O41" s="32"/>
      <c r="P41" s="32"/>
      <c r="Q41" s="32"/>
      <c r="S41" s="32"/>
      <c r="T41" s="32"/>
      <c r="U41" s="32"/>
      <c r="V41" s="32"/>
    </row>
    <row r="42" spans="2:22" ht="14.25">
      <c r="B42" s="52"/>
      <c r="C42" s="53" t="s">
        <v>141</v>
      </c>
      <c r="D42" s="53"/>
      <c r="E42" s="54"/>
      <c r="F42" s="56" t="s">
        <v>143</v>
      </c>
      <c r="G42" s="50">
        <v>-1.6866468072222887</v>
      </c>
      <c r="H42" s="51">
        <v>-4.86237212640932</v>
      </c>
      <c r="I42" s="51">
        <v>-4.38814488871816</v>
      </c>
      <c r="J42" s="242">
        <v>-3.7618824899156267</v>
      </c>
      <c r="K42" s="29">
        <v>-0.2</v>
      </c>
      <c r="L42" s="29">
        <v>-0.6</v>
      </c>
      <c r="M42" s="31">
        <v>-0.7</v>
      </c>
      <c r="N42" s="32"/>
      <c r="O42" s="32"/>
      <c r="P42" s="32"/>
      <c r="Q42" s="32"/>
      <c r="S42" s="32"/>
      <c r="T42" s="32"/>
      <c r="U42" s="32"/>
      <c r="V42" s="32"/>
    </row>
    <row r="43" spans="2:22" ht="14.25">
      <c r="B43" s="52"/>
      <c r="C43" s="53" t="s">
        <v>142</v>
      </c>
      <c r="D43" s="53"/>
      <c r="E43" s="54"/>
      <c r="F43" s="56" t="s">
        <v>143</v>
      </c>
      <c r="G43" s="50">
        <v>-0.49251633969224895</v>
      </c>
      <c r="H43" s="51">
        <v>-4.496888333078713</v>
      </c>
      <c r="I43" s="51">
        <v>-3.2217500331046915</v>
      </c>
      <c r="J43" s="242">
        <v>-2.542377642043235</v>
      </c>
      <c r="K43" s="29">
        <v>0.3</v>
      </c>
      <c r="L43" s="29">
        <v>-0.7</v>
      </c>
      <c r="M43" s="31">
        <v>-0.7</v>
      </c>
      <c r="N43" s="32"/>
      <c r="O43" s="32"/>
      <c r="P43" s="32"/>
      <c r="Q43" s="32"/>
      <c r="S43" s="32"/>
      <c r="T43" s="32"/>
      <c r="U43" s="32"/>
      <c r="V43" s="32"/>
    </row>
    <row r="44" spans="2:22" ht="16.5">
      <c r="B44" s="52"/>
      <c r="C44" s="53" t="s">
        <v>180</v>
      </c>
      <c r="D44" s="53"/>
      <c r="E44" s="54"/>
      <c r="F44" s="56" t="s">
        <v>145</v>
      </c>
      <c r="G44" s="50">
        <v>-0.37711044522553294</v>
      </c>
      <c r="H44" s="51">
        <v>-4.0043719933864645</v>
      </c>
      <c r="I44" s="51">
        <v>1.2751382999740217</v>
      </c>
      <c r="J44" s="242">
        <v>0.6793723910614564</v>
      </c>
      <c r="K44" s="29">
        <v>0.3</v>
      </c>
      <c r="L44" s="29">
        <v>-1</v>
      </c>
      <c r="M44" s="31">
        <v>0</v>
      </c>
      <c r="N44" s="32"/>
      <c r="O44" s="32"/>
      <c r="P44" s="32"/>
      <c r="Q44" s="32"/>
      <c r="S44" s="32"/>
      <c r="T44" s="32"/>
      <c r="U44" s="32"/>
      <c r="V44" s="32"/>
    </row>
    <row r="45" spans="2:24" ht="14.25">
      <c r="B45" s="52"/>
      <c r="C45" s="53" t="s">
        <v>124</v>
      </c>
      <c r="D45" s="53"/>
      <c r="E45" s="54"/>
      <c r="F45" s="55" t="s">
        <v>14</v>
      </c>
      <c r="G45" s="50">
        <v>47.99901958862643</v>
      </c>
      <c r="H45" s="51">
        <v>60.55615785644779</v>
      </c>
      <c r="I45" s="51">
        <v>61.0094878827555</v>
      </c>
      <c r="J45" s="242">
        <v>61.807673249027026</v>
      </c>
      <c r="K45" s="29">
        <v>0.7</v>
      </c>
      <c r="L45" s="29">
        <v>1.8</v>
      </c>
      <c r="M45" s="31">
        <v>2.5</v>
      </c>
      <c r="N45" s="32"/>
      <c r="O45" s="32"/>
      <c r="P45" s="32"/>
      <c r="Q45" s="32"/>
      <c r="S45" s="32"/>
      <c r="T45" s="32"/>
      <c r="U45" s="32"/>
      <c r="V45" s="32"/>
      <c r="X45" s="32"/>
    </row>
    <row r="46" spans="2:22" ht="3.75" customHeight="1">
      <c r="B46" s="24"/>
      <c r="C46" s="25"/>
      <c r="D46" s="25"/>
      <c r="E46" s="26"/>
      <c r="F46" s="26"/>
      <c r="G46" s="41"/>
      <c r="H46" s="42"/>
      <c r="I46" s="42"/>
      <c r="J46" s="27"/>
      <c r="K46" s="34"/>
      <c r="L46" s="34"/>
      <c r="M46" s="35"/>
      <c r="N46" s="32"/>
      <c r="S46" s="32"/>
      <c r="T46" s="32"/>
      <c r="U46" s="32"/>
      <c r="V46" s="32"/>
    </row>
    <row r="47" spans="2:22" ht="15" thickBot="1">
      <c r="B47" s="17" t="s">
        <v>15</v>
      </c>
      <c r="C47" s="18"/>
      <c r="D47" s="18"/>
      <c r="E47" s="19"/>
      <c r="F47" s="19"/>
      <c r="G47" s="43"/>
      <c r="H47" s="44"/>
      <c r="I47" s="44"/>
      <c r="J47" s="20"/>
      <c r="K47" s="37"/>
      <c r="L47" s="37"/>
      <c r="M47" s="38"/>
      <c r="N47" s="32"/>
      <c r="S47" s="32"/>
      <c r="T47" s="32"/>
      <c r="U47" s="32"/>
      <c r="V47" s="32"/>
    </row>
    <row r="48" spans="2:22" ht="14.25">
      <c r="B48" s="24"/>
      <c r="C48" s="25" t="s">
        <v>91</v>
      </c>
      <c r="D48" s="25"/>
      <c r="E48" s="26"/>
      <c r="F48" s="27" t="s">
        <v>14</v>
      </c>
      <c r="G48" s="33">
        <v>-0.7931215189877482</v>
      </c>
      <c r="H48" s="34">
        <v>-2.4725855256594444</v>
      </c>
      <c r="I48" s="34">
        <v>-1.769839768364861</v>
      </c>
      <c r="J48" s="238">
        <v>-1.86175017423572</v>
      </c>
      <c r="K48" s="29">
        <v>-1.8</v>
      </c>
      <c r="L48" s="29">
        <v>-1.9000000000000001</v>
      </c>
      <c r="M48" s="31">
        <v>-2.3</v>
      </c>
      <c r="N48" s="32"/>
      <c r="S48" s="32"/>
      <c r="T48" s="32"/>
      <c r="U48" s="32"/>
      <c r="V48" s="32"/>
    </row>
    <row r="49" spans="2:22" ht="14.25">
      <c r="B49" s="24"/>
      <c r="C49" s="25" t="s">
        <v>72</v>
      </c>
      <c r="D49" s="25"/>
      <c r="E49" s="26"/>
      <c r="F49" s="27" t="s">
        <v>14</v>
      </c>
      <c r="G49" s="50">
        <v>-2.8737358322193827</v>
      </c>
      <c r="H49" s="51">
        <v>-4.4001899053635425</v>
      </c>
      <c r="I49" s="51">
        <v>-4.162512139430861</v>
      </c>
      <c r="J49" s="242">
        <v>-4.084580153780813</v>
      </c>
      <c r="K49" s="29">
        <v>-2.0000000000000004</v>
      </c>
      <c r="L49" s="29">
        <v>-2.2</v>
      </c>
      <c r="M49" s="31">
        <v>-2.3999999999999995</v>
      </c>
      <c r="N49" s="32"/>
      <c r="S49" s="32"/>
      <c r="T49" s="32"/>
      <c r="U49" s="32"/>
      <c r="V49" s="32"/>
    </row>
    <row r="50" spans="2:14" ht="3.75" customHeight="1">
      <c r="B50" s="24"/>
      <c r="C50" s="25"/>
      <c r="D50" s="25"/>
      <c r="E50" s="26"/>
      <c r="F50" s="26"/>
      <c r="G50" s="41"/>
      <c r="H50" s="42"/>
      <c r="I50" s="42"/>
      <c r="J50" s="27"/>
      <c r="K50" s="34"/>
      <c r="L50" s="34"/>
      <c r="M50" s="35"/>
      <c r="N50" s="32"/>
    </row>
    <row r="51" spans="2:14" ht="15" hidden="1" outlineLevel="1" thickBot="1">
      <c r="B51" s="17" t="s">
        <v>16</v>
      </c>
      <c r="C51" s="18"/>
      <c r="D51" s="18"/>
      <c r="E51" s="19"/>
      <c r="F51" s="19"/>
      <c r="G51" s="43"/>
      <c r="H51" s="44"/>
      <c r="I51" s="44"/>
      <c r="J51" s="20"/>
      <c r="K51" s="37"/>
      <c r="L51" s="37"/>
      <c r="M51" s="38"/>
      <c r="N51" s="32"/>
    </row>
    <row r="52" spans="2:14" ht="14.25" hidden="1" outlineLevel="1">
      <c r="B52" s="24"/>
      <c r="C52" s="25" t="s">
        <v>37</v>
      </c>
      <c r="D52" s="25"/>
      <c r="E52" s="26"/>
      <c r="F52" s="27" t="s">
        <v>73</v>
      </c>
      <c r="G52" s="41"/>
      <c r="H52" s="42"/>
      <c r="I52" s="42"/>
      <c r="J52" s="27"/>
      <c r="K52" s="34"/>
      <c r="L52" s="34"/>
      <c r="M52" s="35"/>
      <c r="N52" s="32"/>
    </row>
    <row r="53" spans="2:14" ht="14.25" hidden="1" outlineLevel="1">
      <c r="B53" s="24"/>
      <c r="C53" s="25" t="s">
        <v>17</v>
      </c>
      <c r="D53" s="25"/>
      <c r="E53" s="26"/>
      <c r="F53" s="55" t="s">
        <v>73</v>
      </c>
      <c r="G53" s="41"/>
      <c r="H53" s="42"/>
      <c r="I53" s="42"/>
      <c r="J53" s="27"/>
      <c r="K53" s="34"/>
      <c r="L53" s="34"/>
      <c r="M53" s="35"/>
      <c r="N53" s="32"/>
    </row>
    <row r="54" spans="2:14" ht="3.75" customHeight="1" hidden="1" collapsed="1">
      <c r="B54" s="24"/>
      <c r="C54" s="25"/>
      <c r="D54" s="25"/>
      <c r="E54" s="26"/>
      <c r="F54" s="26"/>
      <c r="G54" s="41"/>
      <c r="H54" s="42"/>
      <c r="I54" s="42"/>
      <c r="J54" s="27"/>
      <c r="K54" s="34"/>
      <c r="L54" s="34"/>
      <c r="M54" s="35"/>
      <c r="N54" s="32"/>
    </row>
    <row r="55" spans="2:14" ht="15" thickBot="1">
      <c r="B55" s="17" t="s">
        <v>167</v>
      </c>
      <c r="C55" s="18"/>
      <c r="D55" s="18"/>
      <c r="E55" s="57"/>
      <c r="F55" s="19"/>
      <c r="G55" s="43"/>
      <c r="H55" s="44"/>
      <c r="I55" s="44"/>
      <c r="J55" s="20"/>
      <c r="K55" s="37"/>
      <c r="L55" s="37"/>
      <c r="M55" s="38"/>
      <c r="N55" s="34"/>
    </row>
    <row r="56" spans="2:17" ht="14.25">
      <c r="B56" s="24"/>
      <c r="C56" s="25" t="s">
        <v>39</v>
      </c>
      <c r="D56" s="25"/>
      <c r="E56" s="26"/>
      <c r="F56" s="27" t="s">
        <v>40</v>
      </c>
      <c r="G56" s="33">
        <v>2.375684323762206</v>
      </c>
      <c r="H56" s="34">
        <v>-14.450788307792472</v>
      </c>
      <c r="I56" s="34">
        <v>6.648491070595863</v>
      </c>
      <c r="J56" s="238">
        <v>4.725141268990574</v>
      </c>
      <c r="K56" s="58">
        <v>-4.1</v>
      </c>
      <c r="L56" s="59">
        <v>-0.9000000000000004</v>
      </c>
      <c r="M56" s="245">
        <v>-0.20000000000000018</v>
      </c>
      <c r="N56" s="32"/>
      <c r="O56" s="32"/>
      <c r="P56" s="32"/>
      <c r="Q56" s="32"/>
    </row>
    <row r="57" spans="2:17" ht="18" customHeight="1">
      <c r="B57" s="24"/>
      <c r="C57" s="25" t="s">
        <v>181</v>
      </c>
      <c r="D57" s="25"/>
      <c r="E57" s="26"/>
      <c r="F57" s="27" t="s">
        <v>38</v>
      </c>
      <c r="G57" s="60">
        <v>1.119475</v>
      </c>
      <c r="H57" s="61">
        <v>1.087866</v>
      </c>
      <c r="I57" s="61">
        <v>1.08255</v>
      </c>
      <c r="J57" s="243">
        <v>1.08255</v>
      </c>
      <c r="K57" s="34">
        <v>-0.4</v>
      </c>
      <c r="L57" s="34">
        <v>-0.6</v>
      </c>
      <c r="M57" s="35">
        <v>-0.6</v>
      </c>
      <c r="N57" s="32"/>
      <c r="O57" s="32"/>
      <c r="P57" s="32"/>
      <c r="Q57" s="32"/>
    </row>
    <row r="58" spans="2:14" ht="18" customHeight="1">
      <c r="B58" s="24"/>
      <c r="C58" s="25" t="s">
        <v>182</v>
      </c>
      <c r="D58" s="25"/>
      <c r="E58" s="26"/>
      <c r="F58" s="27" t="s">
        <v>38</v>
      </c>
      <c r="G58" s="50">
        <v>64.03175784799703</v>
      </c>
      <c r="H58" s="51">
        <v>36.04584854484632</v>
      </c>
      <c r="I58" s="51">
        <v>37.192833333333354</v>
      </c>
      <c r="J58" s="242">
        <v>40.70966666666665</v>
      </c>
      <c r="K58" s="34">
        <v>-4.2</v>
      </c>
      <c r="L58" s="34">
        <v>-7.6</v>
      </c>
      <c r="M58" s="35">
        <v>-5.9</v>
      </c>
      <c r="N58" s="32"/>
    </row>
    <row r="59" spans="2:14" ht="16.5">
      <c r="B59" s="24"/>
      <c r="C59" s="25" t="s">
        <v>183</v>
      </c>
      <c r="D59" s="25"/>
      <c r="E59" s="26"/>
      <c r="F59" s="27" t="s">
        <v>40</v>
      </c>
      <c r="G59" s="50">
        <v>-9.922303670624299</v>
      </c>
      <c r="H59" s="51">
        <v>-43.706295506654016</v>
      </c>
      <c r="I59" s="51">
        <v>3.1820163341695684</v>
      </c>
      <c r="J59" s="242">
        <v>9.45567470435602</v>
      </c>
      <c r="K59" s="34">
        <v>-2.5</v>
      </c>
      <c r="L59" s="34">
        <v>-3.7</v>
      </c>
      <c r="M59" s="35">
        <v>2</v>
      </c>
      <c r="N59" s="32"/>
    </row>
    <row r="60" spans="2:14" ht="16.5">
      <c r="B60" s="24"/>
      <c r="C60" s="53" t="s">
        <v>184</v>
      </c>
      <c r="D60" s="53"/>
      <c r="E60" s="54"/>
      <c r="F60" s="55" t="s">
        <v>40</v>
      </c>
      <c r="G60" s="50">
        <v>-4.975362675666828</v>
      </c>
      <c r="H60" s="51">
        <v>-42.070627413956785</v>
      </c>
      <c r="I60" s="51">
        <v>3.6887048001364553</v>
      </c>
      <c r="J60" s="242">
        <v>9.45567470435602</v>
      </c>
      <c r="K60" s="62">
        <v>-2.3</v>
      </c>
      <c r="L60" s="62">
        <v>-3.6</v>
      </c>
      <c r="M60" s="246">
        <v>2</v>
      </c>
      <c r="N60" s="32"/>
    </row>
    <row r="61" spans="2:14" ht="14.25">
      <c r="B61" s="24"/>
      <c r="C61" s="25" t="s">
        <v>137</v>
      </c>
      <c r="D61" s="25"/>
      <c r="E61" s="26"/>
      <c r="F61" s="27" t="s">
        <v>40</v>
      </c>
      <c r="G61" s="50">
        <v>-3.656759590071279</v>
      </c>
      <c r="H61" s="51">
        <v>-2.487600147608482</v>
      </c>
      <c r="I61" s="51">
        <v>3.51663332195129</v>
      </c>
      <c r="J61" s="242">
        <v>3.0461309586607532</v>
      </c>
      <c r="K61" s="51">
        <v>-0.4</v>
      </c>
      <c r="L61" s="51">
        <v>0.4</v>
      </c>
      <c r="M61" s="246">
        <v>-0.2</v>
      </c>
      <c r="N61" s="32"/>
    </row>
    <row r="62" spans="2:14" ht="14.25">
      <c r="B62" s="24"/>
      <c r="C62" s="25" t="s">
        <v>138</v>
      </c>
      <c r="D62" s="25"/>
      <c r="E62" s="26"/>
      <c r="F62" s="27" t="s">
        <v>92</v>
      </c>
      <c r="G62" s="50">
        <v>-0.3563193455338478</v>
      </c>
      <c r="H62" s="51">
        <v>-0.35670606046915054</v>
      </c>
      <c r="I62" s="51">
        <v>-0.419166661798954</v>
      </c>
      <c r="J62" s="242">
        <v>-0.40458332747220993</v>
      </c>
      <c r="K62" s="51">
        <v>-0.10000000000000003</v>
      </c>
      <c r="L62" s="51">
        <v>0</v>
      </c>
      <c r="M62" s="246">
        <v>0</v>
      </c>
      <c r="N62" s="32"/>
    </row>
    <row r="63" spans="2:14" ht="15" thickBot="1">
      <c r="B63" s="63"/>
      <c r="C63" s="64" t="s">
        <v>139</v>
      </c>
      <c r="D63" s="64"/>
      <c r="E63" s="65"/>
      <c r="F63" s="66" t="s">
        <v>11</v>
      </c>
      <c r="G63" s="67">
        <v>0.24630435497965664</v>
      </c>
      <c r="H63" s="68">
        <v>0.47382035572081804</v>
      </c>
      <c r="I63" s="68">
        <v>0.661890983581543</v>
      </c>
      <c r="J63" s="244">
        <v>0.7268493175506592</v>
      </c>
      <c r="K63" s="68">
        <v>-0.1</v>
      </c>
      <c r="L63" s="68">
        <v>-0.1</v>
      </c>
      <c r="M63" s="247">
        <v>-0.1</v>
      </c>
      <c r="N63" s="32"/>
    </row>
    <row r="64" ht="15.75" customHeight="1">
      <c r="B64" s="12" t="s">
        <v>205</v>
      </c>
    </row>
    <row r="65" ht="15.75" customHeight="1">
      <c r="B65" s="12" t="s">
        <v>169</v>
      </c>
    </row>
    <row r="66" ht="15.75" customHeight="1">
      <c r="B66" s="12" t="s">
        <v>96</v>
      </c>
    </row>
    <row r="67" ht="15.75" customHeight="1">
      <c r="B67" s="12" t="s">
        <v>165</v>
      </c>
    </row>
    <row r="68" ht="14.25">
      <c r="B68" s="12" t="s">
        <v>198</v>
      </c>
    </row>
    <row r="69" ht="14.25">
      <c r="B69" s="12" t="s">
        <v>97</v>
      </c>
    </row>
    <row r="70" ht="14.25">
      <c r="B70" s="12" t="s">
        <v>135</v>
      </c>
    </row>
    <row r="71" ht="14.25">
      <c r="B71" s="12" t="s">
        <v>161</v>
      </c>
    </row>
    <row r="72" ht="14.25">
      <c r="B72" s="12" t="s">
        <v>152</v>
      </c>
    </row>
    <row r="73" ht="14.25">
      <c r="C73" s="12" t="s">
        <v>153</v>
      </c>
    </row>
    <row r="74" spans="2:5" ht="14.25">
      <c r="B74" s="69" t="s">
        <v>158</v>
      </c>
      <c r="C74" s="69"/>
      <c r="D74" s="69"/>
      <c r="E74" s="69"/>
    </row>
    <row r="75" spans="2:6" ht="14.25">
      <c r="B75" s="69" t="s">
        <v>154</v>
      </c>
      <c r="C75" s="69"/>
      <c r="D75" s="70"/>
      <c r="E75" s="69"/>
      <c r="F75" s="69"/>
    </row>
    <row r="76" spans="2:6" ht="14.25">
      <c r="B76" s="69" t="s">
        <v>155</v>
      </c>
      <c r="C76" s="69"/>
      <c r="D76" s="69"/>
      <c r="E76" s="69"/>
      <c r="F76" s="69"/>
    </row>
    <row r="77" spans="2:6" ht="14.25">
      <c r="B77" s="12" t="s">
        <v>168</v>
      </c>
      <c r="F77" s="69"/>
    </row>
    <row r="78" ht="14.25">
      <c r="B78" s="12" t="s">
        <v>163</v>
      </c>
    </row>
    <row r="79" spans="7:14" ht="14.25">
      <c r="G79" s="69"/>
      <c r="H79" s="69"/>
      <c r="I79" s="69"/>
      <c r="J79" s="69"/>
      <c r="K79" s="69"/>
      <c r="L79" s="69"/>
      <c r="M79" s="69"/>
      <c r="N79" s="69"/>
    </row>
    <row r="80" spans="3:4" s="69" customFormat="1" ht="15.75">
      <c r="C80" s="70"/>
      <c r="D80" s="71"/>
    </row>
    <row r="81" s="69" customFormat="1" ht="14.25"/>
    <row r="82" spans="5:14" ht="14.25">
      <c r="E82" s="69"/>
      <c r="F82" s="69"/>
      <c r="G82" s="69"/>
      <c r="H82" s="69"/>
      <c r="I82" s="69"/>
      <c r="J82" s="69"/>
      <c r="K82" s="69"/>
      <c r="L82" s="69"/>
      <c r="M82" s="69"/>
      <c r="N82" s="69"/>
    </row>
  </sheetData>
  <sheetProtection/>
  <mergeCells count="5">
    <mergeCell ref="B3:E4"/>
    <mergeCell ref="F3:F4"/>
    <mergeCell ref="B2:M2"/>
    <mergeCell ref="K3:M3"/>
    <mergeCell ref="H3:J3"/>
  </mergeCells>
  <printOptions/>
  <pageMargins left="0.7" right="0.7" top="0.75" bottom="0.75" header="0.3" footer="0.3"/>
  <pageSetup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73" customWidth="1"/>
    <col min="6" max="6" width="29.8515625" style="73" customWidth="1"/>
    <col min="7" max="7" width="22.00390625" style="73" customWidth="1"/>
    <col min="8" max="8" width="10.5742187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100</v>
      </c>
    </row>
    <row r="2" spans="2:27" ht="30" customHeight="1">
      <c r="B2" s="91" t="str">
        <f>"Strednodobá predikcia "&amp;Súhrn!$H$3&amp;" - komponenty HDP [objem]"</f>
        <v>Strednodobá predikcia P2Q-2020 - komponenty HDP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4.25">
      <c r="B3" s="278" t="s">
        <v>29</v>
      </c>
      <c r="C3" s="279"/>
      <c r="D3" s="279"/>
      <c r="E3" s="279"/>
      <c r="F3" s="280"/>
      <c r="G3" s="281" t="s">
        <v>69</v>
      </c>
      <c r="H3" s="140" t="s">
        <v>35</v>
      </c>
      <c r="I3" s="265">
        <v>2020</v>
      </c>
      <c r="J3" s="265">
        <v>2021</v>
      </c>
      <c r="K3" s="268">
        <v>2022</v>
      </c>
      <c r="L3" s="285">
        <v>2019</v>
      </c>
      <c r="M3" s="283"/>
      <c r="N3" s="283"/>
      <c r="O3" s="286"/>
      <c r="P3" s="285">
        <v>2020</v>
      </c>
      <c r="Q3" s="283"/>
      <c r="R3" s="283"/>
      <c r="S3" s="286"/>
      <c r="T3" s="285">
        <v>2021</v>
      </c>
      <c r="U3" s="283"/>
      <c r="V3" s="283"/>
      <c r="W3" s="286"/>
      <c r="X3" s="283">
        <v>2022</v>
      </c>
      <c r="Y3" s="283"/>
      <c r="Z3" s="283"/>
      <c r="AA3" s="284"/>
    </row>
    <row r="4" spans="2:27" ht="14.25">
      <c r="B4" s="273"/>
      <c r="C4" s="274"/>
      <c r="D4" s="274"/>
      <c r="E4" s="274"/>
      <c r="F4" s="275"/>
      <c r="G4" s="277"/>
      <c r="H4" s="222">
        <v>2019</v>
      </c>
      <c r="I4" s="264"/>
      <c r="J4" s="264"/>
      <c r="K4" s="269"/>
      <c r="L4" s="144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145" t="s">
        <v>6</v>
      </c>
    </row>
    <row r="5" spans="2:27" ht="3.75" customHeight="1">
      <c r="B5" s="9"/>
      <c r="C5" s="10"/>
      <c r="D5" s="10"/>
      <c r="E5" s="10"/>
      <c r="F5" s="146"/>
      <c r="G5" s="147"/>
      <c r="H5" s="150"/>
      <c r="I5" s="149"/>
      <c r="J5" s="149"/>
      <c r="K5" s="150"/>
      <c r="L5" s="192"/>
      <c r="M5" s="87"/>
      <c r="N5" s="87"/>
      <c r="O5" s="114"/>
      <c r="P5" s="87"/>
      <c r="Q5" s="87"/>
      <c r="R5" s="87"/>
      <c r="S5" s="87"/>
      <c r="T5" s="192"/>
      <c r="U5" s="87"/>
      <c r="V5" s="87"/>
      <c r="W5" s="114"/>
      <c r="X5" s="87"/>
      <c r="Y5" s="87"/>
      <c r="Z5" s="87"/>
      <c r="AA5" s="4"/>
    </row>
    <row r="6" spans="2:27" ht="14.25">
      <c r="B6" s="3"/>
      <c r="C6" s="87" t="s">
        <v>0</v>
      </c>
      <c r="D6" s="87"/>
      <c r="E6" s="87"/>
      <c r="F6" s="114"/>
      <c r="G6" s="56" t="s">
        <v>110</v>
      </c>
      <c r="H6" s="156">
        <v>94171.242</v>
      </c>
      <c r="I6" s="111">
        <v>85689.06505728328</v>
      </c>
      <c r="J6" s="111">
        <v>92656.49831532559</v>
      </c>
      <c r="K6" s="156">
        <v>98366.76634934821</v>
      </c>
      <c r="L6" s="195">
        <v>23184.2279795605</v>
      </c>
      <c r="M6" s="157">
        <v>23402.4885674618</v>
      </c>
      <c r="N6" s="157">
        <v>23621.7753174618</v>
      </c>
      <c r="O6" s="158">
        <v>23962.7501355159</v>
      </c>
      <c r="P6" s="157">
        <v>22880.3669866007</v>
      </c>
      <c r="Q6" s="157">
        <v>19794.831235662976</v>
      </c>
      <c r="R6" s="157">
        <v>21202.474558398604</v>
      </c>
      <c r="S6" s="157">
        <v>21811.392276620998</v>
      </c>
      <c r="T6" s="195">
        <v>22393.20873252542</v>
      </c>
      <c r="U6" s="157">
        <v>22942.358226255037</v>
      </c>
      <c r="V6" s="157">
        <v>23455.037182542077</v>
      </c>
      <c r="W6" s="158">
        <v>23865.894174003057</v>
      </c>
      <c r="X6" s="157">
        <v>24193.90728691881</v>
      </c>
      <c r="Y6" s="157">
        <v>24488.547891992104</v>
      </c>
      <c r="Z6" s="157">
        <v>24736.0048475231</v>
      </c>
      <c r="AA6" s="159">
        <v>24948.306322914203</v>
      </c>
    </row>
    <row r="7" spans="2:27" ht="14.25">
      <c r="B7" s="3"/>
      <c r="C7" s="87"/>
      <c r="D7" s="87"/>
      <c r="E7" s="87" t="s">
        <v>150</v>
      </c>
      <c r="F7" s="114"/>
      <c r="G7" s="56" t="s">
        <v>110</v>
      </c>
      <c r="H7" s="158">
        <v>52822.7379999999</v>
      </c>
      <c r="I7" s="111">
        <v>50192.83145780474</v>
      </c>
      <c r="J7" s="111">
        <v>54098.37741730614</v>
      </c>
      <c r="K7" s="158">
        <v>56864.161775857225</v>
      </c>
      <c r="L7" s="195">
        <v>12930.4445680891</v>
      </c>
      <c r="M7" s="157">
        <v>13140.733624617</v>
      </c>
      <c r="N7" s="157">
        <v>13276.4499495754</v>
      </c>
      <c r="O7" s="158">
        <v>13475.1098577184</v>
      </c>
      <c r="P7" s="157">
        <v>13564.284745326238</v>
      </c>
      <c r="Q7" s="157">
        <v>11090.852185002592</v>
      </c>
      <c r="R7" s="157">
        <v>12582.747269972282</v>
      </c>
      <c r="S7" s="157">
        <v>12954.947257503636</v>
      </c>
      <c r="T7" s="195">
        <v>13197.012031444014</v>
      </c>
      <c r="U7" s="157">
        <v>13429.715064494307</v>
      </c>
      <c r="V7" s="157">
        <v>13648.302695674713</v>
      </c>
      <c r="W7" s="158">
        <v>13823.347625693103</v>
      </c>
      <c r="X7" s="157">
        <v>13992.677887894097</v>
      </c>
      <c r="Y7" s="157">
        <v>14158.03315616496</v>
      </c>
      <c r="Z7" s="157">
        <v>14294.998679852157</v>
      </c>
      <c r="AA7" s="159">
        <v>14418.452051946011</v>
      </c>
    </row>
    <row r="8" spans="2:27" ht="14.25">
      <c r="B8" s="3"/>
      <c r="C8" s="87"/>
      <c r="D8" s="87"/>
      <c r="E8" s="87" t="s">
        <v>30</v>
      </c>
      <c r="F8" s="114"/>
      <c r="G8" s="56" t="s">
        <v>110</v>
      </c>
      <c r="H8" s="158">
        <v>18444.381999999998</v>
      </c>
      <c r="I8" s="157">
        <v>19781.23917228847</v>
      </c>
      <c r="J8" s="157">
        <v>20526.42</v>
      </c>
      <c r="K8" s="158">
        <v>21324.98</v>
      </c>
      <c r="L8" s="195">
        <v>4438.69152149696</v>
      </c>
      <c r="M8" s="157">
        <v>4559.95254116651</v>
      </c>
      <c r="N8" s="157">
        <v>4665.71669392105</v>
      </c>
      <c r="O8" s="158">
        <v>4780.02124341548</v>
      </c>
      <c r="P8" s="157">
        <v>4866.846172288472</v>
      </c>
      <c r="Q8" s="157">
        <v>4880.269</v>
      </c>
      <c r="R8" s="157">
        <v>4977.604</v>
      </c>
      <c r="S8" s="157">
        <v>5056.52</v>
      </c>
      <c r="T8" s="195">
        <v>5081.85</v>
      </c>
      <c r="U8" s="157">
        <v>5108.077</v>
      </c>
      <c r="V8" s="157">
        <v>5145.995</v>
      </c>
      <c r="W8" s="158">
        <v>5190.498</v>
      </c>
      <c r="X8" s="157">
        <v>5246.696</v>
      </c>
      <c r="Y8" s="157">
        <v>5301.383</v>
      </c>
      <c r="Z8" s="157">
        <v>5355.82</v>
      </c>
      <c r="AA8" s="159">
        <v>5421.081</v>
      </c>
    </row>
    <row r="9" spans="2:27" ht="14.25">
      <c r="B9" s="3"/>
      <c r="C9" s="87"/>
      <c r="D9" s="87"/>
      <c r="E9" s="87" t="s">
        <v>1</v>
      </c>
      <c r="F9" s="114"/>
      <c r="G9" s="56" t="s">
        <v>110</v>
      </c>
      <c r="H9" s="158">
        <v>20273.78600000001</v>
      </c>
      <c r="I9" s="157">
        <v>16468.56538483418</v>
      </c>
      <c r="J9" s="157">
        <v>17966.957081590535</v>
      </c>
      <c r="K9" s="158">
        <v>20266.49347416673</v>
      </c>
      <c r="L9" s="195">
        <v>4980.64912357691</v>
      </c>
      <c r="M9" s="157">
        <v>4938.61468996559</v>
      </c>
      <c r="N9" s="157">
        <v>5062.95654047242</v>
      </c>
      <c r="O9" s="158">
        <v>5291.56564598509</v>
      </c>
      <c r="P9" s="157">
        <v>4914.867041374599</v>
      </c>
      <c r="Q9" s="157">
        <v>3877.040190983715</v>
      </c>
      <c r="R9" s="157">
        <v>3697.4669848261715</v>
      </c>
      <c r="S9" s="157">
        <v>3979.191167649694</v>
      </c>
      <c r="T9" s="195">
        <v>4167.286709342449</v>
      </c>
      <c r="U9" s="157">
        <v>4408.7522139954135</v>
      </c>
      <c r="V9" s="157">
        <v>4606.293133352971</v>
      </c>
      <c r="W9" s="158">
        <v>4784.625024899703</v>
      </c>
      <c r="X9" s="157">
        <v>4922.695075159085</v>
      </c>
      <c r="Y9" s="157">
        <v>5032.4979233564</v>
      </c>
      <c r="Z9" s="157">
        <v>5117.9853357370075</v>
      </c>
      <c r="AA9" s="159">
        <v>5193.315139914238</v>
      </c>
    </row>
    <row r="10" spans="2:27" ht="14.25">
      <c r="B10" s="3"/>
      <c r="C10" s="87"/>
      <c r="D10" s="87"/>
      <c r="E10" s="87" t="s">
        <v>2</v>
      </c>
      <c r="F10" s="114"/>
      <c r="G10" s="56" t="s">
        <v>110</v>
      </c>
      <c r="H10" s="158">
        <v>91540.90599999992</v>
      </c>
      <c r="I10" s="157">
        <v>86442.6360149274</v>
      </c>
      <c r="J10" s="157">
        <v>92591.75449889667</v>
      </c>
      <c r="K10" s="158">
        <v>98455.63525002396</v>
      </c>
      <c r="L10" s="195">
        <v>22349.78521316297</v>
      </c>
      <c r="M10" s="157">
        <v>22639.300855749098</v>
      </c>
      <c r="N10" s="157">
        <v>23005.12318396887</v>
      </c>
      <c r="O10" s="158">
        <v>23546.69674711897</v>
      </c>
      <c r="P10" s="157">
        <v>23345.99795898931</v>
      </c>
      <c r="Q10" s="157">
        <v>19848.161375986307</v>
      </c>
      <c r="R10" s="157">
        <v>21257.818254798454</v>
      </c>
      <c r="S10" s="157">
        <v>21990.65842515333</v>
      </c>
      <c r="T10" s="195">
        <v>22446.148740786462</v>
      </c>
      <c r="U10" s="157">
        <v>22946.54427848972</v>
      </c>
      <c r="V10" s="157">
        <v>23400.590829027682</v>
      </c>
      <c r="W10" s="158">
        <v>23798.470650592804</v>
      </c>
      <c r="X10" s="157">
        <v>24162.06896305318</v>
      </c>
      <c r="Y10" s="157">
        <v>24491.91407952136</v>
      </c>
      <c r="Z10" s="157">
        <v>24768.804015589165</v>
      </c>
      <c r="AA10" s="159">
        <v>25032.84819186025</v>
      </c>
    </row>
    <row r="11" spans="2:27" ht="14.25">
      <c r="B11" s="3"/>
      <c r="C11" s="87"/>
      <c r="D11" s="87" t="s">
        <v>31</v>
      </c>
      <c r="E11" s="87"/>
      <c r="F11" s="114"/>
      <c r="G11" s="56" t="s">
        <v>110</v>
      </c>
      <c r="H11" s="158">
        <v>87713.698</v>
      </c>
      <c r="I11" s="157">
        <v>72046.58682410869</v>
      </c>
      <c r="J11" s="157">
        <v>77986.16096116687</v>
      </c>
      <c r="K11" s="158">
        <v>84103.84989816348</v>
      </c>
      <c r="L11" s="195">
        <v>22648.6116602371</v>
      </c>
      <c r="M11" s="157">
        <v>21606.3807705568</v>
      </c>
      <c r="N11" s="157">
        <v>21572.577121799</v>
      </c>
      <c r="O11" s="158">
        <v>21886.1284474071</v>
      </c>
      <c r="P11" s="157">
        <v>20995.419323479186</v>
      </c>
      <c r="Q11" s="157">
        <v>15848.699619068952</v>
      </c>
      <c r="R11" s="157">
        <v>17229.05646835339</v>
      </c>
      <c r="S11" s="157">
        <v>17973.411413207163</v>
      </c>
      <c r="T11" s="195">
        <v>18676.823201641186</v>
      </c>
      <c r="U11" s="157">
        <v>19243.082242068747</v>
      </c>
      <c r="V11" s="157">
        <v>19810.34465703281</v>
      </c>
      <c r="W11" s="158">
        <v>20255.910860424123</v>
      </c>
      <c r="X11" s="157">
        <v>20598.38672607136</v>
      </c>
      <c r="Y11" s="157">
        <v>20915.813332780384</v>
      </c>
      <c r="Z11" s="157">
        <v>21182.97893755446</v>
      </c>
      <c r="AA11" s="159">
        <v>21406.670901757272</v>
      </c>
    </row>
    <row r="12" spans="2:27" ht="14.25">
      <c r="B12" s="3"/>
      <c r="C12" s="87"/>
      <c r="D12" s="87" t="s">
        <v>32</v>
      </c>
      <c r="E12" s="87"/>
      <c r="F12" s="114"/>
      <c r="G12" s="56" t="s">
        <v>110</v>
      </c>
      <c r="H12" s="158">
        <v>86738.477</v>
      </c>
      <c r="I12" s="157">
        <v>73230.73882166263</v>
      </c>
      <c r="J12" s="157">
        <v>78467.43217751844</v>
      </c>
      <c r="K12" s="158">
        <v>84596.20139702359</v>
      </c>
      <c r="L12" s="195">
        <v>21849.622573203505</v>
      </c>
      <c r="M12" s="157">
        <v>21511.1337908365</v>
      </c>
      <c r="N12" s="157">
        <v>21743.3084026675</v>
      </c>
      <c r="O12" s="158">
        <v>21634.4122332925</v>
      </c>
      <c r="P12" s="157">
        <v>21381.2833305234</v>
      </c>
      <c r="Q12" s="157">
        <v>16200.472383983437</v>
      </c>
      <c r="R12" s="157">
        <v>17421.48715424855</v>
      </c>
      <c r="S12" s="157">
        <v>18227.495952907233</v>
      </c>
      <c r="T12" s="195">
        <v>18845.64357416299</v>
      </c>
      <c r="U12" s="157">
        <v>19392.024901684068</v>
      </c>
      <c r="V12" s="157">
        <v>19906.929290202017</v>
      </c>
      <c r="W12" s="158">
        <v>20322.834411469357</v>
      </c>
      <c r="X12" s="157">
        <v>20686.366663009787</v>
      </c>
      <c r="Y12" s="157">
        <v>21026.05695139449</v>
      </c>
      <c r="Z12" s="157">
        <v>21312.57522594587</v>
      </c>
      <c r="AA12" s="159">
        <v>21571.20255667344</v>
      </c>
    </row>
    <row r="13" spans="2:27" ht="15" thickBot="1">
      <c r="B13" s="81"/>
      <c r="C13" s="116"/>
      <c r="D13" s="116" t="s">
        <v>33</v>
      </c>
      <c r="E13" s="116"/>
      <c r="F13" s="117"/>
      <c r="G13" s="229" t="s">
        <v>110</v>
      </c>
      <c r="H13" s="168">
        <v>975.2209999999977</v>
      </c>
      <c r="I13" s="120">
        <v>-1184.1519975539322</v>
      </c>
      <c r="J13" s="120">
        <v>-481.271216351568</v>
      </c>
      <c r="K13" s="168">
        <v>-492.35149886011277</v>
      </c>
      <c r="L13" s="232">
        <v>798.9890870335948</v>
      </c>
      <c r="M13" s="120">
        <v>95.24697972030117</v>
      </c>
      <c r="N13" s="120">
        <v>-170.7312808684983</v>
      </c>
      <c r="O13" s="168">
        <v>251.7162141146</v>
      </c>
      <c r="P13" s="120">
        <v>-385.8640070442161</v>
      </c>
      <c r="Q13" s="120">
        <v>-351.7727649144854</v>
      </c>
      <c r="R13" s="120">
        <v>-192.43068589516042</v>
      </c>
      <c r="S13" s="120">
        <v>-254.0845397000703</v>
      </c>
      <c r="T13" s="232">
        <v>-168.82037252180453</v>
      </c>
      <c r="U13" s="120">
        <v>-148.94265961532074</v>
      </c>
      <c r="V13" s="120">
        <v>-96.58463316920825</v>
      </c>
      <c r="W13" s="168">
        <v>-66.92355104523449</v>
      </c>
      <c r="X13" s="120">
        <v>-87.97993693842727</v>
      </c>
      <c r="Y13" s="120">
        <v>-110.2436186141058</v>
      </c>
      <c r="Z13" s="120">
        <v>-129.59628839141078</v>
      </c>
      <c r="AA13" s="121">
        <v>-164.53165491616892</v>
      </c>
    </row>
    <row r="14" ht="15" thickBot="1">
      <c r="G14" s="122"/>
    </row>
    <row r="15" spans="2:27" ht="30" customHeight="1">
      <c r="B15" s="91" t="str">
        <f>"Strednodobá predikcia "&amp;Súhrn!$H$3&amp;" - komponenty HDP [zmena oproti predchádzajúcemu obdobiu]"</f>
        <v>Strednodobá predikcia P2Q-2020 - komponenty HDP [zmena oproti predchádzajúcemu obdobiu]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</row>
    <row r="16" spans="2:27" ht="14.25">
      <c r="B16" s="278" t="s">
        <v>29</v>
      </c>
      <c r="C16" s="279"/>
      <c r="D16" s="279"/>
      <c r="E16" s="279"/>
      <c r="F16" s="280"/>
      <c r="G16" s="281" t="s">
        <v>69</v>
      </c>
      <c r="H16" s="140" t="str">
        <f>H$3</f>
        <v>Skutočnosť</v>
      </c>
      <c r="I16" s="265">
        <f>I$3</f>
        <v>2020</v>
      </c>
      <c r="J16" s="265">
        <f>J$3</f>
        <v>2021</v>
      </c>
      <c r="K16" s="268">
        <f>K$3</f>
        <v>2022</v>
      </c>
      <c r="L16" s="285">
        <f>L$3</f>
        <v>2019</v>
      </c>
      <c r="M16" s="283"/>
      <c r="N16" s="283"/>
      <c r="O16" s="286"/>
      <c r="P16" s="285">
        <f>P$3</f>
        <v>2020</v>
      </c>
      <c r="Q16" s="283"/>
      <c r="R16" s="283"/>
      <c r="S16" s="286"/>
      <c r="T16" s="285">
        <f>T$3</f>
        <v>2021</v>
      </c>
      <c r="U16" s="283"/>
      <c r="V16" s="283"/>
      <c r="W16" s="286"/>
      <c r="X16" s="283">
        <f>X$3</f>
        <v>2022</v>
      </c>
      <c r="Y16" s="283"/>
      <c r="Z16" s="283"/>
      <c r="AA16" s="284"/>
    </row>
    <row r="17" spans="2:27" ht="14.25">
      <c r="B17" s="273"/>
      <c r="C17" s="274"/>
      <c r="D17" s="274"/>
      <c r="E17" s="274"/>
      <c r="F17" s="275"/>
      <c r="G17" s="277"/>
      <c r="H17" s="222">
        <f>$H$4</f>
        <v>2019</v>
      </c>
      <c r="I17" s="264"/>
      <c r="J17" s="264"/>
      <c r="K17" s="269"/>
      <c r="L17" s="144" t="s">
        <v>3</v>
      </c>
      <c r="M17" s="142" t="s">
        <v>4</v>
      </c>
      <c r="N17" s="142" t="s">
        <v>5</v>
      </c>
      <c r="O17" s="143" t="s">
        <v>6</v>
      </c>
      <c r="P17" s="144" t="s">
        <v>3</v>
      </c>
      <c r="Q17" s="142" t="s">
        <v>4</v>
      </c>
      <c r="R17" s="142" t="s">
        <v>5</v>
      </c>
      <c r="S17" s="143" t="s">
        <v>6</v>
      </c>
      <c r="T17" s="144" t="s">
        <v>3</v>
      </c>
      <c r="U17" s="142" t="s">
        <v>4</v>
      </c>
      <c r="V17" s="142" t="s">
        <v>5</v>
      </c>
      <c r="W17" s="143" t="s">
        <v>6</v>
      </c>
      <c r="X17" s="142" t="s">
        <v>3</v>
      </c>
      <c r="Y17" s="142" t="s">
        <v>4</v>
      </c>
      <c r="Z17" s="142" t="s">
        <v>5</v>
      </c>
      <c r="AA17" s="145" t="s">
        <v>6</v>
      </c>
    </row>
    <row r="18" spans="2:27" ht="3.75" customHeight="1">
      <c r="B18" s="9"/>
      <c r="C18" s="10"/>
      <c r="D18" s="10"/>
      <c r="E18" s="10"/>
      <c r="F18" s="146"/>
      <c r="G18" s="147"/>
      <c r="H18" s="150"/>
      <c r="I18" s="149"/>
      <c r="J18" s="149"/>
      <c r="K18" s="150"/>
      <c r="L18" s="192"/>
      <c r="M18" s="87"/>
      <c r="N18" s="87"/>
      <c r="O18" s="114"/>
      <c r="P18" s="87"/>
      <c r="Q18" s="87"/>
      <c r="R18" s="87"/>
      <c r="S18" s="87"/>
      <c r="T18" s="192"/>
      <c r="U18" s="87"/>
      <c r="V18" s="87"/>
      <c r="W18" s="114"/>
      <c r="X18" s="87"/>
      <c r="Y18" s="87"/>
      <c r="Z18" s="87"/>
      <c r="AA18" s="4"/>
    </row>
    <row r="19" spans="2:27" ht="14.25">
      <c r="B19" s="3"/>
      <c r="C19" s="87" t="s">
        <v>0</v>
      </c>
      <c r="D19" s="87"/>
      <c r="E19" s="87"/>
      <c r="F19" s="114"/>
      <c r="G19" s="56" t="s">
        <v>111</v>
      </c>
      <c r="H19" s="167">
        <v>2.3985688583487104</v>
      </c>
      <c r="I19" s="166">
        <v>-10.264693714297621</v>
      </c>
      <c r="J19" s="166">
        <v>8.355280687868799</v>
      </c>
      <c r="K19" s="167">
        <v>4.473457138131565</v>
      </c>
      <c r="L19" s="193">
        <v>0.6342433494330493</v>
      </c>
      <c r="M19" s="166">
        <v>0.37628246180231883</v>
      </c>
      <c r="N19" s="166">
        <v>0.39975652622791813</v>
      </c>
      <c r="O19" s="167">
        <v>0.605287738930798</v>
      </c>
      <c r="P19" s="166">
        <v>-5.3829300207686686</v>
      </c>
      <c r="Q19" s="166">
        <v>-13.672890740406615</v>
      </c>
      <c r="R19" s="166">
        <v>8.034499161809123</v>
      </c>
      <c r="S19" s="166">
        <v>3.9611520609901305</v>
      </c>
      <c r="T19" s="193">
        <v>2.461973671696697</v>
      </c>
      <c r="U19" s="166">
        <v>1.9571226875826966</v>
      </c>
      <c r="V19" s="166">
        <v>1.687578166808109</v>
      </c>
      <c r="W19" s="167">
        <v>1.3397633884495832</v>
      </c>
      <c r="X19" s="166">
        <v>0.9877885561713668</v>
      </c>
      <c r="Y19" s="166">
        <v>0.8312787598640909</v>
      </c>
      <c r="Z19" s="166">
        <v>0.6546155121287285</v>
      </c>
      <c r="AA19" s="173">
        <v>0.5655186367313974</v>
      </c>
    </row>
    <row r="20" spans="2:27" ht="14.25">
      <c r="B20" s="3"/>
      <c r="C20" s="87"/>
      <c r="D20" s="87"/>
      <c r="E20" s="87" t="s">
        <v>150</v>
      </c>
      <c r="F20" s="114"/>
      <c r="G20" s="56" t="s">
        <v>111</v>
      </c>
      <c r="H20" s="167">
        <v>2.1344374094507685</v>
      </c>
      <c r="I20" s="166">
        <v>-6.6878966902356325</v>
      </c>
      <c r="J20" s="166">
        <v>6.94524694897099</v>
      </c>
      <c r="K20" s="167">
        <v>3.6838192468366486</v>
      </c>
      <c r="L20" s="193">
        <v>0.066228880232714</v>
      </c>
      <c r="M20" s="166">
        <v>0.8422176726981263</v>
      </c>
      <c r="N20" s="166">
        <v>0.35579340945821514</v>
      </c>
      <c r="O20" s="167">
        <v>0.6276572134851648</v>
      </c>
      <c r="P20" s="166">
        <v>0.13742546542461298</v>
      </c>
      <c r="Q20" s="166">
        <v>-18.22594704107746</v>
      </c>
      <c r="R20" s="166">
        <v>13.17451120730631</v>
      </c>
      <c r="S20" s="166">
        <v>2.913531047917502</v>
      </c>
      <c r="T20" s="193">
        <v>1.6620633870558095</v>
      </c>
      <c r="U20" s="166">
        <v>1.5037728289670724</v>
      </c>
      <c r="V20" s="166">
        <v>1.3279493556538284</v>
      </c>
      <c r="W20" s="167">
        <v>0.9507212339287179</v>
      </c>
      <c r="X20" s="166">
        <v>0.8874381849079072</v>
      </c>
      <c r="Y20" s="166">
        <v>0.786590209234987</v>
      </c>
      <c r="Z20" s="166">
        <v>0.5810941957870455</v>
      </c>
      <c r="AA20" s="173">
        <v>0.48888160818503934</v>
      </c>
    </row>
    <row r="21" spans="2:27" ht="14.25">
      <c r="B21" s="3"/>
      <c r="C21" s="87"/>
      <c r="D21" s="87"/>
      <c r="E21" s="87" t="s">
        <v>30</v>
      </c>
      <c r="F21" s="114"/>
      <c r="G21" s="56" t="s">
        <v>111</v>
      </c>
      <c r="H21" s="167">
        <v>4.616808081298501</v>
      </c>
      <c r="I21" s="166">
        <v>2.5026836643713466</v>
      </c>
      <c r="J21" s="166">
        <v>2.689492230416519</v>
      </c>
      <c r="K21" s="167">
        <v>1.5881801146767174</v>
      </c>
      <c r="L21" s="193">
        <v>1.49881802013671</v>
      </c>
      <c r="M21" s="166">
        <v>1.3981836399481864</v>
      </c>
      <c r="N21" s="166">
        <v>0.8414228023894736</v>
      </c>
      <c r="O21" s="167">
        <v>0.9139109705743778</v>
      </c>
      <c r="P21" s="166">
        <v>0.4011777864317594</v>
      </c>
      <c r="Q21" s="166">
        <v>-0.5091583159352382</v>
      </c>
      <c r="R21" s="166">
        <v>1.2039071753538764</v>
      </c>
      <c r="S21" s="166">
        <v>1.6475584490086135</v>
      </c>
      <c r="T21" s="193">
        <v>0.6455447396187282</v>
      </c>
      <c r="U21" s="166">
        <v>0.27044057890385886</v>
      </c>
      <c r="V21" s="166">
        <v>0.12401439845066875</v>
      </c>
      <c r="W21" s="167">
        <v>0.22058589011906804</v>
      </c>
      <c r="X21" s="166">
        <v>0.4706208823717475</v>
      </c>
      <c r="Y21" s="166">
        <v>0.4793614911589543</v>
      </c>
      <c r="Z21" s="166">
        <v>0.5299823722039037</v>
      </c>
      <c r="AA21" s="173">
        <v>0.7492403394102638</v>
      </c>
    </row>
    <row r="22" spans="2:27" ht="14.25">
      <c r="B22" s="3"/>
      <c r="C22" s="87"/>
      <c r="D22" s="87"/>
      <c r="E22" s="87" t="s">
        <v>1</v>
      </c>
      <c r="F22" s="114"/>
      <c r="G22" s="56" t="s">
        <v>111</v>
      </c>
      <c r="H22" s="167">
        <v>6.753681098690436</v>
      </c>
      <c r="I22" s="166">
        <v>-19.377379027899295</v>
      </c>
      <c r="J22" s="166">
        <v>9.339415482437886</v>
      </c>
      <c r="K22" s="167">
        <v>11.081134809426231</v>
      </c>
      <c r="L22" s="193">
        <v>1.6494715878224753</v>
      </c>
      <c r="M22" s="166">
        <v>0.40048993821429235</v>
      </c>
      <c r="N22" s="166">
        <v>2.2016105875628966</v>
      </c>
      <c r="O22" s="167">
        <v>3.8230776186656072</v>
      </c>
      <c r="P22" s="166">
        <v>-7.836355039486392</v>
      </c>
      <c r="Q22" s="166">
        <v>-21.275649390370504</v>
      </c>
      <c r="R22" s="166">
        <v>-4.012860137981363</v>
      </c>
      <c r="S22" s="166">
        <v>8.513661804225165</v>
      </c>
      <c r="T22" s="193">
        <v>4.675232268806752</v>
      </c>
      <c r="U22" s="166">
        <v>5.392337354357068</v>
      </c>
      <c r="V22" s="166">
        <v>3.9932427679505054</v>
      </c>
      <c r="W22" s="167">
        <v>3.462068193575547</v>
      </c>
      <c r="X22" s="166">
        <v>2.497116110343512</v>
      </c>
      <c r="Y22" s="166">
        <v>1.838600225468511</v>
      </c>
      <c r="Z22" s="166">
        <v>1.333109971128323</v>
      </c>
      <c r="AA22" s="173">
        <v>1.154156532242908</v>
      </c>
    </row>
    <row r="23" spans="2:27" ht="14.25">
      <c r="B23" s="3"/>
      <c r="C23" s="87"/>
      <c r="D23" s="87"/>
      <c r="E23" s="87" t="s">
        <v>2</v>
      </c>
      <c r="F23" s="114"/>
      <c r="G23" s="56" t="s">
        <v>111</v>
      </c>
      <c r="H23" s="167">
        <v>3.619806200139493</v>
      </c>
      <c r="I23" s="166">
        <v>-7.852149436169796</v>
      </c>
      <c r="J23" s="166">
        <v>6.531961762385393</v>
      </c>
      <c r="K23" s="167">
        <v>4.77588090001899</v>
      </c>
      <c r="L23" s="193">
        <v>0.6873066500799467</v>
      </c>
      <c r="M23" s="166">
        <v>0.8467703289278745</v>
      </c>
      <c r="N23" s="166">
        <v>0.8626396318040861</v>
      </c>
      <c r="O23" s="167">
        <v>1.4099832134989896</v>
      </c>
      <c r="P23" s="166">
        <v>-1.6737139614944994</v>
      </c>
      <c r="Q23" s="166">
        <v>-15.496191852409709</v>
      </c>
      <c r="R23" s="166">
        <v>6.970218446166854</v>
      </c>
      <c r="S23" s="166">
        <v>3.6671066909629673</v>
      </c>
      <c r="T23" s="193">
        <v>2.02589328728493</v>
      </c>
      <c r="U23" s="166">
        <v>2.0125635607160177</v>
      </c>
      <c r="V23" s="166">
        <v>1.6241973948567079</v>
      </c>
      <c r="W23" s="167">
        <v>1.3260048147611911</v>
      </c>
      <c r="X23" s="166">
        <v>1.1461714288157623</v>
      </c>
      <c r="Y23" s="166">
        <v>0.9521816954915181</v>
      </c>
      <c r="Z23" s="166">
        <v>0.7340488938335739</v>
      </c>
      <c r="AA23" s="173">
        <v>0.6847244746794274</v>
      </c>
    </row>
    <row r="24" spans="2:27" ht="14.25">
      <c r="B24" s="3"/>
      <c r="C24" s="87"/>
      <c r="D24" s="87" t="s">
        <v>31</v>
      </c>
      <c r="E24" s="87"/>
      <c r="F24" s="114"/>
      <c r="G24" s="56" t="s">
        <v>111</v>
      </c>
      <c r="H24" s="167">
        <v>1.7234748609795645</v>
      </c>
      <c r="I24" s="166">
        <v>-15.375160676775153</v>
      </c>
      <c r="J24" s="166">
        <v>8.544891327955952</v>
      </c>
      <c r="K24" s="167">
        <v>5.896393992593701</v>
      </c>
      <c r="L24" s="193">
        <v>2.5171070255084516</v>
      </c>
      <c r="M24" s="166">
        <v>-5.090762379338713</v>
      </c>
      <c r="N24" s="166">
        <v>0.6679044827705667</v>
      </c>
      <c r="O24" s="167">
        <v>1.5296196658923407</v>
      </c>
      <c r="P24" s="166">
        <v>-3.4435092060543866</v>
      </c>
      <c r="Q24" s="166">
        <v>-22.76289791886589</v>
      </c>
      <c r="R24" s="166">
        <v>9.275176359972932</v>
      </c>
      <c r="S24" s="166">
        <v>4.7689566581845355</v>
      </c>
      <c r="T24" s="193">
        <v>3.6930095147991864</v>
      </c>
      <c r="U24" s="166">
        <v>2.5838206020532652</v>
      </c>
      <c r="V24" s="166">
        <v>2.3777174133335848</v>
      </c>
      <c r="W24" s="167">
        <v>1.6925075559135934</v>
      </c>
      <c r="X24" s="166">
        <v>1.2266369140220093</v>
      </c>
      <c r="Y24" s="166">
        <v>1.1136408419216934</v>
      </c>
      <c r="Z24" s="166">
        <v>0.9048026434407745</v>
      </c>
      <c r="AA24" s="173">
        <v>0.7344509347940544</v>
      </c>
    </row>
    <row r="25" spans="2:27" ht="14.25">
      <c r="B25" s="3"/>
      <c r="C25" s="87"/>
      <c r="D25" s="87" t="s">
        <v>32</v>
      </c>
      <c r="E25" s="87"/>
      <c r="F25" s="114"/>
      <c r="G25" s="56" t="s">
        <v>111</v>
      </c>
      <c r="H25" s="167">
        <v>2.552921416652268</v>
      </c>
      <c r="I25" s="166">
        <v>-12.985513859664863</v>
      </c>
      <c r="J25" s="166">
        <v>7.193851330756445</v>
      </c>
      <c r="K25" s="167">
        <v>6.114383736828756</v>
      </c>
      <c r="L25" s="193">
        <v>0.22417771349422821</v>
      </c>
      <c r="M25" s="166">
        <v>-1.740070555245822</v>
      </c>
      <c r="N25" s="166">
        <v>2.0712260503212008</v>
      </c>
      <c r="O25" s="167">
        <v>-1.0524963054385665</v>
      </c>
      <c r="P25" s="166">
        <v>-0.45174175433480457</v>
      </c>
      <c r="Q25" s="166">
        <v>-21.81512329591864</v>
      </c>
      <c r="R25" s="166">
        <v>7.787928318516379</v>
      </c>
      <c r="S25" s="166">
        <v>4.321146562286685</v>
      </c>
      <c r="T25" s="193">
        <v>3.1482077100422288</v>
      </c>
      <c r="U25" s="166">
        <v>2.5945534159816646</v>
      </c>
      <c r="V25" s="166">
        <v>2.269562367995917</v>
      </c>
      <c r="W25" s="167">
        <v>1.645051708063889</v>
      </c>
      <c r="X25" s="166">
        <v>1.3723844216967223</v>
      </c>
      <c r="Y25" s="166">
        <v>1.2237820697283013</v>
      </c>
      <c r="Z25" s="166">
        <v>0.9747448571474138</v>
      </c>
      <c r="AA25" s="173">
        <v>0.8479500664443407</v>
      </c>
    </row>
    <row r="26" spans="2:27" ht="15" thickBot="1">
      <c r="B26" s="81"/>
      <c r="C26" s="116"/>
      <c r="D26" s="116" t="s">
        <v>33</v>
      </c>
      <c r="E26" s="116"/>
      <c r="F26" s="117"/>
      <c r="G26" s="229" t="s">
        <v>111</v>
      </c>
      <c r="H26" s="181">
        <v>-20.596619758697898</v>
      </c>
      <c r="I26" s="180">
        <v>-98.42721649004585</v>
      </c>
      <c r="J26" s="180">
        <v>2606.3555122597863</v>
      </c>
      <c r="K26" s="181">
        <v>-10.705604592169763</v>
      </c>
      <c r="L26" s="208">
        <v>72.85796032069553</v>
      </c>
      <c r="M26" s="180">
        <v>-64.68915813865861</v>
      </c>
      <c r="N26" s="180">
        <v>-68.79063703120627</v>
      </c>
      <c r="O26" s="181">
        <v>419.51648139253336</v>
      </c>
      <c r="P26" s="180">
        <v>-95.68370845015164</v>
      </c>
      <c r="Q26" s="180">
        <v>-696.7015565339813</v>
      </c>
      <c r="R26" s="180">
        <v>-129.29324957971232</v>
      </c>
      <c r="S26" s="180">
        <v>158.29332937049168</v>
      </c>
      <c r="T26" s="208">
        <v>79.12944342505412</v>
      </c>
      <c r="U26" s="180">
        <v>1.728062692033177</v>
      </c>
      <c r="V26" s="180">
        <v>11.07468070796638</v>
      </c>
      <c r="W26" s="181">
        <v>5.206023384498877</v>
      </c>
      <c r="X26" s="180">
        <v>-9.19891248034746</v>
      </c>
      <c r="Y26" s="180">
        <v>-7.682179265383823</v>
      </c>
      <c r="Z26" s="180">
        <v>-5.219587022151487</v>
      </c>
      <c r="AA26" s="209">
        <v>-9.853456792822499</v>
      </c>
    </row>
    <row r="27" ht="15" thickBot="1"/>
    <row r="28" spans="2:27" ht="30" customHeight="1">
      <c r="B28" s="91" t="str">
        <f>"Strednodobá predikcia "&amp;Súhrn!$H$3&amp;" - komponenty HDP [príspevky k rastu]"</f>
        <v>Strednodobá predikcia P2Q-2020 - komponenty HDP [príspevky k rastu]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</row>
    <row r="29" spans="2:27" ht="14.25">
      <c r="B29" s="278" t="s">
        <v>29</v>
      </c>
      <c r="C29" s="279"/>
      <c r="D29" s="279"/>
      <c r="E29" s="279"/>
      <c r="F29" s="280"/>
      <c r="G29" s="281" t="s">
        <v>69</v>
      </c>
      <c r="H29" s="140" t="str">
        <f>H$3</f>
        <v>Skutočnosť</v>
      </c>
      <c r="I29" s="265">
        <f>I$3</f>
        <v>2020</v>
      </c>
      <c r="J29" s="265">
        <f>J$3</f>
        <v>2021</v>
      </c>
      <c r="K29" s="268">
        <f>K$3</f>
        <v>2022</v>
      </c>
      <c r="L29" s="285">
        <f>L$3</f>
        <v>2019</v>
      </c>
      <c r="M29" s="283"/>
      <c r="N29" s="283"/>
      <c r="O29" s="286"/>
      <c r="P29" s="285">
        <f>P$3</f>
        <v>2020</v>
      </c>
      <c r="Q29" s="283"/>
      <c r="R29" s="283"/>
      <c r="S29" s="286"/>
      <c r="T29" s="285">
        <f>T$3</f>
        <v>2021</v>
      </c>
      <c r="U29" s="283"/>
      <c r="V29" s="283"/>
      <c r="W29" s="286"/>
      <c r="X29" s="283">
        <f>X$3</f>
        <v>2022</v>
      </c>
      <c r="Y29" s="283"/>
      <c r="Z29" s="283"/>
      <c r="AA29" s="284"/>
    </row>
    <row r="30" spans="2:27" ht="14.25">
      <c r="B30" s="273"/>
      <c r="C30" s="274"/>
      <c r="D30" s="274"/>
      <c r="E30" s="274"/>
      <c r="F30" s="275"/>
      <c r="G30" s="277"/>
      <c r="H30" s="222">
        <f>$H$4</f>
        <v>2019</v>
      </c>
      <c r="I30" s="264"/>
      <c r="J30" s="264"/>
      <c r="K30" s="269"/>
      <c r="L30" s="144" t="s">
        <v>3</v>
      </c>
      <c r="M30" s="142" t="s">
        <v>4</v>
      </c>
      <c r="N30" s="142" t="s">
        <v>5</v>
      </c>
      <c r="O30" s="143" t="s">
        <v>6</v>
      </c>
      <c r="P30" s="144" t="s">
        <v>3</v>
      </c>
      <c r="Q30" s="142" t="s">
        <v>4</v>
      </c>
      <c r="R30" s="142" t="s">
        <v>5</v>
      </c>
      <c r="S30" s="143" t="s">
        <v>6</v>
      </c>
      <c r="T30" s="144" t="s">
        <v>3</v>
      </c>
      <c r="U30" s="142" t="s">
        <v>4</v>
      </c>
      <c r="V30" s="142" t="s">
        <v>5</v>
      </c>
      <c r="W30" s="143" t="s">
        <v>6</v>
      </c>
      <c r="X30" s="142" t="s">
        <v>3</v>
      </c>
      <c r="Y30" s="142" t="s">
        <v>4</v>
      </c>
      <c r="Z30" s="142" t="s">
        <v>5</v>
      </c>
      <c r="AA30" s="145" t="s">
        <v>6</v>
      </c>
    </row>
    <row r="31" spans="2:27" ht="3.75" customHeight="1">
      <c r="B31" s="9"/>
      <c r="C31" s="10"/>
      <c r="D31" s="10"/>
      <c r="E31" s="10"/>
      <c r="F31" s="146"/>
      <c r="G31" s="147"/>
      <c r="H31" s="150"/>
      <c r="I31" s="149"/>
      <c r="J31" s="149"/>
      <c r="K31" s="150"/>
      <c r="L31" s="192"/>
      <c r="M31" s="87"/>
      <c r="N31" s="87"/>
      <c r="O31" s="114"/>
      <c r="P31" s="87"/>
      <c r="Q31" s="87"/>
      <c r="R31" s="87"/>
      <c r="S31" s="87"/>
      <c r="T31" s="192"/>
      <c r="U31" s="87"/>
      <c r="V31" s="87"/>
      <c r="W31" s="114"/>
      <c r="X31" s="87"/>
      <c r="Y31" s="87"/>
      <c r="Z31" s="87"/>
      <c r="AA31" s="4"/>
    </row>
    <row r="32" spans="2:27" ht="14.25">
      <c r="B32" s="3"/>
      <c r="C32" s="87" t="s">
        <v>0</v>
      </c>
      <c r="D32" s="87"/>
      <c r="E32" s="87"/>
      <c r="F32" s="114"/>
      <c r="G32" s="56" t="s">
        <v>111</v>
      </c>
      <c r="H32" s="167">
        <v>2.3985688583487104</v>
      </c>
      <c r="I32" s="166">
        <v>-10.264693714297621</v>
      </c>
      <c r="J32" s="166">
        <v>8.355280687868799</v>
      </c>
      <c r="K32" s="167">
        <v>4.473457138131565</v>
      </c>
      <c r="L32" s="193">
        <v>0.6342433494330493</v>
      </c>
      <c r="M32" s="166">
        <v>0.37628246180231883</v>
      </c>
      <c r="N32" s="166">
        <v>0.39975652622791813</v>
      </c>
      <c r="O32" s="167">
        <v>0.605287738930798</v>
      </c>
      <c r="P32" s="166">
        <v>-5.3829300207686686</v>
      </c>
      <c r="Q32" s="166">
        <v>-13.672890740406615</v>
      </c>
      <c r="R32" s="166">
        <v>8.034499161809123</v>
      </c>
      <c r="S32" s="166">
        <v>3.9611520609901305</v>
      </c>
      <c r="T32" s="193">
        <v>2.461973671696697</v>
      </c>
      <c r="U32" s="166">
        <v>1.9571226875826966</v>
      </c>
      <c r="V32" s="166">
        <v>1.687578166808109</v>
      </c>
      <c r="W32" s="167">
        <v>1.3397633884495832</v>
      </c>
      <c r="X32" s="166">
        <v>0.9877885561713668</v>
      </c>
      <c r="Y32" s="166">
        <v>0.8312787598640909</v>
      </c>
      <c r="Z32" s="166">
        <v>0.6546155121287285</v>
      </c>
      <c r="AA32" s="173">
        <v>0.5655186367313974</v>
      </c>
    </row>
    <row r="33" spans="2:27" ht="14.25">
      <c r="B33" s="3"/>
      <c r="C33" s="87"/>
      <c r="D33" s="87"/>
      <c r="E33" s="87" t="s">
        <v>150</v>
      </c>
      <c r="F33" s="114"/>
      <c r="G33" s="56" t="s">
        <v>112</v>
      </c>
      <c r="H33" s="167">
        <v>1.1914132005480826</v>
      </c>
      <c r="I33" s="166">
        <v>-3.723461379095059</v>
      </c>
      <c r="J33" s="166">
        <v>4.020866179873148</v>
      </c>
      <c r="K33" s="167">
        <v>2.104949329000508</v>
      </c>
      <c r="L33" s="193">
        <v>0.03695913022600865</v>
      </c>
      <c r="M33" s="166">
        <v>0.46734804231075844</v>
      </c>
      <c r="N33" s="166">
        <v>0.19834682708913393</v>
      </c>
      <c r="O33" s="167">
        <v>0.3497515694370891</v>
      </c>
      <c r="P33" s="166">
        <v>0.07659508777875422</v>
      </c>
      <c r="Q33" s="166">
        <v>-10.75104629983442</v>
      </c>
      <c r="R33" s="166">
        <v>7.361451653141379</v>
      </c>
      <c r="S33" s="166">
        <v>1.70543341498228</v>
      </c>
      <c r="T33" s="193">
        <v>0.9630838408319943</v>
      </c>
      <c r="U33" s="166">
        <v>0.8645596243858297</v>
      </c>
      <c r="V33" s="166">
        <v>0.7600791913026715</v>
      </c>
      <c r="W33" s="167">
        <v>0.5422404023552868</v>
      </c>
      <c r="X33" s="166">
        <v>0.504204052305319</v>
      </c>
      <c r="Y33" s="166">
        <v>0.44646250189527453</v>
      </c>
      <c r="Z33" s="166">
        <v>0.3296783798456858</v>
      </c>
      <c r="AA33" s="173">
        <v>0.27715983281582696</v>
      </c>
    </row>
    <row r="34" spans="2:27" ht="14.25">
      <c r="B34" s="3"/>
      <c r="C34" s="87"/>
      <c r="D34" s="87"/>
      <c r="E34" s="87" t="s">
        <v>30</v>
      </c>
      <c r="F34" s="114"/>
      <c r="G34" s="56" t="s">
        <v>112</v>
      </c>
      <c r="H34" s="167">
        <v>0.8112629025107374</v>
      </c>
      <c r="I34" s="166">
        <v>0.4492968075837869</v>
      </c>
      <c r="J34" s="166">
        <v>0.5515305256375199</v>
      </c>
      <c r="K34" s="167">
        <v>0.3086561532450319</v>
      </c>
      <c r="L34" s="193">
        <v>0.2639689500712014</v>
      </c>
      <c r="M34" s="166">
        <v>0.24836097409196428</v>
      </c>
      <c r="N34" s="166">
        <v>0.15098454128526304</v>
      </c>
      <c r="O34" s="167">
        <v>0.1647131991448282</v>
      </c>
      <c r="P34" s="166">
        <v>0.07252564832814844</v>
      </c>
      <c r="Q34" s="166">
        <v>-0.09767353270972777</v>
      </c>
      <c r="R34" s="166">
        <v>0.26616623650551907</v>
      </c>
      <c r="S34" s="166">
        <v>0.34122088758057006</v>
      </c>
      <c r="T34" s="193">
        <v>0.1307214908049617</v>
      </c>
      <c r="U34" s="166">
        <v>0.05379282347300597</v>
      </c>
      <c r="V34" s="166">
        <v>0.02425939391985695</v>
      </c>
      <c r="W34" s="167">
        <v>0.04248698511545545</v>
      </c>
      <c r="X34" s="166">
        <v>0.08964507409993983</v>
      </c>
      <c r="Y34" s="166">
        <v>0.09084240082963063</v>
      </c>
      <c r="Z34" s="166">
        <v>0.1000848809988623</v>
      </c>
      <c r="AA34" s="173">
        <v>0.14131560316049735</v>
      </c>
    </row>
    <row r="35" spans="2:27" ht="14.25">
      <c r="B35" s="3"/>
      <c r="C35" s="87"/>
      <c r="D35" s="87"/>
      <c r="E35" s="87" t="s">
        <v>1</v>
      </c>
      <c r="F35" s="114"/>
      <c r="G35" s="56" t="s">
        <v>112</v>
      </c>
      <c r="H35" s="167">
        <v>1.409234315800037</v>
      </c>
      <c r="I35" s="166">
        <v>-4.215282319215913</v>
      </c>
      <c r="J35" s="166">
        <v>1.825344711807762</v>
      </c>
      <c r="K35" s="167">
        <v>2.1854259742785533</v>
      </c>
      <c r="L35" s="193">
        <v>0.34916104355681116</v>
      </c>
      <c r="M35" s="166">
        <v>0.08563117294554165</v>
      </c>
      <c r="N35" s="166">
        <v>0.470853186095637</v>
      </c>
      <c r="O35" s="167">
        <v>0.8323063423847272</v>
      </c>
      <c r="P35" s="166">
        <v>-1.760586161200747</v>
      </c>
      <c r="Q35" s="166">
        <v>-4.656034091833815</v>
      </c>
      <c r="R35" s="166">
        <v>-0.800846420132242</v>
      </c>
      <c r="S35" s="166">
        <v>1.5096010797435595</v>
      </c>
      <c r="T35" s="193">
        <v>0.8652912872337128</v>
      </c>
      <c r="U35" s="166">
        <v>1.0195708483873833</v>
      </c>
      <c r="V35" s="166">
        <v>0.7804723722741406</v>
      </c>
      <c r="W35" s="167">
        <v>0.6919977066417284</v>
      </c>
      <c r="X35" s="166">
        <v>0.5095760914223809</v>
      </c>
      <c r="Y35" s="166">
        <v>0.3808030339712879</v>
      </c>
      <c r="Z35" s="166">
        <v>0.27886641519825983</v>
      </c>
      <c r="AA35" s="173">
        <v>0.24305951579530438</v>
      </c>
    </row>
    <row r="36" spans="2:27" ht="14.25">
      <c r="B36" s="3"/>
      <c r="C36" s="87"/>
      <c r="D36" s="87"/>
      <c r="E36" s="87" t="s">
        <v>2</v>
      </c>
      <c r="F36" s="114"/>
      <c r="G36" s="56" t="s">
        <v>112</v>
      </c>
      <c r="H36" s="167">
        <v>3.4119104188588656</v>
      </c>
      <c r="I36" s="166">
        <v>-7.489446890727193</v>
      </c>
      <c r="J36" s="166">
        <v>6.3977414173184215</v>
      </c>
      <c r="K36" s="167">
        <v>4.599031456524076</v>
      </c>
      <c r="L36" s="193">
        <v>0.6500891238540233</v>
      </c>
      <c r="M36" s="166">
        <v>0.8013401893482643</v>
      </c>
      <c r="N36" s="166">
        <v>0.8201845544700421</v>
      </c>
      <c r="O36" s="167">
        <v>1.346771110966626</v>
      </c>
      <c r="P36" s="166">
        <v>-1.6114654250938423</v>
      </c>
      <c r="Q36" s="166">
        <v>-15.504753924377948</v>
      </c>
      <c r="R36" s="166">
        <v>6.82677146951464</v>
      </c>
      <c r="S36" s="166">
        <v>3.5562553823064253</v>
      </c>
      <c r="T36" s="193">
        <v>1.95909661887066</v>
      </c>
      <c r="U36" s="166">
        <v>1.9379232962462123</v>
      </c>
      <c r="V36" s="166">
        <v>1.5648109574966735</v>
      </c>
      <c r="W36" s="167">
        <v>1.2767250941124624</v>
      </c>
      <c r="X36" s="166">
        <v>1.1034252178276438</v>
      </c>
      <c r="Y36" s="166">
        <v>0.918107936696193</v>
      </c>
      <c r="Z36" s="166">
        <v>0.7086296760427999</v>
      </c>
      <c r="AA36" s="173">
        <v>0.6615349517716286</v>
      </c>
    </row>
    <row r="37" spans="2:27" ht="14.25">
      <c r="B37" s="3"/>
      <c r="C37" s="87"/>
      <c r="D37" s="87" t="s">
        <v>31</v>
      </c>
      <c r="E37" s="87"/>
      <c r="F37" s="114"/>
      <c r="G37" s="56" t="s">
        <v>112</v>
      </c>
      <c r="H37" s="167">
        <v>1.6621227637134806</v>
      </c>
      <c r="I37" s="166">
        <v>-14.730080073920135</v>
      </c>
      <c r="J37" s="166">
        <v>7.72016346564749</v>
      </c>
      <c r="K37" s="167">
        <v>5.336613543275552</v>
      </c>
      <c r="L37" s="193">
        <v>2.459368519714494</v>
      </c>
      <c r="M37" s="166">
        <v>-5.067051408176999</v>
      </c>
      <c r="N37" s="166">
        <v>0.6285853001074548</v>
      </c>
      <c r="O37" s="167">
        <v>1.443416579817013</v>
      </c>
      <c r="P37" s="166">
        <v>-3.2793021301098353</v>
      </c>
      <c r="Q37" s="166">
        <v>-22.121761818262232</v>
      </c>
      <c r="R37" s="166">
        <v>8.064790863643212</v>
      </c>
      <c r="S37" s="166">
        <v>4.194240815648012</v>
      </c>
      <c r="T37" s="193">
        <v>3.2731955253737746</v>
      </c>
      <c r="U37" s="166">
        <v>2.317611520884055</v>
      </c>
      <c r="V37" s="166">
        <v>2.145852278635593</v>
      </c>
      <c r="W37" s="167">
        <v>1.537827906867739</v>
      </c>
      <c r="X37" s="166">
        <v>1.1184130400934469</v>
      </c>
      <c r="Y37" s="166">
        <v>1.0177879113514852</v>
      </c>
      <c r="Z37" s="166">
        <v>0.8292404383292765</v>
      </c>
      <c r="AA37" s="173">
        <v>0.6747882983702181</v>
      </c>
    </row>
    <row r="38" spans="2:27" ht="14.25">
      <c r="B38" s="3"/>
      <c r="C38" s="87"/>
      <c r="D38" s="87" t="s">
        <v>32</v>
      </c>
      <c r="E38" s="87"/>
      <c r="F38" s="114"/>
      <c r="G38" s="56" t="s">
        <v>112</v>
      </c>
      <c r="H38" s="167">
        <v>-2.3738279262958115</v>
      </c>
      <c r="I38" s="166">
        <v>12.092750090336741</v>
      </c>
      <c r="J38" s="166">
        <v>-6.496143447622319</v>
      </c>
      <c r="K38" s="167">
        <v>-5.4621878616680775</v>
      </c>
      <c r="L38" s="193">
        <v>-0.21212083775787763</v>
      </c>
      <c r="M38" s="166">
        <v>1.6397758000177984</v>
      </c>
      <c r="N38" s="166">
        <v>-1.910690987840274</v>
      </c>
      <c r="O38" s="167">
        <v>0.9870842158343314</v>
      </c>
      <c r="P38" s="166">
        <v>0.4166850279113201</v>
      </c>
      <c r="Q38" s="166">
        <v>21.17090895138872</v>
      </c>
      <c r="R38" s="166">
        <v>-6.845092720523647</v>
      </c>
      <c r="S38" s="166">
        <v>-3.789344136964292</v>
      </c>
      <c r="T38" s="193">
        <v>-2.7703184725477366</v>
      </c>
      <c r="U38" s="166">
        <v>-2.2984121295476263</v>
      </c>
      <c r="V38" s="166">
        <v>-2.0230850693241047</v>
      </c>
      <c r="W38" s="167">
        <v>-1.4747896125306534</v>
      </c>
      <c r="X38" s="166">
        <v>-1.2340497017497043</v>
      </c>
      <c r="Y38" s="166">
        <v>-1.1046170881835664</v>
      </c>
      <c r="Z38" s="166">
        <v>-0.8832546022433616</v>
      </c>
      <c r="AA38" s="173">
        <v>-0.7708046134104615</v>
      </c>
    </row>
    <row r="39" spans="2:27" ht="14.25">
      <c r="B39" s="3"/>
      <c r="C39" s="87"/>
      <c r="D39" s="87" t="s">
        <v>33</v>
      </c>
      <c r="E39" s="87"/>
      <c r="F39" s="114"/>
      <c r="G39" s="56" t="s">
        <v>112</v>
      </c>
      <c r="H39" s="165">
        <v>-0.7117051625823306</v>
      </c>
      <c r="I39" s="166">
        <v>-2.6373299835833866</v>
      </c>
      <c r="J39" s="166">
        <v>1.2240200180251508</v>
      </c>
      <c r="K39" s="167">
        <v>-0.1255743183925086</v>
      </c>
      <c r="L39" s="193">
        <v>2.2472476819566163</v>
      </c>
      <c r="M39" s="166">
        <v>-3.4272756081592006</v>
      </c>
      <c r="N39" s="166">
        <v>-1.2821056877328192</v>
      </c>
      <c r="O39" s="167">
        <v>2.4305007956513447</v>
      </c>
      <c r="P39" s="166">
        <v>-2.862617102198515</v>
      </c>
      <c r="Q39" s="166">
        <v>-0.9508528668735109</v>
      </c>
      <c r="R39" s="166">
        <v>1.2196981431195641</v>
      </c>
      <c r="S39" s="166">
        <v>0.40489667868372015</v>
      </c>
      <c r="T39" s="193">
        <v>0.5028770528260382</v>
      </c>
      <c r="U39" s="166">
        <v>0.019199391336428406</v>
      </c>
      <c r="V39" s="166">
        <v>0.12276720931148823</v>
      </c>
      <c r="W39" s="167">
        <v>0.06303829433708573</v>
      </c>
      <c r="X39" s="166">
        <v>-0.11563666165625743</v>
      </c>
      <c r="Y39" s="166">
        <v>-0.08682917683208133</v>
      </c>
      <c r="Z39" s="166">
        <v>-0.05401416391408512</v>
      </c>
      <c r="AA39" s="173">
        <v>-0.09601631504024323</v>
      </c>
    </row>
    <row r="40" spans="2:27" ht="15" thickBot="1">
      <c r="B40" s="81"/>
      <c r="C40" s="116"/>
      <c r="D40" s="116" t="s">
        <v>43</v>
      </c>
      <c r="E40" s="116"/>
      <c r="F40" s="117"/>
      <c r="G40" s="229" t="s">
        <v>112</v>
      </c>
      <c r="H40" s="179">
        <v>-0.30163639792784563</v>
      </c>
      <c r="I40" s="180">
        <v>-0.13762235974914103</v>
      </c>
      <c r="J40" s="180">
        <v>0.7331910871128473</v>
      </c>
      <c r="K40" s="181">
        <v>0</v>
      </c>
      <c r="L40" s="208">
        <v>-2.2630934563776317</v>
      </c>
      <c r="M40" s="180">
        <v>3.002217880613266</v>
      </c>
      <c r="N40" s="180">
        <v>0.8616776594907264</v>
      </c>
      <c r="O40" s="181">
        <v>-3.171984167687178</v>
      </c>
      <c r="P40" s="180">
        <v>-0.9076783115485013</v>
      </c>
      <c r="Q40" s="180">
        <v>2.7814803521193667</v>
      </c>
      <c r="R40" s="180">
        <v>-0.011970450825069999</v>
      </c>
      <c r="S40" s="180">
        <v>0</v>
      </c>
      <c r="T40" s="208">
        <v>0</v>
      </c>
      <c r="U40" s="180">
        <v>0</v>
      </c>
      <c r="V40" s="180">
        <v>0</v>
      </c>
      <c r="W40" s="181">
        <v>0</v>
      </c>
      <c r="X40" s="180">
        <v>0</v>
      </c>
      <c r="Y40" s="180">
        <v>0</v>
      </c>
      <c r="Z40" s="180">
        <v>0</v>
      </c>
      <c r="AA40" s="209">
        <v>0</v>
      </c>
    </row>
    <row r="41" spans="2:27" ht="14.25">
      <c r="B41" s="12" t="s">
        <v>206</v>
      </c>
      <c r="C41" s="87"/>
      <c r="D41" s="87"/>
      <c r="E41" s="87"/>
      <c r="F41" s="87"/>
      <c r="G41" s="122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</row>
    <row r="42" spans="2:27" ht="14.25">
      <c r="B42" s="87"/>
      <c r="C42" s="87"/>
      <c r="D42" s="87"/>
      <c r="E42" s="87"/>
      <c r="F42" s="87"/>
      <c r="G42" s="12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11" ht="15" thickBot="1">
      <c r="B43" s="223" t="s">
        <v>75</v>
      </c>
      <c r="I43" s="116"/>
      <c r="J43" s="116"/>
      <c r="K43" s="116"/>
    </row>
    <row r="44" spans="2:11" ht="14.25">
      <c r="B44" s="270" t="s">
        <v>29</v>
      </c>
      <c r="C44" s="271"/>
      <c r="D44" s="271"/>
      <c r="E44" s="271"/>
      <c r="F44" s="272"/>
      <c r="G44" s="276" t="s">
        <v>69</v>
      </c>
      <c r="H44" s="233" t="str">
        <f>H$3</f>
        <v>Skutočnosť</v>
      </c>
      <c r="I44" s="282">
        <f>I$3</f>
        <v>2020</v>
      </c>
      <c r="J44" s="263">
        <f>J$3</f>
        <v>2021</v>
      </c>
      <c r="K44" s="266">
        <f>K$3</f>
        <v>2022</v>
      </c>
    </row>
    <row r="45" spans="2:11" ht="15" customHeight="1">
      <c r="B45" s="273"/>
      <c r="C45" s="274"/>
      <c r="D45" s="274"/>
      <c r="E45" s="274"/>
      <c r="F45" s="275"/>
      <c r="G45" s="277"/>
      <c r="H45" s="222">
        <f>$H$4</f>
        <v>2019</v>
      </c>
      <c r="I45" s="264"/>
      <c r="J45" s="264"/>
      <c r="K45" s="267"/>
    </row>
    <row r="46" spans="2:11" ht="3.75" customHeight="1">
      <c r="B46" s="9"/>
      <c r="C46" s="10"/>
      <c r="D46" s="10"/>
      <c r="E46" s="10"/>
      <c r="F46" s="146"/>
      <c r="G46" s="147"/>
      <c r="H46" s="234"/>
      <c r="I46" s="149"/>
      <c r="J46" s="149"/>
      <c r="K46" s="151"/>
    </row>
    <row r="47" spans="2:11" ht="14.25">
      <c r="B47" s="3"/>
      <c r="C47" s="87" t="s">
        <v>1</v>
      </c>
      <c r="D47" s="87"/>
      <c r="E47" s="87"/>
      <c r="F47" s="114"/>
      <c r="G47" s="56" t="s">
        <v>111</v>
      </c>
      <c r="H47" s="165">
        <v>6.753681098690436</v>
      </c>
      <c r="I47" s="166">
        <v>-19.377379027899295</v>
      </c>
      <c r="J47" s="166">
        <v>9.339415482437886</v>
      </c>
      <c r="K47" s="173">
        <v>11.081134809426231</v>
      </c>
    </row>
    <row r="48" spans="2:11" ht="14.25">
      <c r="B48" s="3"/>
      <c r="C48" s="87"/>
      <c r="D48" s="113" t="s">
        <v>41</v>
      </c>
      <c r="E48" s="87"/>
      <c r="F48" s="114"/>
      <c r="G48" s="56" t="s">
        <v>111</v>
      </c>
      <c r="H48" s="165">
        <v>8.469529992384011</v>
      </c>
      <c r="I48" s="166">
        <v>-22.680409570800705</v>
      </c>
      <c r="J48" s="166">
        <v>8.478691057463777</v>
      </c>
      <c r="K48" s="173">
        <v>10.140694726755981</v>
      </c>
    </row>
    <row r="49" spans="2:11" ht="15" thickBot="1">
      <c r="B49" s="81"/>
      <c r="C49" s="116"/>
      <c r="D49" s="235" t="s">
        <v>74</v>
      </c>
      <c r="E49" s="116"/>
      <c r="F49" s="117"/>
      <c r="G49" s="118" t="s">
        <v>111</v>
      </c>
      <c r="H49" s="179">
        <v>-1.2340526733071187</v>
      </c>
      <c r="I49" s="180">
        <v>-2.490178642909555</v>
      </c>
      <c r="J49" s="180">
        <v>12.828812443188966</v>
      </c>
      <c r="K49" s="209">
        <v>14.746707205448644</v>
      </c>
    </row>
    <row r="50" spans="2:10" ht="14.25">
      <c r="B50" s="12" t="s">
        <v>206</v>
      </c>
      <c r="C50" s="87"/>
      <c r="D50" s="87"/>
      <c r="E50" s="87"/>
      <c r="F50" s="87"/>
      <c r="G50" s="122"/>
      <c r="H50" s="87"/>
      <c r="I50" s="87"/>
      <c r="J50" s="87"/>
    </row>
    <row r="57" spans="2:10" ht="14.25">
      <c r="B57" s="87"/>
      <c r="C57" s="87"/>
      <c r="D57" s="87"/>
      <c r="E57" s="87"/>
      <c r="F57" s="87"/>
      <c r="G57" s="122"/>
      <c r="H57" s="87"/>
      <c r="I57" s="87"/>
      <c r="J57" s="87"/>
    </row>
    <row r="58" spans="2:10" ht="14.25">
      <c r="B58" s="87"/>
      <c r="C58" s="87"/>
      <c r="D58" s="87"/>
      <c r="E58" s="87"/>
      <c r="F58" s="87"/>
      <c r="G58" s="122"/>
      <c r="H58" s="87"/>
      <c r="I58" s="87"/>
      <c r="J58" s="87"/>
    </row>
    <row r="59" spans="2:10" ht="14.25">
      <c r="B59" s="87"/>
      <c r="C59" s="87"/>
      <c r="D59" s="87"/>
      <c r="E59" s="87"/>
      <c r="F59" s="87"/>
      <c r="G59" s="122"/>
      <c r="H59" s="87"/>
      <c r="I59" s="87"/>
      <c r="J59" s="87"/>
    </row>
    <row r="60" spans="2:10" ht="14.25">
      <c r="B60" s="87"/>
      <c r="C60" s="87"/>
      <c r="D60" s="87"/>
      <c r="E60" s="87"/>
      <c r="F60" s="87"/>
      <c r="G60" s="122"/>
      <c r="H60" s="87"/>
      <c r="I60" s="87"/>
      <c r="J60" s="87"/>
    </row>
    <row r="61" spans="2:10" ht="14.25">
      <c r="B61" s="87"/>
      <c r="C61" s="87"/>
      <c r="D61" s="87"/>
      <c r="E61" s="87"/>
      <c r="F61" s="87"/>
      <c r="G61" s="122"/>
      <c r="H61" s="87"/>
      <c r="I61" s="87"/>
      <c r="J61" s="87"/>
    </row>
    <row r="62" spans="2:10" ht="14.25">
      <c r="B62" s="87"/>
      <c r="C62" s="87"/>
      <c r="D62" s="87"/>
      <c r="E62" s="87"/>
      <c r="F62" s="87"/>
      <c r="G62" s="122"/>
      <c r="H62" s="87"/>
      <c r="I62" s="87"/>
      <c r="J62" s="87"/>
    </row>
    <row r="63" spans="2:10" ht="14.25">
      <c r="B63" s="87"/>
      <c r="C63" s="87"/>
      <c r="D63" s="87"/>
      <c r="E63" s="87"/>
      <c r="F63" s="87"/>
      <c r="G63" s="122"/>
      <c r="H63" s="87"/>
      <c r="I63" s="87"/>
      <c r="J63" s="87"/>
    </row>
    <row r="64" spans="2:10" ht="14.25">
      <c r="B64" s="87"/>
      <c r="C64" s="87"/>
      <c r="D64" s="87"/>
      <c r="E64" s="87"/>
      <c r="F64" s="87"/>
      <c r="G64" s="122"/>
      <c r="H64" s="87"/>
      <c r="I64" s="87"/>
      <c r="J64" s="87"/>
    </row>
    <row r="65" spans="2:10" ht="14.25">
      <c r="B65" s="87"/>
      <c r="C65" s="87"/>
      <c r="D65" s="87"/>
      <c r="E65" s="87"/>
      <c r="F65" s="87"/>
      <c r="G65" s="122"/>
      <c r="H65" s="87"/>
      <c r="I65" s="87"/>
      <c r="J65" s="87"/>
    </row>
    <row r="66" spans="2:10" ht="14.25">
      <c r="B66" s="87"/>
      <c r="C66" s="87"/>
      <c r="D66" s="87"/>
      <c r="E66" s="87"/>
      <c r="F66" s="87"/>
      <c r="G66" s="122"/>
      <c r="H66" s="87"/>
      <c r="I66" s="87"/>
      <c r="J66" s="87"/>
    </row>
    <row r="67" spans="2:10" ht="14.25">
      <c r="B67" s="87"/>
      <c r="C67" s="87"/>
      <c r="D67" s="87"/>
      <c r="E67" s="87"/>
      <c r="F67" s="87"/>
      <c r="G67" s="122"/>
      <c r="H67" s="87"/>
      <c r="I67" s="87"/>
      <c r="J67" s="87"/>
    </row>
    <row r="68" spans="2:10" ht="14.25">
      <c r="B68" s="87"/>
      <c r="C68" s="87"/>
      <c r="D68" s="87"/>
      <c r="E68" s="87"/>
      <c r="F68" s="87"/>
      <c r="G68" s="122"/>
      <c r="H68" s="87"/>
      <c r="I68" s="87"/>
      <c r="J68" s="87"/>
    </row>
    <row r="69" spans="2:10" ht="14.25">
      <c r="B69" s="87"/>
      <c r="C69" s="87"/>
      <c r="D69" s="87"/>
      <c r="E69" s="87"/>
      <c r="F69" s="87"/>
      <c r="G69" s="122"/>
      <c r="H69" s="87"/>
      <c r="I69" s="87"/>
      <c r="J69" s="87"/>
    </row>
    <row r="70" spans="2:10" ht="14.25">
      <c r="B70" s="87"/>
      <c r="C70" s="87"/>
      <c r="D70" s="87"/>
      <c r="E70" s="87"/>
      <c r="F70" s="87"/>
      <c r="G70" s="87"/>
      <c r="H70" s="87"/>
      <c r="I70" s="87"/>
      <c r="J70" s="87"/>
    </row>
    <row r="71" spans="2:10" ht="14.25">
      <c r="B71" s="87"/>
      <c r="C71" s="87"/>
      <c r="D71" s="87"/>
      <c r="E71" s="87"/>
      <c r="F71" s="87"/>
      <c r="G71" s="87"/>
      <c r="H71" s="87"/>
      <c r="I71" s="87"/>
      <c r="J71" s="87"/>
    </row>
    <row r="72" spans="2:10" ht="14.25">
      <c r="B72" s="87"/>
      <c r="C72" s="87"/>
      <c r="D72" s="87"/>
      <c r="E72" s="87"/>
      <c r="F72" s="87"/>
      <c r="G72" s="87"/>
      <c r="H72" s="87"/>
      <c r="I72" s="87"/>
      <c r="J72" s="87"/>
    </row>
    <row r="73" spans="2:10" ht="14.25">
      <c r="B73" s="87"/>
      <c r="C73" s="87"/>
      <c r="D73" s="87"/>
      <c r="E73" s="87"/>
      <c r="F73" s="87"/>
      <c r="G73" s="87"/>
      <c r="H73" s="87"/>
      <c r="I73" s="87"/>
      <c r="J73" s="87"/>
    </row>
    <row r="74" spans="2:10" ht="14.25">
      <c r="B74" s="87"/>
      <c r="C74" s="87"/>
      <c r="D74" s="87"/>
      <c r="E74" s="87"/>
      <c r="F74" s="87"/>
      <c r="G74" s="87"/>
      <c r="H74" s="87"/>
      <c r="I74" s="87"/>
      <c r="J74" s="87"/>
    </row>
    <row r="75" spans="2:10" ht="14.25">
      <c r="B75" s="87"/>
      <c r="C75" s="87"/>
      <c r="D75" s="87"/>
      <c r="E75" s="87"/>
      <c r="F75" s="87"/>
      <c r="G75" s="87"/>
      <c r="H75" s="87"/>
      <c r="I75" s="87"/>
      <c r="J75" s="87"/>
    </row>
    <row r="76" spans="2:10" ht="14.25">
      <c r="B76" s="87"/>
      <c r="C76" s="87"/>
      <c r="D76" s="87"/>
      <c r="E76" s="87"/>
      <c r="F76" s="87"/>
      <c r="G76" s="87"/>
      <c r="H76" s="87"/>
      <c r="I76" s="87"/>
      <c r="J76" s="87"/>
    </row>
  </sheetData>
  <sheetProtection/>
  <mergeCells count="32">
    <mergeCell ref="L16:O16"/>
    <mergeCell ref="T16:W16"/>
    <mergeCell ref="X3:AA3"/>
    <mergeCell ref="X16:AA16"/>
    <mergeCell ref="T3:W3"/>
    <mergeCell ref="X29:AA29"/>
    <mergeCell ref="L29:O29"/>
    <mergeCell ref="T29:W29"/>
    <mergeCell ref="L3:O3"/>
    <mergeCell ref="P16:S16"/>
    <mergeCell ref="P29:S29"/>
    <mergeCell ref="P3:S3"/>
    <mergeCell ref="G3:G4"/>
    <mergeCell ref="B3:F4"/>
    <mergeCell ref="I3:I4"/>
    <mergeCell ref="K3:K4"/>
    <mergeCell ref="I16:I17"/>
    <mergeCell ref="B16:F17"/>
    <mergeCell ref="G16:G17"/>
    <mergeCell ref="K16:K17"/>
    <mergeCell ref="B44:F45"/>
    <mergeCell ref="G44:G45"/>
    <mergeCell ref="B29:F30"/>
    <mergeCell ref="G29:G30"/>
    <mergeCell ref="I44:I45"/>
    <mergeCell ref="I29:I30"/>
    <mergeCell ref="J44:J45"/>
    <mergeCell ref="J29:J30"/>
    <mergeCell ref="J16:J17"/>
    <mergeCell ref="J3:J4"/>
    <mergeCell ref="K44:K45"/>
    <mergeCell ref="K29:K30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73" customWidth="1"/>
    <col min="6" max="6" width="39.421875" style="73" customWidth="1"/>
    <col min="7" max="7" width="20.421875" style="73" bestFit="1" customWidth="1"/>
    <col min="8" max="8" width="11.14062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99</v>
      </c>
    </row>
    <row r="2" spans="2:27" ht="30" customHeight="1">
      <c r="B2" s="91" t="str">
        <f>"Strednodobá predikcia "&amp;Súhrn!$H$3&amp;" - cenový vývoj [medziročný rast]"</f>
        <v>Strednodobá predikcia P2Q-2020 - cenový vývoj [medziročný rast]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4.25">
      <c r="B3" s="278" t="s">
        <v>29</v>
      </c>
      <c r="C3" s="279"/>
      <c r="D3" s="279"/>
      <c r="E3" s="279"/>
      <c r="F3" s="280"/>
      <c r="G3" s="281" t="s">
        <v>69</v>
      </c>
      <c r="H3" s="140" t="s">
        <v>35</v>
      </c>
      <c r="I3" s="265">
        <v>2020</v>
      </c>
      <c r="J3" s="265">
        <v>2021</v>
      </c>
      <c r="K3" s="268">
        <v>2022</v>
      </c>
      <c r="L3" s="285">
        <v>2019</v>
      </c>
      <c r="M3" s="283"/>
      <c r="N3" s="283"/>
      <c r="O3" s="283"/>
      <c r="P3" s="285">
        <v>2020</v>
      </c>
      <c r="Q3" s="283"/>
      <c r="R3" s="283"/>
      <c r="S3" s="283"/>
      <c r="T3" s="285">
        <v>2021</v>
      </c>
      <c r="U3" s="283"/>
      <c r="V3" s="283"/>
      <c r="W3" s="283"/>
      <c r="X3" s="285">
        <v>2022</v>
      </c>
      <c r="Y3" s="283"/>
      <c r="Z3" s="283"/>
      <c r="AA3" s="284"/>
    </row>
    <row r="4" spans="2:27" ht="14.25">
      <c r="B4" s="273"/>
      <c r="C4" s="274"/>
      <c r="D4" s="274"/>
      <c r="E4" s="274"/>
      <c r="F4" s="275"/>
      <c r="G4" s="277"/>
      <c r="H4" s="222">
        <v>2019</v>
      </c>
      <c r="I4" s="264"/>
      <c r="J4" s="264"/>
      <c r="K4" s="269"/>
      <c r="L4" s="142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210" t="s">
        <v>6</v>
      </c>
    </row>
    <row r="5" spans="2:27" ht="3.75" customHeight="1">
      <c r="B5" s="9"/>
      <c r="C5" s="10"/>
      <c r="D5" s="10"/>
      <c r="E5" s="10"/>
      <c r="F5" s="146"/>
      <c r="G5" s="147"/>
      <c r="H5" s="150"/>
      <c r="I5" s="102"/>
      <c r="J5" s="102"/>
      <c r="K5" s="148"/>
      <c r="L5" s="149"/>
      <c r="M5" s="149"/>
      <c r="N5" s="149"/>
      <c r="O5" s="150"/>
      <c r="P5" s="186"/>
      <c r="Q5" s="149"/>
      <c r="R5" s="149"/>
      <c r="S5" s="150"/>
      <c r="T5" s="186"/>
      <c r="U5" s="149"/>
      <c r="V5" s="149"/>
      <c r="W5" s="150"/>
      <c r="X5" s="149"/>
      <c r="Y5" s="149"/>
      <c r="Z5" s="149"/>
      <c r="AA5" s="151"/>
    </row>
    <row r="6" spans="2:27" ht="14.25">
      <c r="B6" s="9"/>
      <c r="C6" s="107" t="s">
        <v>70</v>
      </c>
      <c r="D6" s="10"/>
      <c r="E6" s="10"/>
      <c r="F6" s="99"/>
      <c r="G6" s="56" t="s">
        <v>76</v>
      </c>
      <c r="H6" s="172">
        <v>2.7716472009665836</v>
      </c>
      <c r="I6" s="29">
        <v>1.9076543066868652</v>
      </c>
      <c r="J6" s="29">
        <v>0.760313298212381</v>
      </c>
      <c r="K6" s="172">
        <v>1.2735466071373907</v>
      </c>
      <c r="L6" s="29">
        <v>2.4133121411657754</v>
      </c>
      <c r="M6" s="29">
        <v>2.593057298201586</v>
      </c>
      <c r="N6" s="29">
        <v>3.0117964707016824</v>
      </c>
      <c r="O6" s="172">
        <v>3.064863301956507</v>
      </c>
      <c r="P6" s="30">
        <v>2.917049377632793</v>
      </c>
      <c r="Q6" s="29">
        <v>1.9709640048711066</v>
      </c>
      <c r="R6" s="29">
        <v>1.4500607257422473</v>
      </c>
      <c r="S6" s="172">
        <v>1.3084350037268848</v>
      </c>
      <c r="T6" s="30">
        <v>0.5200138211884848</v>
      </c>
      <c r="U6" s="29">
        <v>0.7194895642455208</v>
      </c>
      <c r="V6" s="29">
        <v>0.7789291216790559</v>
      </c>
      <c r="W6" s="172">
        <v>1.022784917442749</v>
      </c>
      <c r="X6" s="29">
        <v>1.2079988051280282</v>
      </c>
      <c r="Y6" s="29">
        <v>1.2770121160455403</v>
      </c>
      <c r="Z6" s="29">
        <v>1.322825661543419</v>
      </c>
      <c r="AA6" s="31">
        <v>1.2861195536237915</v>
      </c>
    </row>
    <row r="7" spans="2:27" ht="14.25">
      <c r="B7" s="3"/>
      <c r="C7" s="87"/>
      <c r="D7" s="87" t="s">
        <v>51</v>
      </c>
      <c r="E7" s="87"/>
      <c r="F7" s="114"/>
      <c r="G7" s="56" t="s">
        <v>76</v>
      </c>
      <c r="H7" s="167">
        <v>4.224855227720582</v>
      </c>
      <c r="I7" s="166">
        <v>-0.13020111246781596</v>
      </c>
      <c r="J7" s="166">
        <v>-0.8775815499390944</v>
      </c>
      <c r="K7" s="167">
        <v>0.8747789546895461</v>
      </c>
      <c r="L7" s="166">
        <v>4.847872303349249</v>
      </c>
      <c r="M7" s="166">
        <v>4.687070151306742</v>
      </c>
      <c r="N7" s="166">
        <v>3.581323755772175</v>
      </c>
      <c r="O7" s="167">
        <v>3.7967749666198785</v>
      </c>
      <c r="P7" s="193">
        <v>2.6027124052652653</v>
      </c>
      <c r="Q7" s="166">
        <v>-1.90161455711781</v>
      </c>
      <c r="R7" s="166">
        <v>-0.7047261518784325</v>
      </c>
      <c r="S7" s="167">
        <v>-0.48946173416346994</v>
      </c>
      <c r="T7" s="193">
        <v>-3.2494590984931335</v>
      </c>
      <c r="U7" s="166">
        <v>0.25997260713191395</v>
      </c>
      <c r="V7" s="166">
        <v>-0.19110609079443464</v>
      </c>
      <c r="W7" s="167">
        <v>-0.2610878820121627</v>
      </c>
      <c r="X7" s="166">
        <v>0.9818137045080562</v>
      </c>
      <c r="Y7" s="166">
        <v>0.8932457007056769</v>
      </c>
      <c r="Z7" s="166">
        <v>0.8292529881783821</v>
      </c>
      <c r="AA7" s="173">
        <v>0.7955812484076432</v>
      </c>
    </row>
    <row r="8" spans="2:27" ht="14.25">
      <c r="B8" s="3"/>
      <c r="C8" s="87"/>
      <c r="D8" s="87" t="s">
        <v>44</v>
      </c>
      <c r="E8" s="87"/>
      <c r="F8" s="114"/>
      <c r="G8" s="56" t="s">
        <v>76</v>
      </c>
      <c r="H8" s="167">
        <v>3.697148163728599</v>
      </c>
      <c r="I8" s="166">
        <v>3.1330862304029665</v>
      </c>
      <c r="J8" s="166">
        <v>2.049734092822348</v>
      </c>
      <c r="K8" s="167">
        <v>1.6042513695069687</v>
      </c>
      <c r="L8" s="166">
        <v>2.543260835053161</v>
      </c>
      <c r="M8" s="166">
        <v>3.256886530199637</v>
      </c>
      <c r="N8" s="166">
        <v>4.450519757128774</v>
      </c>
      <c r="O8" s="167">
        <v>4.5441509193460945</v>
      </c>
      <c r="P8" s="193">
        <v>3.582486995293536</v>
      </c>
      <c r="Q8" s="166">
        <v>3.343867100687973</v>
      </c>
      <c r="R8" s="166">
        <v>2.89204702755967</v>
      </c>
      <c r="S8" s="167">
        <v>2.722081983684575</v>
      </c>
      <c r="T8" s="193">
        <v>2.5047609414449425</v>
      </c>
      <c r="U8" s="166">
        <v>1.9364333365631268</v>
      </c>
      <c r="V8" s="166">
        <v>1.8135488660934413</v>
      </c>
      <c r="W8" s="167">
        <v>1.9485489740227848</v>
      </c>
      <c r="X8" s="166">
        <v>1.7203356498956168</v>
      </c>
      <c r="Y8" s="166">
        <v>1.619748878668915</v>
      </c>
      <c r="Z8" s="166">
        <v>1.565628391017853</v>
      </c>
      <c r="AA8" s="173">
        <v>1.511551434723188</v>
      </c>
    </row>
    <row r="9" spans="2:27" ht="14.25">
      <c r="B9" s="3"/>
      <c r="C9" s="87"/>
      <c r="D9" s="87" t="s">
        <v>45</v>
      </c>
      <c r="E9" s="87"/>
      <c r="F9" s="114"/>
      <c r="G9" s="56" t="s">
        <v>76</v>
      </c>
      <c r="H9" s="167">
        <v>2.8102292658481787</v>
      </c>
      <c r="I9" s="166">
        <v>2.2743833663989363</v>
      </c>
      <c r="J9" s="166">
        <v>0.8163329612641519</v>
      </c>
      <c r="K9" s="167">
        <v>1.9748801220462013</v>
      </c>
      <c r="L9" s="166">
        <v>2.402706205937193</v>
      </c>
      <c r="M9" s="166">
        <v>2.3828958935074667</v>
      </c>
      <c r="N9" s="166">
        <v>3.27332751962129</v>
      </c>
      <c r="O9" s="167">
        <v>3.172379440241585</v>
      </c>
      <c r="P9" s="193">
        <v>3.3805686764842164</v>
      </c>
      <c r="Q9" s="166">
        <v>3.178598195730146</v>
      </c>
      <c r="R9" s="166">
        <v>1.4086161242536548</v>
      </c>
      <c r="S9" s="167">
        <v>1.1696814292838837</v>
      </c>
      <c r="T9" s="193">
        <v>0.5014641315131314</v>
      </c>
      <c r="U9" s="166">
        <v>0.28937806068043415</v>
      </c>
      <c r="V9" s="166">
        <v>0.8340742889704273</v>
      </c>
      <c r="W9" s="167">
        <v>1.6418573892336212</v>
      </c>
      <c r="X9" s="166">
        <v>1.8370009649539583</v>
      </c>
      <c r="Y9" s="166">
        <v>1.9580143996938801</v>
      </c>
      <c r="Z9" s="166">
        <v>2.12462403940161</v>
      </c>
      <c r="AA9" s="173">
        <v>1.9787537942609816</v>
      </c>
    </row>
    <row r="10" spans="2:27" ht="14.25">
      <c r="B10" s="3"/>
      <c r="C10" s="87"/>
      <c r="D10" s="87" t="s">
        <v>78</v>
      </c>
      <c r="E10" s="87"/>
      <c r="F10" s="114"/>
      <c r="G10" s="56" t="s">
        <v>76</v>
      </c>
      <c r="H10" s="167">
        <v>1.1273220383289413</v>
      </c>
      <c r="I10" s="166">
        <v>1.42854055331631</v>
      </c>
      <c r="J10" s="166">
        <v>0.3693081553165314</v>
      </c>
      <c r="K10" s="167">
        <v>0.46828453192358666</v>
      </c>
      <c r="L10" s="166">
        <v>0.9900338782357352</v>
      </c>
      <c r="M10" s="166">
        <v>1.110966312634389</v>
      </c>
      <c r="N10" s="166">
        <v>1.1470963103369343</v>
      </c>
      <c r="O10" s="167">
        <v>1.2598476463311528</v>
      </c>
      <c r="P10" s="193">
        <v>1.9736842105263008</v>
      </c>
      <c r="Q10" s="166">
        <v>1.3950380829038238</v>
      </c>
      <c r="R10" s="166">
        <v>1.2779967239311816</v>
      </c>
      <c r="S10" s="167">
        <v>1.0736455151470778</v>
      </c>
      <c r="T10" s="193">
        <v>0.6721859503628451</v>
      </c>
      <c r="U10" s="166">
        <v>0.3110834448346651</v>
      </c>
      <c r="V10" s="166">
        <v>0.28587295527238155</v>
      </c>
      <c r="W10" s="167">
        <v>0.2091384012316695</v>
      </c>
      <c r="X10" s="166">
        <v>0.2290488190208606</v>
      </c>
      <c r="Y10" s="166">
        <v>0.4752541761140776</v>
      </c>
      <c r="Z10" s="166">
        <v>0.5418009250910387</v>
      </c>
      <c r="AA10" s="173">
        <v>0.6273026248920104</v>
      </c>
    </row>
    <row r="11" spans="2:27" ht="3.75" customHeight="1">
      <c r="B11" s="3"/>
      <c r="C11" s="87"/>
      <c r="E11" s="87"/>
      <c r="F11" s="114"/>
      <c r="G11" s="56"/>
      <c r="H11" s="167"/>
      <c r="I11" s="166"/>
      <c r="J11" s="166"/>
      <c r="K11" s="167"/>
      <c r="L11" s="166"/>
      <c r="M11" s="166"/>
      <c r="N11" s="166"/>
      <c r="O11" s="167"/>
      <c r="P11" s="193"/>
      <c r="Q11" s="166"/>
      <c r="R11" s="166"/>
      <c r="S11" s="167"/>
      <c r="T11" s="193"/>
      <c r="U11" s="166"/>
      <c r="V11" s="166"/>
      <c r="W11" s="167"/>
      <c r="X11" s="166"/>
      <c r="Y11" s="166"/>
      <c r="Z11" s="166"/>
      <c r="AA11" s="173"/>
    </row>
    <row r="12" spans="2:27" ht="14.25">
      <c r="B12" s="3"/>
      <c r="C12" s="87"/>
      <c r="D12" s="87" t="s">
        <v>79</v>
      </c>
      <c r="E12" s="87"/>
      <c r="F12" s="114"/>
      <c r="G12" s="56" t="s">
        <v>76</v>
      </c>
      <c r="H12" s="167">
        <v>2.506313583964669</v>
      </c>
      <c r="I12" s="166">
        <v>2.262220327701357</v>
      </c>
      <c r="J12" s="166">
        <v>1.0398830630434759</v>
      </c>
      <c r="K12" s="167">
        <v>1.342215622128947</v>
      </c>
      <c r="L12" s="166">
        <v>1.971027498237305</v>
      </c>
      <c r="M12" s="166">
        <v>2.208011199134603</v>
      </c>
      <c r="N12" s="166">
        <v>2.9109534565584028</v>
      </c>
      <c r="O12" s="167">
        <v>2.9309851543376766</v>
      </c>
      <c r="P12" s="193">
        <v>2.9858251877926847</v>
      </c>
      <c r="Q12" s="166">
        <v>2.652408007103574</v>
      </c>
      <c r="R12" s="166">
        <v>1.8119149325920887</v>
      </c>
      <c r="S12" s="167">
        <v>1.6139224768310925</v>
      </c>
      <c r="T12" s="193">
        <v>1.1714931428228823</v>
      </c>
      <c r="U12" s="166">
        <v>0.8011577533878977</v>
      </c>
      <c r="V12" s="166">
        <v>0.9456049375664577</v>
      </c>
      <c r="W12" s="167">
        <v>1.2424558927094438</v>
      </c>
      <c r="X12" s="166">
        <v>1.2474849117557767</v>
      </c>
      <c r="Y12" s="166">
        <v>1.3433518850860366</v>
      </c>
      <c r="Z12" s="166">
        <v>1.4075181086348891</v>
      </c>
      <c r="AA12" s="173">
        <v>1.3701834148563137</v>
      </c>
    </row>
    <row r="13" spans="2:27" ht="14.25">
      <c r="B13" s="3"/>
      <c r="C13" s="87"/>
      <c r="D13" s="87" t="s">
        <v>80</v>
      </c>
      <c r="E13" s="87"/>
      <c r="F13" s="114"/>
      <c r="G13" s="56" t="s">
        <v>76</v>
      </c>
      <c r="H13" s="167">
        <v>2.0171598389467533</v>
      </c>
      <c r="I13" s="166">
        <v>1.8673375258249507</v>
      </c>
      <c r="J13" s="166">
        <v>0.5940202073043963</v>
      </c>
      <c r="K13" s="167">
        <v>1.2277870222660283</v>
      </c>
      <c r="L13" s="166">
        <v>1.7395225976870847</v>
      </c>
      <c r="M13" s="166">
        <v>1.7796095721908074</v>
      </c>
      <c r="N13" s="166">
        <v>2.274972120439699</v>
      </c>
      <c r="O13" s="167">
        <v>2.270342459219691</v>
      </c>
      <c r="P13" s="193">
        <v>2.710318842415191</v>
      </c>
      <c r="Q13" s="166">
        <v>2.3286522228806774</v>
      </c>
      <c r="R13" s="166">
        <v>1.3255464044412975</v>
      </c>
      <c r="S13" s="167">
        <v>1.1233594545634986</v>
      </c>
      <c r="T13" s="193">
        <v>0.5822387009842629</v>
      </c>
      <c r="U13" s="166">
        <v>0.3001591600843625</v>
      </c>
      <c r="V13" s="166">
        <v>0.5630572704736068</v>
      </c>
      <c r="W13" s="167">
        <v>0.9312591348914907</v>
      </c>
      <c r="X13" s="166">
        <v>1.0393413925947783</v>
      </c>
      <c r="Y13" s="166">
        <v>1.2228787300215203</v>
      </c>
      <c r="Z13" s="166">
        <v>1.3396002186326825</v>
      </c>
      <c r="AA13" s="173">
        <v>1.3085711618799394</v>
      </c>
    </row>
    <row r="14" spans="2:27" ht="14.25">
      <c r="B14" s="3"/>
      <c r="C14" s="87"/>
      <c r="D14" s="87" t="s">
        <v>162</v>
      </c>
      <c r="E14" s="87"/>
      <c r="F14" s="114"/>
      <c r="G14" s="56" t="s">
        <v>76</v>
      </c>
      <c r="H14" s="167">
        <v>2.2247020844127405</v>
      </c>
      <c r="I14" s="166">
        <v>1.9762842742575941</v>
      </c>
      <c r="J14" s="166">
        <v>0.5456353463105188</v>
      </c>
      <c r="K14" s="167">
        <v>1.1940365149927032</v>
      </c>
      <c r="L14" s="166">
        <v>1.8849110617903335</v>
      </c>
      <c r="M14" s="166">
        <v>1.9283483138905098</v>
      </c>
      <c r="N14" s="166">
        <v>2.4664674845845695</v>
      </c>
      <c r="O14" s="167">
        <v>2.61338407865523</v>
      </c>
      <c r="P14" s="193">
        <v>2.9771112865035576</v>
      </c>
      <c r="Q14" s="166">
        <v>2.517844560253394</v>
      </c>
      <c r="R14" s="166">
        <v>1.4075404809994012</v>
      </c>
      <c r="S14" s="167">
        <v>1.027882543661974</v>
      </c>
      <c r="T14" s="193">
        <v>0.5440710635341333</v>
      </c>
      <c r="U14" s="166">
        <v>0.2382928388267942</v>
      </c>
      <c r="V14" s="166">
        <v>0.5077661431267302</v>
      </c>
      <c r="W14" s="167">
        <v>0.8933319821815502</v>
      </c>
      <c r="X14" s="166">
        <v>0.9784756922353068</v>
      </c>
      <c r="Y14" s="166">
        <v>1.183296916444192</v>
      </c>
      <c r="Z14" s="166">
        <v>1.3312879235561894</v>
      </c>
      <c r="AA14" s="173">
        <v>1.2823536340659984</v>
      </c>
    </row>
    <row r="15" spans="2:27" ht="3.75" customHeight="1">
      <c r="B15" s="3"/>
      <c r="C15" s="87"/>
      <c r="D15" s="87"/>
      <c r="E15" s="87"/>
      <c r="F15" s="114"/>
      <c r="G15" s="56"/>
      <c r="H15" s="167"/>
      <c r="I15" s="166"/>
      <c r="J15" s="166"/>
      <c r="K15" s="167"/>
      <c r="L15" s="166"/>
      <c r="M15" s="166"/>
      <c r="N15" s="166"/>
      <c r="O15" s="167"/>
      <c r="P15" s="193"/>
      <c r="Q15" s="166"/>
      <c r="R15" s="166"/>
      <c r="S15" s="167"/>
      <c r="T15" s="193"/>
      <c r="U15" s="166"/>
      <c r="V15" s="166"/>
      <c r="W15" s="167"/>
      <c r="X15" s="166"/>
      <c r="Y15" s="166"/>
      <c r="Z15" s="166"/>
      <c r="AA15" s="173"/>
    </row>
    <row r="16" spans="2:27" ht="14.25">
      <c r="B16" s="3"/>
      <c r="C16" s="87" t="s">
        <v>71</v>
      </c>
      <c r="D16" s="87"/>
      <c r="E16" s="87"/>
      <c r="F16" s="114"/>
      <c r="G16" s="56" t="s">
        <v>76</v>
      </c>
      <c r="H16" s="167">
        <v>2.6774584151570906</v>
      </c>
      <c r="I16" s="166">
        <v>1.8584753527600242</v>
      </c>
      <c r="J16" s="166">
        <v>0.7997136959241686</v>
      </c>
      <c r="K16" s="167">
        <v>1.3456628981296035</v>
      </c>
      <c r="L16" s="166">
        <v>2.391525054518141</v>
      </c>
      <c r="M16" s="166">
        <v>2.5413532423590084</v>
      </c>
      <c r="N16" s="166">
        <v>2.8750846480212147</v>
      </c>
      <c r="O16" s="167">
        <v>2.898775738418678</v>
      </c>
      <c r="P16" s="193">
        <v>2.759997036457065</v>
      </c>
      <c r="Q16" s="166">
        <v>1.946867186382832</v>
      </c>
      <c r="R16" s="166">
        <v>1.461203816684062</v>
      </c>
      <c r="S16" s="167">
        <v>1.2796268294580102</v>
      </c>
      <c r="T16" s="193">
        <v>0.6137652920456418</v>
      </c>
      <c r="U16" s="166">
        <v>0.7115341028676596</v>
      </c>
      <c r="V16" s="166">
        <v>0.7945171332287799</v>
      </c>
      <c r="W16" s="167">
        <v>1.0789408678964207</v>
      </c>
      <c r="X16" s="166">
        <v>1.2608698130959937</v>
      </c>
      <c r="Y16" s="166">
        <v>1.3454211997773484</v>
      </c>
      <c r="Z16" s="166">
        <v>1.410167706445307</v>
      </c>
      <c r="AA16" s="173">
        <v>1.3658735706220142</v>
      </c>
    </row>
    <row r="17" spans="2:27" ht="3.75" customHeight="1">
      <c r="B17" s="3"/>
      <c r="C17" s="87"/>
      <c r="D17" s="87"/>
      <c r="E17" s="87"/>
      <c r="F17" s="114"/>
      <c r="G17" s="56"/>
      <c r="H17" s="114"/>
      <c r="I17" s="87"/>
      <c r="J17" s="87"/>
      <c r="K17" s="114"/>
      <c r="L17" s="87"/>
      <c r="M17" s="87"/>
      <c r="N17" s="87"/>
      <c r="O17" s="114"/>
      <c r="P17" s="192"/>
      <c r="Q17" s="87"/>
      <c r="R17" s="87"/>
      <c r="S17" s="114"/>
      <c r="T17" s="192"/>
      <c r="U17" s="87"/>
      <c r="V17" s="87"/>
      <c r="W17" s="114"/>
      <c r="X17" s="87"/>
      <c r="Y17" s="87"/>
      <c r="Z17" s="87"/>
      <c r="AA17" s="4"/>
    </row>
    <row r="18" spans="2:27" ht="14.25">
      <c r="B18" s="3"/>
      <c r="C18" s="87" t="s">
        <v>18</v>
      </c>
      <c r="D18" s="87"/>
      <c r="E18" s="87"/>
      <c r="F18" s="114"/>
      <c r="G18" s="56" t="s">
        <v>77</v>
      </c>
      <c r="H18" s="167">
        <v>2.633176653439449</v>
      </c>
      <c r="I18" s="166">
        <v>1.401354574696839</v>
      </c>
      <c r="J18" s="166">
        <v>-0.2069267501215677</v>
      </c>
      <c r="K18" s="167">
        <v>1.6170412156477454</v>
      </c>
      <c r="L18" s="166">
        <v>2.6769487886701597</v>
      </c>
      <c r="M18" s="166">
        <v>2.5696736670840323</v>
      </c>
      <c r="N18" s="166">
        <v>2.373247431476628</v>
      </c>
      <c r="O18" s="167">
        <v>2.923288330727104</v>
      </c>
      <c r="P18" s="193">
        <v>2.8752518463668792</v>
      </c>
      <c r="Q18" s="166">
        <v>2.52259754609436</v>
      </c>
      <c r="R18" s="166">
        <v>1.1053303467454754</v>
      </c>
      <c r="S18" s="167">
        <v>-0.7806244700072682</v>
      </c>
      <c r="T18" s="193">
        <v>-1.4820771218192021</v>
      </c>
      <c r="U18" s="166">
        <v>-1.2192273870945485</v>
      </c>
      <c r="V18" s="166">
        <v>0.1682990893133791</v>
      </c>
      <c r="W18" s="167">
        <v>1.640371524677093</v>
      </c>
      <c r="X18" s="166">
        <v>1.8252443214555854</v>
      </c>
      <c r="Y18" s="166">
        <v>1.7215688203848742</v>
      </c>
      <c r="Z18" s="166">
        <v>1.534986244880244</v>
      </c>
      <c r="AA18" s="173">
        <v>1.418323758429736</v>
      </c>
    </row>
    <row r="19" spans="2:27" ht="14.25">
      <c r="B19" s="3"/>
      <c r="C19" s="87"/>
      <c r="D19" s="87" t="s">
        <v>19</v>
      </c>
      <c r="E19" s="87"/>
      <c r="F19" s="114"/>
      <c r="G19" s="56" t="s">
        <v>77</v>
      </c>
      <c r="H19" s="167">
        <v>2.739826141908196</v>
      </c>
      <c r="I19" s="166">
        <v>1.8316564421740509</v>
      </c>
      <c r="J19" s="166">
        <v>0.7815552740025424</v>
      </c>
      <c r="K19" s="167">
        <v>1.377929227978882</v>
      </c>
      <c r="L19" s="166">
        <v>2.380769746489733</v>
      </c>
      <c r="M19" s="166">
        <v>2.7075384498946136</v>
      </c>
      <c r="N19" s="166">
        <v>2.711532910341603</v>
      </c>
      <c r="O19" s="167">
        <v>3.150500753729176</v>
      </c>
      <c r="P19" s="193">
        <v>2.869071840127475</v>
      </c>
      <c r="Q19" s="166">
        <v>2.064226888148184</v>
      </c>
      <c r="R19" s="166">
        <v>1.6285144367971895</v>
      </c>
      <c r="S19" s="167">
        <v>0.8022632327879364</v>
      </c>
      <c r="T19" s="193">
        <v>0.4808185588707232</v>
      </c>
      <c r="U19" s="166">
        <v>0.7487506153174337</v>
      </c>
      <c r="V19" s="166">
        <v>0.7999540041469828</v>
      </c>
      <c r="W19" s="167">
        <v>1.0875790300576256</v>
      </c>
      <c r="X19" s="166">
        <v>1.2202172797178008</v>
      </c>
      <c r="Y19" s="166">
        <v>1.3578991254263144</v>
      </c>
      <c r="Z19" s="166">
        <v>1.447148686449438</v>
      </c>
      <c r="AA19" s="173">
        <v>1.4918555088470669</v>
      </c>
    </row>
    <row r="20" spans="2:27" ht="14.25">
      <c r="B20" s="3"/>
      <c r="C20" s="87"/>
      <c r="D20" s="87" t="s">
        <v>21</v>
      </c>
      <c r="E20" s="87"/>
      <c r="F20" s="114"/>
      <c r="G20" s="56" t="s">
        <v>77</v>
      </c>
      <c r="H20" s="167">
        <v>5.581210881643429</v>
      </c>
      <c r="I20" s="166">
        <v>4.6294999488422945</v>
      </c>
      <c r="J20" s="166">
        <v>1.0493933489561726</v>
      </c>
      <c r="K20" s="167">
        <v>2.2662288509150983</v>
      </c>
      <c r="L20" s="166">
        <v>5.273471526081693</v>
      </c>
      <c r="M20" s="166">
        <v>5.326699708498268</v>
      </c>
      <c r="N20" s="166">
        <v>5.707123858869821</v>
      </c>
      <c r="O20" s="167">
        <v>5.971113791690797</v>
      </c>
      <c r="P20" s="193">
        <v>5.836061639834071</v>
      </c>
      <c r="Q20" s="166">
        <v>5.286217460180495</v>
      </c>
      <c r="R20" s="166">
        <v>4.575933101036526</v>
      </c>
      <c r="S20" s="167">
        <v>2.9451187998445647</v>
      </c>
      <c r="T20" s="193">
        <v>1.368339274795943</v>
      </c>
      <c r="U20" s="166">
        <v>0.8212239229712139</v>
      </c>
      <c r="V20" s="166">
        <v>0.6575449490803038</v>
      </c>
      <c r="W20" s="167">
        <v>1.3665415539673376</v>
      </c>
      <c r="X20" s="166">
        <v>2.1308294127837684</v>
      </c>
      <c r="Y20" s="166">
        <v>2.452037975080003</v>
      </c>
      <c r="Z20" s="166">
        <v>2.32649922119154</v>
      </c>
      <c r="AA20" s="173">
        <v>2.146509096172295</v>
      </c>
    </row>
    <row r="21" spans="2:27" ht="14.25">
      <c r="B21" s="3"/>
      <c r="C21" s="87"/>
      <c r="D21" s="87" t="s">
        <v>20</v>
      </c>
      <c r="E21" s="87"/>
      <c r="F21" s="114"/>
      <c r="G21" s="56" t="s">
        <v>77</v>
      </c>
      <c r="H21" s="167">
        <v>1.207848329682193</v>
      </c>
      <c r="I21" s="166">
        <v>0.7543946020855685</v>
      </c>
      <c r="J21" s="166">
        <v>-0.22034129447490614</v>
      </c>
      <c r="K21" s="167">
        <v>1.546223099843715</v>
      </c>
      <c r="L21" s="166">
        <v>3.097374045919409</v>
      </c>
      <c r="M21" s="166">
        <v>1.4260855653301263</v>
      </c>
      <c r="N21" s="166">
        <v>0.3859652532367477</v>
      </c>
      <c r="O21" s="167">
        <v>-0.035968988983654526</v>
      </c>
      <c r="P21" s="193">
        <v>0.5029277313421119</v>
      </c>
      <c r="Q21" s="166">
        <v>1.9705570408865327</v>
      </c>
      <c r="R21" s="166">
        <v>1.000709962453243</v>
      </c>
      <c r="S21" s="167">
        <v>-0.4951117279542103</v>
      </c>
      <c r="T21" s="193">
        <v>-1.214974338701694</v>
      </c>
      <c r="U21" s="166">
        <v>-1.0388011186053348</v>
      </c>
      <c r="V21" s="166">
        <v>0.07019770746047982</v>
      </c>
      <c r="W21" s="167">
        <v>1.3010291517209964</v>
      </c>
      <c r="X21" s="166">
        <v>1.6348371139081337</v>
      </c>
      <c r="Y21" s="166">
        <v>1.6383414867751043</v>
      </c>
      <c r="Z21" s="166">
        <v>1.529178116311897</v>
      </c>
      <c r="AA21" s="173">
        <v>1.4466237348205908</v>
      </c>
    </row>
    <row r="22" spans="2:27" ht="14.25">
      <c r="B22" s="3"/>
      <c r="C22" s="87"/>
      <c r="D22" s="87" t="s">
        <v>22</v>
      </c>
      <c r="E22" s="87"/>
      <c r="F22" s="114"/>
      <c r="G22" s="56" t="s">
        <v>77</v>
      </c>
      <c r="H22" s="167">
        <v>0.014777282137941938</v>
      </c>
      <c r="I22" s="166">
        <v>-2.938246525710838</v>
      </c>
      <c r="J22" s="166">
        <v>-0.2771360678600985</v>
      </c>
      <c r="K22" s="167">
        <v>1.8397120928648008</v>
      </c>
      <c r="L22" s="166">
        <v>-0.0706232900648871</v>
      </c>
      <c r="M22" s="166">
        <v>0.9929264374340505</v>
      </c>
      <c r="N22" s="166">
        <v>-0.5144055492365425</v>
      </c>
      <c r="O22" s="167">
        <v>-0.34151097125263163</v>
      </c>
      <c r="P22" s="193">
        <v>-1.0287121578519134</v>
      </c>
      <c r="Q22" s="166">
        <v>-3.767808338828175</v>
      </c>
      <c r="R22" s="166">
        <v>-3.475459155364817</v>
      </c>
      <c r="S22" s="167">
        <v>-3.816629374223581</v>
      </c>
      <c r="T22" s="193">
        <v>-2.9827702239658294</v>
      </c>
      <c r="U22" s="166">
        <v>-0.2992288340755067</v>
      </c>
      <c r="V22" s="166">
        <v>0.7776266785306944</v>
      </c>
      <c r="W22" s="167">
        <v>1.765018009247683</v>
      </c>
      <c r="X22" s="166">
        <v>2.014551120407276</v>
      </c>
      <c r="Y22" s="166">
        <v>2.000233412490161</v>
      </c>
      <c r="Z22" s="166">
        <v>1.8098159692935951</v>
      </c>
      <c r="AA22" s="173">
        <v>1.5787671358393993</v>
      </c>
    </row>
    <row r="23" spans="2:27" ht="14.25">
      <c r="B23" s="3"/>
      <c r="C23" s="87"/>
      <c r="D23" s="87" t="s">
        <v>23</v>
      </c>
      <c r="E23" s="87"/>
      <c r="F23" s="114"/>
      <c r="G23" s="56" t="s">
        <v>77</v>
      </c>
      <c r="H23" s="167">
        <v>0.19918657714026722</v>
      </c>
      <c r="I23" s="166">
        <v>-2.9735674527997844</v>
      </c>
      <c r="J23" s="166">
        <v>-0.04002239990641954</v>
      </c>
      <c r="K23" s="167">
        <v>1.598469462390483</v>
      </c>
      <c r="L23" s="166">
        <v>0.43593145842322656</v>
      </c>
      <c r="M23" s="166">
        <v>1.259179289698281</v>
      </c>
      <c r="N23" s="166">
        <v>-0.46971181589555044</v>
      </c>
      <c r="O23" s="167">
        <v>-0.3908223565885436</v>
      </c>
      <c r="P23" s="193">
        <v>-0.9461085667412874</v>
      </c>
      <c r="Q23" s="166">
        <v>-4.192439542315725</v>
      </c>
      <c r="R23" s="166">
        <v>-3.477578018374146</v>
      </c>
      <c r="S23" s="167">
        <v>-3.731764461557603</v>
      </c>
      <c r="T23" s="193">
        <v>-2.803576129153214</v>
      </c>
      <c r="U23" s="166">
        <v>0.5928271251060693</v>
      </c>
      <c r="V23" s="166">
        <v>1.2078754256079662</v>
      </c>
      <c r="W23" s="167">
        <v>1.3534737081858168</v>
      </c>
      <c r="X23" s="166">
        <v>1.5305267323390268</v>
      </c>
      <c r="Y23" s="166">
        <v>1.6482288451955043</v>
      </c>
      <c r="Z23" s="166">
        <v>1.6553940022490536</v>
      </c>
      <c r="AA23" s="173">
        <v>1.5799552769023961</v>
      </c>
    </row>
    <row r="24" spans="2:27" ht="16.5">
      <c r="B24" s="3"/>
      <c r="C24" s="87"/>
      <c r="D24" s="87" t="s">
        <v>195</v>
      </c>
      <c r="E24" s="87"/>
      <c r="F24" s="114"/>
      <c r="G24" s="56" t="s">
        <v>77</v>
      </c>
      <c r="H24" s="167">
        <v>-0.18404270663448585</v>
      </c>
      <c r="I24" s="166">
        <v>0.036403406949702344</v>
      </c>
      <c r="J24" s="166">
        <v>-0.23720860452998238</v>
      </c>
      <c r="K24" s="167">
        <v>0.2374471109170031</v>
      </c>
      <c r="L24" s="166">
        <v>-0.5043561015788356</v>
      </c>
      <c r="M24" s="166">
        <v>-0.2629419417892933</v>
      </c>
      <c r="N24" s="166">
        <v>-0.0449046558152304</v>
      </c>
      <c r="O24" s="167">
        <v>0.04950486140187138</v>
      </c>
      <c r="P24" s="193">
        <v>-0.0833925754106275</v>
      </c>
      <c r="Q24" s="166">
        <v>0.44321262482736756</v>
      </c>
      <c r="R24" s="166">
        <v>0.002195202902967708</v>
      </c>
      <c r="S24" s="167">
        <v>-0.0881546360451182</v>
      </c>
      <c r="T24" s="193">
        <v>-0.18436284759890498</v>
      </c>
      <c r="U24" s="166">
        <v>-0.8867987754953361</v>
      </c>
      <c r="V24" s="166">
        <v>-0.42511390073940447</v>
      </c>
      <c r="W24" s="167">
        <v>0.40604854081939834</v>
      </c>
      <c r="X24" s="166">
        <v>0.47672793951345227</v>
      </c>
      <c r="Y24" s="166">
        <v>0.34629680348953684</v>
      </c>
      <c r="Z24" s="166">
        <v>0.15190730266721175</v>
      </c>
      <c r="AA24" s="173">
        <v>-0.0011696609432192417</v>
      </c>
    </row>
    <row r="25" spans="2:27" ht="3.75" customHeight="1">
      <c r="B25" s="3"/>
      <c r="C25" s="87"/>
      <c r="D25" s="87"/>
      <c r="E25" s="87"/>
      <c r="F25" s="114"/>
      <c r="G25" s="56"/>
      <c r="H25" s="114"/>
      <c r="I25" s="87"/>
      <c r="J25" s="87"/>
      <c r="K25" s="114"/>
      <c r="L25" s="87"/>
      <c r="M25" s="87"/>
      <c r="N25" s="87"/>
      <c r="O25" s="114"/>
      <c r="P25" s="192"/>
      <c r="Q25" s="87"/>
      <c r="R25" s="87"/>
      <c r="S25" s="114"/>
      <c r="T25" s="192"/>
      <c r="U25" s="87"/>
      <c r="V25" s="87"/>
      <c r="W25" s="114"/>
      <c r="X25" s="87"/>
      <c r="Y25" s="87"/>
      <c r="Z25" s="87"/>
      <c r="AA25" s="4"/>
    </row>
    <row r="26" spans="2:27" ht="17.25" thickBot="1">
      <c r="B26" s="81"/>
      <c r="C26" s="116" t="s">
        <v>196</v>
      </c>
      <c r="D26" s="116"/>
      <c r="E26" s="116"/>
      <c r="F26" s="117"/>
      <c r="G26" s="118" t="s">
        <v>42</v>
      </c>
      <c r="H26" s="181">
        <v>5.89252309672726</v>
      </c>
      <c r="I26" s="180">
        <v>7.150122997584305</v>
      </c>
      <c r="J26" s="180">
        <v>-1.1449213561446498</v>
      </c>
      <c r="K26" s="181">
        <v>2.051446771397707</v>
      </c>
      <c r="L26" s="180">
        <v>5.347222055937053</v>
      </c>
      <c r="M26" s="180">
        <v>7.446673603862777</v>
      </c>
      <c r="N26" s="180">
        <v>6.036890126893127</v>
      </c>
      <c r="O26" s="181">
        <v>4.794605177334901</v>
      </c>
      <c r="P26" s="208">
        <v>8.842463740375734</v>
      </c>
      <c r="Q26" s="180">
        <v>9.515340415983317</v>
      </c>
      <c r="R26" s="180">
        <v>6.497399079494869</v>
      </c>
      <c r="S26" s="181">
        <v>4.131385725020479</v>
      </c>
      <c r="T26" s="208">
        <v>-1.3736750261655146</v>
      </c>
      <c r="U26" s="180">
        <v>-3.770913549923904</v>
      </c>
      <c r="V26" s="180">
        <v>-0.8649149465396988</v>
      </c>
      <c r="W26" s="181">
        <v>1.2341420486834238</v>
      </c>
      <c r="X26" s="180">
        <v>1.69797224245049</v>
      </c>
      <c r="Y26" s="180">
        <v>2.043928107754482</v>
      </c>
      <c r="Z26" s="180">
        <v>2.1910342966202165</v>
      </c>
      <c r="AA26" s="209">
        <v>2.2806805826699446</v>
      </c>
    </row>
    <row r="27" ht="3.75" customHeight="1"/>
    <row r="28" ht="14.25">
      <c r="B28" s="73" t="s">
        <v>206</v>
      </c>
    </row>
    <row r="29" spans="2:6" ht="14.25">
      <c r="B29" s="73" t="s">
        <v>101</v>
      </c>
      <c r="F29" s="122"/>
    </row>
    <row r="30" spans="2:6" ht="14.25">
      <c r="B30" s="73" t="s">
        <v>199</v>
      </c>
      <c r="F30" s="122"/>
    </row>
    <row r="31" ht="14.25">
      <c r="G31" s="122"/>
    </row>
    <row r="32" ht="15" thickBot="1">
      <c r="F32" s="223" t="s">
        <v>75</v>
      </c>
    </row>
    <row r="33" spans="6:23" ht="14.25">
      <c r="F33" s="224"/>
      <c r="G33" s="225"/>
      <c r="H33" s="226">
        <v>43831</v>
      </c>
      <c r="I33" s="226">
        <v>43862</v>
      </c>
      <c r="J33" s="226">
        <v>43891</v>
      </c>
      <c r="K33" s="226">
        <v>43922</v>
      </c>
      <c r="L33" s="226">
        <v>43952</v>
      </c>
      <c r="M33" s="226">
        <v>43983</v>
      </c>
      <c r="N33" s="226">
        <v>44013</v>
      </c>
      <c r="O33" s="226">
        <v>44044</v>
      </c>
      <c r="P33" s="226">
        <v>44075</v>
      </c>
      <c r="Q33" s="226">
        <v>44105</v>
      </c>
      <c r="R33" s="226">
        <v>44136</v>
      </c>
      <c r="S33" s="226">
        <v>44166</v>
      </c>
      <c r="T33" s="226">
        <v>44197</v>
      </c>
      <c r="U33" s="226">
        <v>44228</v>
      </c>
      <c r="V33" s="226">
        <v>44256</v>
      </c>
      <c r="W33" s="227">
        <v>44287</v>
      </c>
    </row>
    <row r="34" spans="6:23" ht="15" thickBot="1">
      <c r="F34" s="228" t="s">
        <v>70</v>
      </c>
      <c r="G34" s="229" t="s">
        <v>83</v>
      </c>
      <c r="H34" s="180">
        <v>3.2138088880411857</v>
      </c>
      <c r="I34" s="180">
        <v>3.1211342658673544</v>
      </c>
      <c r="J34" s="180">
        <v>2.420117224428054</v>
      </c>
      <c r="K34" s="180">
        <v>2.122441279124615</v>
      </c>
      <c r="L34" s="180">
        <v>1.8592103778313884</v>
      </c>
      <c r="M34" s="180">
        <v>1.9318181934066416</v>
      </c>
      <c r="N34" s="180">
        <v>1.669717943008635</v>
      </c>
      <c r="O34" s="180">
        <v>1.3792493755984623</v>
      </c>
      <c r="P34" s="180">
        <v>1.3018262987120721</v>
      </c>
      <c r="Q34" s="180">
        <v>1.4061233799471466</v>
      </c>
      <c r="R34" s="180">
        <v>1.239279261966388</v>
      </c>
      <c r="S34" s="180">
        <v>1.2800241644416417</v>
      </c>
      <c r="T34" s="180">
        <v>0.5153737273603696</v>
      </c>
      <c r="U34" s="180">
        <v>0.4679109707910811</v>
      </c>
      <c r="V34" s="180">
        <v>0.5767664818178986</v>
      </c>
      <c r="W34" s="209">
        <v>0.7411898696720698</v>
      </c>
    </row>
    <row r="35" spans="6:8" ht="14.25">
      <c r="F35" s="73" t="s">
        <v>206</v>
      </c>
      <c r="G35" s="230"/>
      <c r="H35" s="231"/>
    </row>
    <row r="36" spans="7:8" ht="14.25">
      <c r="G36" s="230"/>
      <c r="H36" s="231"/>
    </row>
    <row r="37" spans="7:8" ht="14.25">
      <c r="G37" s="230"/>
      <c r="H37" s="231"/>
    </row>
    <row r="38" spans="7:8" ht="14.25">
      <c r="G38" s="230"/>
      <c r="H38" s="231"/>
    </row>
    <row r="39" spans="7:8" ht="14.25">
      <c r="G39" s="230"/>
      <c r="H39" s="231"/>
    </row>
    <row r="40" spans="7:8" ht="14.25">
      <c r="G40" s="230"/>
      <c r="H40" s="231"/>
    </row>
    <row r="41" spans="7:8" ht="14.25">
      <c r="G41" s="230"/>
      <c r="H41" s="231"/>
    </row>
    <row r="42" spans="7:8" ht="14.25">
      <c r="G42" s="230"/>
      <c r="H42" s="231"/>
    </row>
    <row r="43" spans="7:8" ht="14.25">
      <c r="G43" s="230"/>
      <c r="H43" s="231"/>
    </row>
  </sheetData>
  <sheetProtection/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73" customWidth="1"/>
    <col min="6" max="6" width="35.8515625" style="73" customWidth="1"/>
    <col min="7" max="7" width="21.421875" style="73" customWidth="1"/>
    <col min="8" max="8" width="10.5742187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102</v>
      </c>
    </row>
    <row r="2" spans="2:27" ht="30" customHeight="1">
      <c r="B2" s="91" t="str">
        <f>"Strednodobá predikcia "&amp;Súhrn!$H$3&amp;" - trh práce [objem]"</f>
        <v>Strednodobá predikcia P2Q-2020 - trh práce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4.25">
      <c r="B3" s="278" t="s">
        <v>29</v>
      </c>
      <c r="C3" s="279"/>
      <c r="D3" s="279"/>
      <c r="E3" s="279"/>
      <c r="F3" s="280"/>
      <c r="G3" s="281" t="s">
        <v>69</v>
      </c>
      <c r="H3" s="140" t="s">
        <v>35</v>
      </c>
      <c r="I3" s="265">
        <v>2020</v>
      </c>
      <c r="J3" s="265">
        <v>2021</v>
      </c>
      <c r="K3" s="268">
        <v>2022</v>
      </c>
      <c r="L3" s="285">
        <v>2019</v>
      </c>
      <c r="M3" s="283"/>
      <c r="N3" s="283"/>
      <c r="O3" s="283"/>
      <c r="P3" s="285">
        <v>2020</v>
      </c>
      <c r="Q3" s="283"/>
      <c r="R3" s="283"/>
      <c r="S3" s="283"/>
      <c r="T3" s="285">
        <v>2021</v>
      </c>
      <c r="U3" s="283"/>
      <c r="V3" s="283"/>
      <c r="W3" s="283"/>
      <c r="X3" s="285">
        <v>2022</v>
      </c>
      <c r="Y3" s="283"/>
      <c r="Z3" s="283"/>
      <c r="AA3" s="284"/>
    </row>
    <row r="4" spans="2:27" ht="14.25">
      <c r="B4" s="273"/>
      <c r="C4" s="274"/>
      <c r="D4" s="274"/>
      <c r="E4" s="274"/>
      <c r="F4" s="275"/>
      <c r="G4" s="277"/>
      <c r="H4" s="141">
        <v>2019</v>
      </c>
      <c r="I4" s="264"/>
      <c r="J4" s="264"/>
      <c r="K4" s="269"/>
      <c r="L4" s="142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145" t="s">
        <v>6</v>
      </c>
    </row>
    <row r="5" spans="2:27" ht="3.75" customHeight="1">
      <c r="B5" s="9"/>
      <c r="C5" s="10"/>
      <c r="D5" s="10"/>
      <c r="E5" s="10"/>
      <c r="F5" s="146"/>
      <c r="G5" s="147"/>
      <c r="H5" s="101"/>
      <c r="I5" s="102"/>
      <c r="J5" s="102"/>
      <c r="K5" s="148"/>
      <c r="L5" s="149"/>
      <c r="M5" s="149"/>
      <c r="N5" s="149"/>
      <c r="O5" s="150"/>
      <c r="P5" s="186"/>
      <c r="Q5" s="149"/>
      <c r="R5" s="149"/>
      <c r="S5" s="150"/>
      <c r="T5" s="186"/>
      <c r="U5" s="149"/>
      <c r="V5" s="149"/>
      <c r="W5" s="150"/>
      <c r="X5" s="149"/>
      <c r="Y5" s="149"/>
      <c r="Z5" s="149"/>
      <c r="AA5" s="151"/>
    </row>
    <row r="6" spans="2:27" ht="14.25">
      <c r="B6" s="9" t="s">
        <v>25</v>
      </c>
      <c r="C6" s="10"/>
      <c r="D6" s="10"/>
      <c r="E6" s="10"/>
      <c r="F6" s="99"/>
      <c r="G6" s="100"/>
      <c r="H6" s="101"/>
      <c r="I6" s="102"/>
      <c r="J6" s="102"/>
      <c r="K6" s="148"/>
      <c r="L6" s="149"/>
      <c r="M6" s="149"/>
      <c r="N6" s="149"/>
      <c r="O6" s="150"/>
      <c r="P6" s="186"/>
      <c r="Q6" s="149"/>
      <c r="R6" s="149"/>
      <c r="S6" s="150"/>
      <c r="T6" s="186"/>
      <c r="U6" s="149"/>
      <c r="V6" s="149"/>
      <c r="W6" s="150"/>
      <c r="X6" s="149"/>
      <c r="Y6" s="149"/>
      <c r="Z6" s="149"/>
      <c r="AA6" s="151"/>
    </row>
    <row r="7" spans="2:27" ht="14.25">
      <c r="B7" s="9"/>
      <c r="C7" s="107" t="s">
        <v>10</v>
      </c>
      <c r="D7" s="10"/>
      <c r="E7" s="10"/>
      <c r="F7" s="99"/>
      <c r="G7" s="56" t="s">
        <v>108</v>
      </c>
      <c r="H7" s="127">
        <v>2450.080000000003</v>
      </c>
      <c r="I7" s="128">
        <v>2398.9301333235567</v>
      </c>
      <c r="J7" s="128">
        <v>2380.613167772408</v>
      </c>
      <c r="K7" s="174">
        <v>2399.1860715010425</v>
      </c>
      <c r="L7" s="136">
        <v>2446.9069466279</v>
      </c>
      <c r="M7" s="136">
        <v>2452.62002084418</v>
      </c>
      <c r="N7" s="136">
        <v>2451.4676415195104</v>
      </c>
      <c r="O7" s="187">
        <v>2449.32539100842</v>
      </c>
      <c r="P7" s="188">
        <v>2436.672</v>
      </c>
      <c r="Q7" s="136">
        <v>2396.07194960115</v>
      </c>
      <c r="R7" s="136">
        <v>2382.6482924601446</v>
      </c>
      <c r="S7" s="187">
        <v>2380.3282912329305</v>
      </c>
      <c r="T7" s="188">
        <v>2377.585114777503</v>
      </c>
      <c r="U7" s="136">
        <v>2377.361456985152</v>
      </c>
      <c r="V7" s="136">
        <v>2380.79278618421</v>
      </c>
      <c r="W7" s="187">
        <v>2386.713313142766</v>
      </c>
      <c r="X7" s="136">
        <v>2392.713705390263</v>
      </c>
      <c r="Y7" s="136">
        <v>2398.012088427576</v>
      </c>
      <c r="Z7" s="136">
        <v>2401.437341667756</v>
      </c>
      <c r="AA7" s="137">
        <v>2404.5811505185766</v>
      </c>
    </row>
    <row r="8" spans="2:27" ht="3.75" customHeight="1">
      <c r="B8" s="3"/>
      <c r="C8" s="87"/>
      <c r="D8" s="113"/>
      <c r="E8" s="87"/>
      <c r="F8" s="114"/>
      <c r="G8" s="56"/>
      <c r="H8" s="135"/>
      <c r="I8" s="136"/>
      <c r="J8" s="136"/>
      <c r="K8" s="187"/>
      <c r="L8" s="136"/>
      <c r="M8" s="136"/>
      <c r="N8" s="136"/>
      <c r="O8" s="187"/>
      <c r="P8" s="188"/>
      <c r="Q8" s="136"/>
      <c r="R8" s="136"/>
      <c r="S8" s="187"/>
      <c r="T8" s="188"/>
      <c r="U8" s="136"/>
      <c r="V8" s="136"/>
      <c r="W8" s="187"/>
      <c r="X8" s="136"/>
      <c r="Y8" s="136"/>
      <c r="Z8" s="136"/>
      <c r="AA8" s="137"/>
    </row>
    <row r="9" spans="2:27" ht="14.25">
      <c r="B9" s="3"/>
      <c r="C9" s="87"/>
      <c r="D9" s="113" t="s">
        <v>46</v>
      </c>
      <c r="E9" s="87"/>
      <c r="F9" s="114"/>
      <c r="G9" s="56" t="s">
        <v>108</v>
      </c>
      <c r="H9" s="135">
        <v>2123.0052499999997</v>
      </c>
      <c r="I9" s="136">
        <v>2077.9070686614446</v>
      </c>
      <c r="J9" s="136">
        <v>2062.0412659577914</v>
      </c>
      <c r="K9" s="187">
        <v>2078.128757380408</v>
      </c>
      <c r="L9" s="161"/>
      <c r="M9" s="161"/>
      <c r="N9" s="161"/>
      <c r="O9" s="189"/>
      <c r="P9" s="190"/>
      <c r="Q9" s="161"/>
      <c r="R9" s="161"/>
      <c r="S9" s="189"/>
      <c r="T9" s="190"/>
      <c r="U9" s="161"/>
      <c r="V9" s="161"/>
      <c r="W9" s="189"/>
      <c r="X9" s="161"/>
      <c r="Y9" s="161"/>
      <c r="Z9" s="161"/>
      <c r="AA9" s="191"/>
    </row>
    <row r="10" spans="2:27" ht="14.25">
      <c r="B10" s="3"/>
      <c r="C10" s="87"/>
      <c r="D10" s="113" t="s">
        <v>47</v>
      </c>
      <c r="E10" s="87"/>
      <c r="F10" s="114"/>
      <c r="G10" s="56" t="s">
        <v>108</v>
      </c>
      <c r="H10" s="135">
        <v>327.0747500000027</v>
      </c>
      <c r="I10" s="136">
        <v>321.0230646621116</v>
      </c>
      <c r="J10" s="136">
        <v>318.571901814616</v>
      </c>
      <c r="K10" s="187">
        <v>321.05731412063454</v>
      </c>
      <c r="L10" s="161"/>
      <c r="M10" s="161"/>
      <c r="N10" s="161"/>
      <c r="O10" s="189"/>
      <c r="P10" s="190"/>
      <c r="Q10" s="161"/>
      <c r="R10" s="161"/>
      <c r="S10" s="189"/>
      <c r="T10" s="190"/>
      <c r="U10" s="161"/>
      <c r="V10" s="161"/>
      <c r="W10" s="189"/>
      <c r="X10" s="161"/>
      <c r="Y10" s="161"/>
      <c r="Z10" s="161"/>
      <c r="AA10" s="191"/>
    </row>
    <row r="11" spans="2:27" ht="3.75" customHeight="1">
      <c r="B11" s="3"/>
      <c r="C11" s="87"/>
      <c r="D11" s="87"/>
      <c r="E11" s="87"/>
      <c r="F11" s="114"/>
      <c r="G11" s="56"/>
      <c r="H11" s="175"/>
      <c r="I11" s="87"/>
      <c r="J11" s="87"/>
      <c r="K11" s="114"/>
      <c r="L11" s="87"/>
      <c r="M11" s="87"/>
      <c r="N11" s="87"/>
      <c r="O11" s="114"/>
      <c r="P11" s="192"/>
      <c r="Q11" s="87"/>
      <c r="R11" s="87"/>
      <c r="S11" s="114"/>
      <c r="T11" s="192"/>
      <c r="U11" s="87"/>
      <c r="V11" s="87"/>
      <c r="W11" s="114"/>
      <c r="X11" s="87"/>
      <c r="Y11" s="87"/>
      <c r="Z11" s="87"/>
      <c r="AA11" s="4"/>
    </row>
    <row r="12" spans="2:27" ht="14.25">
      <c r="B12" s="3"/>
      <c r="C12" s="87" t="s">
        <v>48</v>
      </c>
      <c r="D12" s="87"/>
      <c r="E12" s="87"/>
      <c r="F12" s="114"/>
      <c r="G12" s="56" t="s">
        <v>109</v>
      </c>
      <c r="H12" s="165">
        <v>157.74425</v>
      </c>
      <c r="I12" s="166">
        <v>201.0706885551865</v>
      </c>
      <c r="J12" s="166">
        <v>230.92994879729295</v>
      </c>
      <c r="K12" s="167">
        <v>215.77125247598923</v>
      </c>
      <c r="L12" s="29">
        <v>158.927131935785</v>
      </c>
      <c r="M12" s="29">
        <v>158.41449086731</v>
      </c>
      <c r="N12" s="29">
        <v>159.143777268561</v>
      </c>
      <c r="O12" s="172">
        <v>154.491599928344</v>
      </c>
      <c r="P12" s="30">
        <v>160.661191718957</v>
      </c>
      <c r="Q12" s="29">
        <v>199.97652599842377</v>
      </c>
      <c r="R12" s="29">
        <v>219.25537958256714</v>
      </c>
      <c r="S12" s="172">
        <v>224.38965692079822</v>
      </c>
      <c r="T12" s="30">
        <v>229.51911495236376</v>
      </c>
      <c r="U12" s="29">
        <v>232.25784939210635</v>
      </c>
      <c r="V12" s="29">
        <v>232.25369078177027</v>
      </c>
      <c r="W12" s="172">
        <v>229.68914006293133</v>
      </c>
      <c r="X12" s="29">
        <v>224.02518601217818</v>
      </c>
      <c r="Y12" s="29">
        <v>218.1363480028286</v>
      </c>
      <c r="Z12" s="29">
        <v>213.00578719799162</v>
      </c>
      <c r="AA12" s="31">
        <v>207.91768869095839</v>
      </c>
    </row>
    <row r="13" spans="2:27" ht="14.25">
      <c r="B13" s="3"/>
      <c r="C13" s="87" t="s">
        <v>8</v>
      </c>
      <c r="D13" s="87"/>
      <c r="E13" s="87"/>
      <c r="F13" s="114"/>
      <c r="G13" s="56" t="s">
        <v>11</v>
      </c>
      <c r="H13" s="165">
        <v>5.754126188446134</v>
      </c>
      <c r="I13" s="166">
        <v>7.41528745181533</v>
      </c>
      <c r="J13" s="166">
        <v>8.522991878567439</v>
      </c>
      <c r="K13" s="167">
        <v>7.979136741104983</v>
      </c>
      <c r="L13" s="166">
        <v>5.7724625097869815</v>
      </c>
      <c r="M13" s="166">
        <v>5.783798704506378</v>
      </c>
      <c r="N13" s="166">
        <v>5.810629224587653</v>
      </c>
      <c r="O13" s="167">
        <v>5.649614314903526</v>
      </c>
      <c r="P13" s="193">
        <v>5.908245831043545</v>
      </c>
      <c r="Q13" s="166">
        <v>7.380037050116986</v>
      </c>
      <c r="R13" s="166">
        <v>8.09197064493235</v>
      </c>
      <c r="S13" s="167">
        <v>8.280896281168443</v>
      </c>
      <c r="T13" s="193">
        <v>8.472069351068345</v>
      </c>
      <c r="U13" s="166">
        <v>8.574146338611346</v>
      </c>
      <c r="V13" s="166">
        <v>8.571520165878677</v>
      </c>
      <c r="W13" s="167">
        <v>8.474231658711386</v>
      </c>
      <c r="X13" s="166">
        <v>8.273351026253541</v>
      </c>
      <c r="Y13" s="166">
        <v>8.063289340234261</v>
      </c>
      <c r="Z13" s="166">
        <v>7.8807137953077575</v>
      </c>
      <c r="AA13" s="173">
        <v>7.699192802624374</v>
      </c>
    </row>
    <row r="14" spans="2:27" ht="3.75" customHeight="1">
      <c r="B14" s="3"/>
      <c r="C14" s="87"/>
      <c r="D14" s="87"/>
      <c r="E14" s="87"/>
      <c r="F14" s="114"/>
      <c r="G14" s="56"/>
      <c r="H14" s="175"/>
      <c r="I14" s="87"/>
      <c r="J14" s="87"/>
      <c r="K14" s="114"/>
      <c r="L14" s="87"/>
      <c r="M14" s="87"/>
      <c r="N14" s="87"/>
      <c r="O14" s="114"/>
      <c r="P14" s="192"/>
      <c r="Q14" s="87"/>
      <c r="R14" s="87"/>
      <c r="S14" s="114"/>
      <c r="T14" s="192"/>
      <c r="U14" s="87"/>
      <c r="V14" s="87"/>
      <c r="W14" s="114"/>
      <c r="X14" s="87"/>
      <c r="Y14" s="87"/>
      <c r="Z14" s="87"/>
      <c r="AA14" s="4"/>
    </row>
    <row r="15" spans="2:27" ht="14.25">
      <c r="B15" s="9" t="s">
        <v>24</v>
      </c>
      <c r="C15" s="87"/>
      <c r="D15" s="87"/>
      <c r="E15" s="87"/>
      <c r="F15" s="114"/>
      <c r="G15" s="56"/>
      <c r="H15" s="175"/>
      <c r="I15" s="87"/>
      <c r="J15" s="87"/>
      <c r="K15" s="114"/>
      <c r="L15" s="87"/>
      <c r="M15" s="87"/>
      <c r="N15" s="87"/>
      <c r="O15" s="114"/>
      <c r="P15" s="192"/>
      <c r="Q15" s="87"/>
      <c r="R15" s="87"/>
      <c r="S15" s="114"/>
      <c r="T15" s="192"/>
      <c r="U15" s="87"/>
      <c r="V15" s="87"/>
      <c r="W15" s="114"/>
      <c r="X15" s="87"/>
      <c r="Y15" s="87"/>
      <c r="Z15" s="87"/>
      <c r="AA15" s="4"/>
    </row>
    <row r="16" spans="2:27" ht="14.25">
      <c r="B16" s="3"/>
      <c r="C16" s="87" t="s">
        <v>85</v>
      </c>
      <c r="D16" s="87"/>
      <c r="E16" s="87"/>
      <c r="F16" s="114"/>
      <c r="G16" s="56" t="s">
        <v>88</v>
      </c>
      <c r="H16" s="194">
        <v>19085.096468791136</v>
      </c>
      <c r="I16" s="157">
        <v>18741.875490171788</v>
      </c>
      <c r="J16" s="157">
        <v>20229.76715426577</v>
      </c>
      <c r="K16" s="158">
        <v>21401.33751931526</v>
      </c>
      <c r="L16" s="157">
        <v>4660.062144386576</v>
      </c>
      <c r="M16" s="157">
        <v>4767.2184405244625</v>
      </c>
      <c r="N16" s="157">
        <v>4799.377213748879</v>
      </c>
      <c r="O16" s="158">
        <v>4857.921451832265</v>
      </c>
      <c r="P16" s="195">
        <v>4886.124429743516</v>
      </c>
      <c r="Q16" s="157">
        <v>4409.004931214507</v>
      </c>
      <c r="R16" s="157">
        <v>4668.636657796089</v>
      </c>
      <c r="S16" s="158">
        <v>4775.204799108145</v>
      </c>
      <c r="T16" s="195">
        <v>4906.387384186803</v>
      </c>
      <c r="U16" s="157">
        <v>5017.246278171703</v>
      </c>
      <c r="V16" s="157">
        <v>5115.3467349503335</v>
      </c>
      <c r="W16" s="158">
        <v>5190.195177987373</v>
      </c>
      <c r="X16" s="157">
        <v>5260.822966242997</v>
      </c>
      <c r="Y16" s="157">
        <v>5326.088323030099</v>
      </c>
      <c r="Z16" s="157">
        <v>5382.895235195025</v>
      </c>
      <c r="AA16" s="159">
        <v>5431.06555805532</v>
      </c>
    </row>
    <row r="17" spans="1:113" s="201" customFormat="1" ht="16.5">
      <c r="A17" s="69"/>
      <c r="B17" s="196"/>
      <c r="C17" s="53" t="s">
        <v>189</v>
      </c>
      <c r="D17" s="53"/>
      <c r="E17" s="53"/>
      <c r="F17" s="54"/>
      <c r="G17" s="55" t="s">
        <v>88</v>
      </c>
      <c r="H17" s="197">
        <v>1092</v>
      </c>
      <c r="I17" s="198">
        <v>1073.3777889741796</v>
      </c>
      <c r="J17" s="198">
        <v>1159.0620719535898</v>
      </c>
      <c r="K17" s="199">
        <v>1225.3382083573317</v>
      </c>
      <c r="L17" s="157">
        <v>1062.30200362204</v>
      </c>
      <c r="M17" s="157">
        <v>1089.91783395818</v>
      </c>
      <c r="N17" s="157">
        <v>1100.41152489175</v>
      </c>
      <c r="O17" s="158">
        <v>1115.36863752803</v>
      </c>
      <c r="P17" s="157">
        <v>1120.728613821252</v>
      </c>
      <c r="Q17" s="157">
        <v>1012.7086851659087</v>
      </c>
      <c r="R17" s="157">
        <v>1067.8493532462112</v>
      </c>
      <c r="S17" s="158">
        <v>1092.2245036633467</v>
      </c>
      <c r="T17" s="157">
        <v>1124.4763794066257</v>
      </c>
      <c r="U17" s="157">
        <v>1149.8837102943053</v>
      </c>
      <c r="V17" s="157">
        <v>1172.3669831830496</v>
      </c>
      <c r="W17" s="158">
        <v>1189.5212149303788</v>
      </c>
      <c r="X17" s="157">
        <v>1204.8644303996414</v>
      </c>
      <c r="Y17" s="157">
        <v>1219.811883951053</v>
      </c>
      <c r="Z17" s="157">
        <v>1232.8221350671888</v>
      </c>
      <c r="AA17" s="159">
        <v>1243.854384011444</v>
      </c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</row>
    <row r="18" spans="2:27" ht="14.25">
      <c r="B18" s="3"/>
      <c r="C18" s="87"/>
      <c r="D18" s="113" t="s">
        <v>50</v>
      </c>
      <c r="E18" s="87"/>
      <c r="F18" s="114"/>
      <c r="G18" s="56" t="s">
        <v>88</v>
      </c>
      <c r="H18" s="197">
        <v>1060.6442682029376</v>
      </c>
      <c r="I18" s="202">
        <v>1011.0498961572039</v>
      </c>
      <c r="J18" s="202">
        <v>1097.8993564419832</v>
      </c>
      <c r="K18" s="203">
        <v>1166.1964385679626</v>
      </c>
      <c r="L18" s="176"/>
      <c r="M18" s="176"/>
      <c r="N18" s="176"/>
      <c r="O18" s="177"/>
      <c r="P18" s="204"/>
      <c r="Q18" s="176"/>
      <c r="R18" s="176"/>
      <c r="S18" s="177"/>
      <c r="T18" s="204"/>
      <c r="U18" s="176"/>
      <c r="V18" s="176"/>
      <c r="W18" s="177"/>
      <c r="X18" s="176"/>
      <c r="Y18" s="176"/>
      <c r="Z18" s="176"/>
      <c r="AA18" s="178"/>
    </row>
    <row r="19" spans="2:27" ht="16.5">
      <c r="B19" s="3"/>
      <c r="C19" s="87"/>
      <c r="D19" s="113" t="s">
        <v>190</v>
      </c>
      <c r="E19" s="87"/>
      <c r="F19" s="114"/>
      <c r="G19" s="56" t="s">
        <v>88</v>
      </c>
      <c r="H19" s="197">
        <v>1215.9083664509624</v>
      </c>
      <c r="I19" s="202">
        <v>1316.9540977809734</v>
      </c>
      <c r="J19" s="202">
        <v>1392.7040386767783</v>
      </c>
      <c r="K19" s="203">
        <v>1449.5666659429976</v>
      </c>
      <c r="L19" s="176"/>
      <c r="M19" s="176"/>
      <c r="N19" s="176"/>
      <c r="O19" s="177"/>
      <c r="P19" s="204"/>
      <c r="Q19" s="176"/>
      <c r="R19" s="176"/>
      <c r="S19" s="177"/>
      <c r="T19" s="204"/>
      <c r="U19" s="176"/>
      <c r="V19" s="176"/>
      <c r="W19" s="177"/>
      <c r="X19" s="176"/>
      <c r="Y19" s="176"/>
      <c r="Z19" s="176"/>
      <c r="AA19" s="178"/>
    </row>
    <row r="20" spans="2:27" ht="14.25">
      <c r="B20" s="3"/>
      <c r="C20" s="87" t="s">
        <v>49</v>
      </c>
      <c r="D20" s="87"/>
      <c r="E20" s="87"/>
      <c r="F20" s="114"/>
      <c r="G20" s="56" t="s">
        <v>88</v>
      </c>
      <c r="H20" s="205">
        <v>942.2936395482424</v>
      </c>
      <c r="I20" s="206">
        <v>909.3292009940184</v>
      </c>
      <c r="J20" s="206">
        <v>974.1251117677228</v>
      </c>
      <c r="K20" s="207">
        <v>1016.1522923620655</v>
      </c>
      <c r="L20" s="176"/>
      <c r="M20" s="176"/>
      <c r="N20" s="176"/>
      <c r="O20" s="177"/>
      <c r="P20" s="204"/>
      <c r="Q20" s="176"/>
      <c r="R20" s="176"/>
      <c r="S20" s="177"/>
      <c r="T20" s="204"/>
      <c r="U20" s="176"/>
      <c r="V20" s="176"/>
      <c r="W20" s="177"/>
      <c r="X20" s="176"/>
      <c r="Y20" s="176"/>
      <c r="Z20" s="176"/>
      <c r="AA20" s="178"/>
    </row>
    <row r="21" spans="2:27" ht="16.5">
      <c r="B21" s="3"/>
      <c r="C21" s="87" t="s">
        <v>191</v>
      </c>
      <c r="D21" s="87"/>
      <c r="E21" s="87"/>
      <c r="F21" s="114"/>
      <c r="G21" s="56" t="s">
        <v>113</v>
      </c>
      <c r="H21" s="160">
        <v>36445.874012277105</v>
      </c>
      <c r="I21" s="157">
        <v>33402.14711638739</v>
      </c>
      <c r="J21" s="157">
        <v>36471.467155668535</v>
      </c>
      <c r="K21" s="158">
        <v>37808.03448896673</v>
      </c>
      <c r="L21" s="157">
        <v>9065.685903295464</v>
      </c>
      <c r="M21" s="157">
        <v>9078.601637175956</v>
      </c>
      <c r="N21" s="157">
        <v>9119.178644572814</v>
      </c>
      <c r="O21" s="158">
        <v>9182.400088135078</v>
      </c>
      <c r="P21" s="195">
        <v>8733.234433926436</v>
      </c>
      <c r="Q21" s="157">
        <v>7666.895338859117</v>
      </c>
      <c r="R21" s="157">
        <v>8329.55715672626</v>
      </c>
      <c r="S21" s="158">
        <v>8667.943618686993</v>
      </c>
      <c r="T21" s="195">
        <v>8891.5931020911</v>
      </c>
      <c r="U21" s="157">
        <v>9066.465364124942</v>
      </c>
      <c r="V21" s="157">
        <v>9206.181449432233</v>
      </c>
      <c r="W21" s="158">
        <v>9306.379504982477</v>
      </c>
      <c r="X21" s="157">
        <v>9374.73799954334</v>
      </c>
      <c r="Y21" s="157">
        <v>9431.782632181033</v>
      </c>
      <c r="Z21" s="157">
        <v>9479.983601551146</v>
      </c>
      <c r="AA21" s="159">
        <v>9521.130218319777</v>
      </c>
    </row>
    <row r="22" spans="2:27" ht="14.25">
      <c r="B22" s="3"/>
      <c r="C22" s="87" t="s">
        <v>81</v>
      </c>
      <c r="D22" s="87"/>
      <c r="E22" s="87"/>
      <c r="F22" s="114"/>
      <c r="G22" s="56" t="s">
        <v>114</v>
      </c>
      <c r="H22" s="165">
        <v>43.02357000286027</v>
      </c>
      <c r="I22" s="166">
        <v>45.47048038072706</v>
      </c>
      <c r="J22" s="166">
        <v>45.02219817239959</v>
      </c>
      <c r="K22" s="167">
        <v>45.21199607224046</v>
      </c>
      <c r="L22" s="166">
        <v>42.54948260772467</v>
      </c>
      <c r="M22" s="166">
        <v>43.23678263824203</v>
      </c>
      <c r="N22" s="166">
        <v>43.1897263752259</v>
      </c>
      <c r="O22" s="167">
        <v>43.118288390248466</v>
      </c>
      <c r="P22" s="193">
        <v>45.07203118003486</v>
      </c>
      <c r="Q22" s="166">
        <v>46.22715401640951</v>
      </c>
      <c r="R22" s="166">
        <v>45.44352228324208</v>
      </c>
      <c r="S22" s="167">
        <v>45.139214043221784</v>
      </c>
      <c r="T22" s="193">
        <v>45.12218279578113</v>
      </c>
      <c r="U22" s="166">
        <v>45.0330229509151</v>
      </c>
      <c r="V22" s="166">
        <v>44.974782307823816</v>
      </c>
      <c r="W22" s="167">
        <v>44.95880463507834</v>
      </c>
      <c r="X22" s="166">
        <v>45.06578426659532</v>
      </c>
      <c r="Y22" s="166">
        <v>45.17573421023655</v>
      </c>
      <c r="Z22" s="166">
        <v>45.26537788873335</v>
      </c>
      <c r="AA22" s="173">
        <v>45.341087923396614</v>
      </c>
    </row>
    <row r="23" spans="2:27" ht="3.75" customHeight="1">
      <c r="B23" s="3"/>
      <c r="C23" s="87"/>
      <c r="D23" s="87"/>
      <c r="E23" s="87"/>
      <c r="F23" s="114"/>
      <c r="G23" s="56"/>
      <c r="H23" s="175"/>
      <c r="I23" s="87"/>
      <c r="J23" s="87"/>
      <c r="K23" s="114"/>
      <c r="L23" s="87"/>
      <c r="M23" s="87"/>
      <c r="N23" s="87"/>
      <c r="O23" s="114"/>
      <c r="P23" s="192"/>
      <c r="Q23" s="87"/>
      <c r="R23" s="87"/>
      <c r="S23" s="114"/>
      <c r="T23" s="192"/>
      <c r="U23" s="87"/>
      <c r="V23" s="87"/>
      <c r="W23" s="114"/>
      <c r="X23" s="87"/>
      <c r="Y23" s="87"/>
      <c r="Z23" s="87"/>
      <c r="AA23" s="4"/>
    </row>
    <row r="24" spans="2:27" ht="14.25">
      <c r="B24" s="9" t="s">
        <v>26</v>
      </c>
      <c r="C24" s="87"/>
      <c r="D24" s="87"/>
      <c r="E24" s="87"/>
      <c r="F24" s="114"/>
      <c r="G24" s="56"/>
      <c r="H24" s="175"/>
      <c r="I24" s="87"/>
      <c r="J24" s="87"/>
      <c r="K24" s="114"/>
      <c r="L24" s="87"/>
      <c r="M24" s="87"/>
      <c r="N24" s="87"/>
      <c r="O24" s="114"/>
      <c r="P24" s="192"/>
      <c r="Q24" s="87"/>
      <c r="R24" s="87"/>
      <c r="S24" s="114"/>
      <c r="T24" s="192"/>
      <c r="U24" s="87"/>
      <c r="V24" s="87"/>
      <c r="W24" s="114"/>
      <c r="X24" s="87"/>
      <c r="Y24" s="87"/>
      <c r="Z24" s="87"/>
      <c r="AA24" s="4"/>
    </row>
    <row r="25" spans="2:27" ht="14.25">
      <c r="B25" s="3"/>
      <c r="C25" s="87" t="s">
        <v>86</v>
      </c>
      <c r="D25" s="87"/>
      <c r="E25" s="87"/>
      <c r="F25" s="114"/>
      <c r="G25" s="56" t="s">
        <v>109</v>
      </c>
      <c r="H25" s="135">
        <v>3718.0600606951266</v>
      </c>
      <c r="I25" s="136">
        <v>3688.9776644290437</v>
      </c>
      <c r="J25" s="136">
        <v>3661.2392824446238</v>
      </c>
      <c r="K25" s="187">
        <v>3633.5543514293836</v>
      </c>
      <c r="L25" s="136">
        <v>3729.8421120340217</v>
      </c>
      <c r="M25" s="136">
        <v>3721.697636542797</v>
      </c>
      <c r="N25" s="136">
        <v>3713.7371960560567</v>
      </c>
      <c r="O25" s="187">
        <v>3706.9632981476307</v>
      </c>
      <c r="P25" s="188">
        <v>3699.5710399067398</v>
      </c>
      <c r="Q25" s="136">
        <v>3692.3810594899883</v>
      </c>
      <c r="R25" s="136">
        <v>3685.373502775143</v>
      </c>
      <c r="S25" s="187">
        <v>3678.585055544304</v>
      </c>
      <c r="T25" s="188">
        <v>3671.637515920656</v>
      </c>
      <c r="U25" s="136">
        <v>3664.661474065966</v>
      </c>
      <c r="V25" s="136">
        <v>3657.807314539298</v>
      </c>
      <c r="W25" s="187">
        <v>3650.8508252525753</v>
      </c>
      <c r="X25" s="136">
        <v>3643.8544183839003</v>
      </c>
      <c r="Y25" s="136">
        <v>3636.8734763125103</v>
      </c>
      <c r="Z25" s="136">
        <v>3630.057672789778</v>
      </c>
      <c r="AA25" s="137">
        <v>3623.4318382313463</v>
      </c>
    </row>
    <row r="26" spans="2:27" ht="14.25">
      <c r="B26" s="3"/>
      <c r="C26" s="87" t="s">
        <v>27</v>
      </c>
      <c r="D26" s="87"/>
      <c r="E26" s="87"/>
      <c r="F26" s="114"/>
      <c r="G26" s="56" t="s">
        <v>109</v>
      </c>
      <c r="H26" s="135">
        <v>2741.38</v>
      </c>
      <c r="I26" s="136">
        <v>2712.058790002346</v>
      </c>
      <c r="J26" s="136">
        <v>2709.495621806579</v>
      </c>
      <c r="K26" s="187">
        <v>2704.1204881723306</v>
      </c>
      <c r="L26" s="136">
        <v>2753.194700984725</v>
      </c>
      <c r="M26" s="136">
        <v>2738.93506604722</v>
      </c>
      <c r="N26" s="136">
        <v>2738.8389642062307</v>
      </c>
      <c r="O26" s="187">
        <v>2734.551268761824</v>
      </c>
      <c r="P26" s="188">
        <v>2719.270597624747</v>
      </c>
      <c r="Q26" s="136">
        <v>2709.6954207737185</v>
      </c>
      <c r="R26" s="136">
        <v>2709.5424489691804</v>
      </c>
      <c r="S26" s="187">
        <v>2709.726692641737</v>
      </c>
      <c r="T26" s="188">
        <v>2709.126961093879</v>
      </c>
      <c r="U26" s="136">
        <v>2708.8160175922826</v>
      </c>
      <c r="V26" s="136">
        <v>2709.5974376438003</v>
      </c>
      <c r="W26" s="187">
        <v>2710.442070896354</v>
      </c>
      <c r="X26" s="136">
        <v>2707.792589741288</v>
      </c>
      <c r="Y26" s="136">
        <v>2705.3022507126248</v>
      </c>
      <c r="Z26" s="136">
        <v>2702.8742919812294</v>
      </c>
      <c r="AA26" s="137">
        <v>2700.512820254181</v>
      </c>
    </row>
    <row r="27" spans="2:27" ht="16.5">
      <c r="B27" s="3"/>
      <c r="C27" s="87" t="s">
        <v>192</v>
      </c>
      <c r="D27" s="87"/>
      <c r="E27" s="87"/>
      <c r="F27" s="114"/>
      <c r="G27" s="56" t="s">
        <v>11</v>
      </c>
      <c r="H27" s="165">
        <v>73.73146045955576</v>
      </c>
      <c r="I27" s="166">
        <v>73.51804082855861</v>
      </c>
      <c r="J27" s="166">
        <v>74.00523795128235</v>
      </c>
      <c r="K27" s="167">
        <v>74.42097766411426</v>
      </c>
      <c r="L27" s="166">
        <v>73.81531491914295</v>
      </c>
      <c r="M27" s="166">
        <v>73.5937019481116</v>
      </c>
      <c r="N27" s="166">
        <v>73.74886319675082</v>
      </c>
      <c r="O27" s="167">
        <v>73.7679617742177</v>
      </c>
      <c r="P27" s="193">
        <v>73.50232143922543</v>
      </c>
      <c r="Q27" s="166">
        <v>73.38612610985487</v>
      </c>
      <c r="R27" s="166">
        <v>73.52151544284055</v>
      </c>
      <c r="S27" s="167">
        <v>73.66220032231362</v>
      </c>
      <c r="T27" s="193">
        <v>73.78525111334612</v>
      </c>
      <c r="U27" s="166">
        <v>73.91722364431203</v>
      </c>
      <c r="V27" s="166">
        <v>74.07709604804796</v>
      </c>
      <c r="W27" s="167">
        <v>74.2413809994233</v>
      </c>
      <c r="X27" s="166">
        <v>74.31121770617366</v>
      </c>
      <c r="Y27" s="166">
        <v>74.38538261868757</v>
      </c>
      <c r="Z27" s="166">
        <v>74.45816390856436</v>
      </c>
      <c r="AA27" s="173">
        <v>74.52914642303146</v>
      </c>
    </row>
    <row r="28" spans="2:27" ht="17.25" thickBot="1">
      <c r="B28" s="81"/>
      <c r="C28" s="116" t="s">
        <v>193</v>
      </c>
      <c r="D28" s="116"/>
      <c r="E28" s="116"/>
      <c r="F28" s="117"/>
      <c r="G28" s="118" t="s">
        <v>11</v>
      </c>
      <c r="H28" s="179">
        <v>7.19874135</v>
      </c>
      <c r="I28" s="180">
        <v>7.7247380790860465</v>
      </c>
      <c r="J28" s="180">
        <v>7.882522884062626</v>
      </c>
      <c r="K28" s="181">
        <v>7.807819562566398</v>
      </c>
      <c r="L28" s="180">
        <v>7.22843878</v>
      </c>
      <c r="M28" s="180">
        <v>7.178277849999999</v>
      </c>
      <c r="N28" s="180">
        <v>7.169872400000001</v>
      </c>
      <c r="O28" s="181">
        <v>7.21837637</v>
      </c>
      <c r="P28" s="208">
        <v>7.404365810000001</v>
      </c>
      <c r="Q28" s="180">
        <v>7.715228667190738</v>
      </c>
      <c r="R28" s="180">
        <v>7.865231820609868</v>
      </c>
      <c r="S28" s="181">
        <v>7.9141260185435796</v>
      </c>
      <c r="T28" s="208">
        <v>7.918793993172975</v>
      </c>
      <c r="U28" s="180">
        <v>7.901611531587912</v>
      </c>
      <c r="V28" s="180">
        <v>7.866968179111539</v>
      </c>
      <c r="W28" s="181">
        <v>7.842717832378076</v>
      </c>
      <c r="X28" s="180">
        <v>7.825742589664654</v>
      </c>
      <c r="Y28" s="180">
        <v>7.813859919765258</v>
      </c>
      <c r="Z28" s="180">
        <v>7.8055420508356805</v>
      </c>
      <c r="AA28" s="209">
        <v>7.78613369</v>
      </c>
    </row>
    <row r="29" ht="15" thickBot="1"/>
    <row r="30" spans="2:27" ht="30" customHeight="1">
      <c r="B30" s="91" t="str">
        <f>"Strednodobá predikcia "&amp;Súhrn!$H$3&amp;" - trh práce [zmena oproti predchádzajúcemu obdobiu]"</f>
        <v>Strednodobá predikcia P2Q-2020 - trh práce [zmena oproti predchádzajúcemu obdobiu]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</row>
    <row r="31" spans="2:27" ht="14.25">
      <c r="B31" s="278" t="s">
        <v>29</v>
      </c>
      <c r="C31" s="279"/>
      <c r="D31" s="279"/>
      <c r="E31" s="279"/>
      <c r="F31" s="280"/>
      <c r="G31" s="281" t="s">
        <v>69</v>
      </c>
      <c r="H31" s="140" t="str">
        <f>H$3</f>
        <v>Skutočnosť</v>
      </c>
      <c r="I31" s="265">
        <f>I$3</f>
        <v>2020</v>
      </c>
      <c r="J31" s="265">
        <f>J$3</f>
        <v>2021</v>
      </c>
      <c r="K31" s="268">
        <f>K$3</f>
        <v>2022</v>
      </c>
      <c r="L31" s="285">
        <f>L$3</f>
        <v>2019</v>
      </c>
      <c r="M31" s="283"/>
      <c r="N31" s="283"/>
      <c r="O31" s="283"/>
      <c r="P31" s="285">
        <f>P$3</f>
        <v>2020</v>
      </c>
      <c r="Q31" s="283"/>
      <c r="R31" s="283"/>
      <c r="S31" s="283"/>
      <c r="T31" s="285">
        <f>T$3</f>
        <v>2021</v>
      </c>
      <c r="U31" s="283"/>
      <c r="V31" s="283"/>
      <c r="W31" s="283"/>
      <c r="X31" s="285">
        <f>X$3</f>
        <v>2022</v>
      </c>
      <c r="Y31" s="283"/>
      <c r="Z31" s="283"/>
      <c r="AA31" s="284"/>
    </row>
    <row r="32" spans="2:27" ht="14.25">
      <c r="B32" s="273"/>
      <c r="C32" s="274"/>
      <c r="D32" s="274"/>
      <c r="E32" s="274"/>
      <c r="F32" s="275"/>
      <c r="G32" s="277"/>
      <c r="H32" s="141">
        <f>$H$4</f>
        <v>2019</v>
      </c>
      <c r="I32" s="264"/>
      <c r="J32" s="264"/>
      <c r="K32" s="269"/>
      <c r="L32" s="142" t="s">
        <v>3</v>
      </c>
      <c r="M32" s="142" t="s">
        <v>4</v>
      </c>
      <c r="N32" s="142" t="s">
        <v>5</v>
      </c>
      <c r="O32" s="143" t="s">
        <v>6</v>
      </c>
      <c r="P32" s="144" t="s">
        <v>3</v>
      </c>
      <c r="Q32" s="142" t="s">
        <v>4</v>
      </c>
      <c r="R32" s="142" t="s">
        <v>5</v>
      </c>
      <c r="S32" s="143" t="s">
        <v>6</v>
      </c>
      <c r="T32" s="144" t="s">
        <v>3</v>
      </c>
      <c r="U32" s="142" t="s">
        <v>4</v>
      </c>
      <c r="V32" s="142" t="s">
        <v>5</v>
      </c>
      <c r="W32" s="143" t="s">
        <v>6</v>
      </c>
      <c r="X32" s="142" t="s">
        <v>3</v>
      </c>
      <c r="Y32" s="142" t="s">
        <v>4</v>
      </c>
      <c r="Z32" s="142" t="s">
        <v>5</v>
      </c>
      <c r="AA32" s="210" t="s">
        <v>6</v>
      </c>
    </row>
    <row r="33" spans="2:27" ht="3.75" customHeight="1">
      <c r="B33" s="9"/>
      <c r="C33" s="10"/>
      <c r="D33" s="10"/>
      <c r="E33" s="10"/>
      <c r="F33" s="146"/>
      <c r="G33" s="147"/>
      <c r="H33" s="101"/>
      <c r="I33" s="102"/>
      <c r="J33" s="102"/>
      <c r="K33" s="148"/>
      <c r="L33" s="149"/>
      <c r="M33" s="149"/>
      <c r="N33" s="149"/>
      <c r="O33" s="150"/>
      <c r="P33" s="186"/>
      <c r="Q33" s="149"/>
      <c r="R33" s="149"/>
      <c r="S33" s="150"/>
      <c r="T33" s="186"/>
      <c r="U33" s="149"/>
      <c r="V33" s="149"/>
      <c r="W33" s="150"/>
      <c r="X33" s="149"/>
      <c r="Y33" s="149"/>
      <c r="Z33" s="149"/>
      <c r="AA33" s="151"/>
    </row>
    <row r="34" spans="2:27" ht="14.25">
      <c r="B34" s="9" t="s">
        <v>25</v>
      </c>
      <c r="C34" s="10"/>
      <c r="D34" s="10"/>
      <c r="E34" s="10"/>
      <c r="F34" s="99"/>
      <c r="G34" s="100"/>
      <c r="H34" s="101"/>
      <c r="I34" s="102"/>
      <c r="J34" s="102"/>
      <c r="K34" s="148"/>
      <c r="L34" s="149"/>
      <c r="M34" s="149"/>
      <c r="N34" s="149"/>
      <c r="O34" s="150"/>
      <c r="P34" s="186"/>
      <c r="Q34" s="149"/>
      <c r="R34" s="149"/>
      <c r="S34" s="150"/>
      <c r="T34" s="186"/>
      <c r="U34" s="149"/>
      <c r="V34" s="149"/>
      <c r="W34" s="150"/>
      <c r="X34" s="149"/>
      <c r="Y34" s="149"/>
      <c r="Z34" s="149"/>
      <c r="AA34" s="151"/>
    </row>
    <row r="35" spans="2:27" ht="14.25">
      <c r="B35" s="9"/>
      <c r="C35" s="107" t="s">
        <v>10</v>
      </c>
      <c r="D35" s="10"/>
      <c r="E35" s="10"/>
      <c r="F35" s="99"/>
      <c r="G35" s="56" t="s">
        <v>42</v>
      </c>
      <c r="H35" s="28">
        <v>1.2470752947847785</v>
      </c>
      <c r="I35" s="29">
        <v>-2.0876814910715638</v>
      </c>
      <c r="J35" s="29">
        <v>-0.7635472703730528</v>
      </c>
      <c r="K35" s="172">
        <v>0.780173107502975</v>
      </c>
      <c r="L35" s="166">
        <v>0.4801709422982583</v>
      </c>
      <c r="M35" s="166">
        <v>0.233481466230387</v>
      </c>
      <c r="N35" s="166">
        <v>-0.04698564453016729</v>
      </c>
      <c r="O35" s="167">
        <v>-0.08738644862400236</v>
      </c>
      <c r="P35" s="193">
        <v>-0.5166071872226894</v>
      </c>
      <c r="Q35" s="166">
        <v>-1.6662090916976098</v>
      </c>
      <c r="R35" s="166">
        <v>-0.5602359788586426</v>
      </c>
      <c r="S35" s="167">
        <v>-0.09737069606771342</v>
      </c>
      <c r="T35" s="193">
        <v>-0.1152436185181358</v>
      </c>
      <c r="U35" s="166">
        <v>-0.009406931047834632</v>
      </c>
      <c r="V35" s="166">
        <v>0.14433350843540893</v>
      </c>
      <c r="W35" s="167">
        <v>0.24867880115031937</v>
      </c>
      <c r="X35" s="166">
        <v>0.25140816932034227</v>
      </c>
      <c r="Y35" s="166">
        <v>0.2214382366505987</v>
      </c>
      <c r="Z35" s="166">
        <v>0.14283719655583127</v>
      </c>
      <c r="AA35" s="173">
        <v>0.13091363227646013</v>
      </c>
    </row>
    <row r="36" spans="2:27" ht="3.75" customHeight="1">
      <c r="B36" s="3"/>
      <c r="C36" s="87"/>
      <c r="D36" s="113"/>
      <c r="E36" s="87"/>
      <c r="F36" s="114"/>
      <c r="G36" s="56"/>
      <c r="H36" s="175"/>
      <c r="I36" s="87"/>
      <c r="J36" s="87"/>
      <c r="K36" s="114"/>
      <c r="L36" s="87"/>
      <c r="M36" s="87"/>
      <c r="N36" s="87"/>
      <c r="O36" s="114"/>
      <c r="P36" s="192"/>
      <c r="Q36" s="87"/>
      <c r="R36" s="87"/>
      <c r="S36" s="114"/>
      <c r="T36" s="192"/>
      <c r="U36" s="87"/>
      <c r="V36" s="87"/>
      <c r="W36" s="114"/>
      <c r="X36" s="87"/>
      <c r="Y36" s="87"/>
      <c r="Z36" s="87"/>
      <c r="AA36" s="4"/>
    </row>
    <row r="37" spans="2:27" ht="14.25">
      <c r="B37" s="3"/>
      <c r="C37" s="87"/>
      <c r="D37" s="113" t="s">
        <v>46</v>
      </c>
      <c r="E37" s="87"/>
      <c r="F37" s="114"/>
      <c r="G37" s="56" t="s">
        <v>42</v>
      </c>
      <c r="H37" s="165">
        <v>1.2188063409634964</v>
      </c>
      <c r="I37" s="166">
        <v>-2.1242614137932634</v>
      </c>
      <c r="J37" s="166">
        <v>-0.7635472703730528</v>
      </c>
      <c r="K37" s="167">
        <v>0.780173107502975</v>
      </c>
      <c r="L37" s="176"/>
      <c r="M37" s="176"/>
      <c r="N37" s="176"/>
      <c r="O37" s="177"/>
      <c r="P37" s="204"/>
      <c r="Q37" s="176"/>
      <c r="R37" s="176"/>
      <c r="S37" s="177"/>
      <c r="T37" s="204"/>
      <c r="U37" s="176"/>
      <c r="V37" s="176"/>
      <c r="W37" s="177"/>
      <c r="X37" s="176"/>
      <c r="Y37" s="176"/>
      <c r="Z37" s="176"/>
      <c r="AA37" s="178"/>
    </row>
    <row r="38" spans="2:27" ht="14.25">
      <c r="B38" s="3"/>
      <c r="C38" s="87"/>
      <c r="D38" s="113" t="s">
        <v>47</v>
      </c>
      <c r="E38" s="87"/>
      <c r="F38" s="114"/>
      <c r="G38" s="56" t="s">
        <v>42</v>
      </c>
      <c r="H38" s="165">
        <v>1.4309504574986533</v>
      </c>
      <c r="I38" s="166">
        <v>-1.8502453454114374</v>
      </c>
      <c r="J38" s="166">
        <v>-0.7635472703730954</v>
      </c>
      <c r="K38" s="167">
        <v>0.7801731075030034</v>
      </c>
      <c r="L38" s="176"/>
      <c r="M38" s="176"/>
      <c r="N38" s="176"/>
      <c r="O38" s="177"/>
      <c r="P38" s="204"/>
      <c r="Q38" s="176"/>
      <c r="R38" s="176"/>
      <c r="S38" s="177"/>
      <c r="T38" s="204"/>
      <c r="U38" s="176"/>
      <c r="V38" s="176"/>
      <c r="W38" s="177"/>
      <c r="X38" s="176"/>
      <c r="Y38" s="176"/>
      <c r="Z38" s="176"/>
      <c r="AA38" s="178"/>
    </row>
    <row r="39" spans="2:27" ht="3.75" customHeight="1">
      <c r="B39" s="3"/>
      <c r="C39" s="87"/>
      <c r="D39" s="87"/>
      <c r="E39" s="87"/>
      <c r="F39" s="114"/>
      <c r="G39" s="56"/>
      <c r="H39" s="175"/>
      <c r="I39" s="87"/>
      <c r="J39" s="87"/>
      <c r="K39" s="114"/>
      <c r="L39" s="87"/>
      <c r="M39" s="87"/>
      <c r="N39" s="87"/>
      <c r="O39" s="114"/>
      <c r="P39" s="192"/>
      <c r="Q39" s="87"/>
      <c r="R39" s="87"/>
      <c r="S39" s="114"/>
      <c r="T39" s="192"/>
      <c r="U39" s="87"/>
      <c r="V39" s="87"/>
      <c r="W39" s="114"/>
      <c r="X39" s="87"/>
      <c r="Y39" s="87"/>
      <c r="Z39" s="87"/>
      <c r="AA39" s="4"/>
    </row>
    <row r="40" spans="2:27" ht="14.25">
      <c r="B40" s="3"/>
      <c r="C40" s="87" t="s">
        <v>48</v>
      </c>
      <c r="D40" s="87"/>
      <c r="E40" s="87"/>
      <c r="F40" s="114"/>
      <c r="G40" s="56" t="s">
        <v>42</v>
      </c>
      <c r="H40" s="165">
        <v>-12.120929351565309</v>
      </c>
      <c r="I40" s="166">
        <v>27.46625538185164</v>
      </c>
      <c r="J40" s="166">
        <v>14.850130795623741</v>
      </c>
      <c r="K40" s="167">
        <v>-6.564196805244094</v>
      </c>
      <c r="L40" s="166">
        <v>-4.037093041409705</v>
      </c>
      <c r="M40" s="166">
        <v>-0.32256359391304557</v>
      </c>
      <c r="N40" s="166">
        <v>0.4603659660540984</v>
      </c>
      <c r="O40" s="167">
        <v>-2.9232543176138677</v>
      </c>
      <c r="P40" s="193">
        <v>3.9934804180127514</v>
      </c>
      <c r="Q40" s="166">
        <v>24.47095895332376</v>
      </c>
      <c r="R40" s="166">
        <v>9.64055830447586</v>
      </c>
      <c r="S40" s="167">
        <v>2.3416881939253074</v>
      </c>
      <c r="T40" s="193">
        <v>2.2859601025978122</v>
      </c>
      <c r="U40" s="166">
        <v>1.1932489545853429</v>
      </c>
      <c r="V40" s="166">
        <v>-0.0017905144420211627</v>
      </c>
      <c r="W40" s="167">
        <v>-1.1042023531280023</v>
      </c>
      <c r="X40" s="166">
        <v>-2.4659215708680478</v>
      </c>
      <c r="Y40" s="166">
        <v>-2.6286499809130675</v>
      </c>
      <c r="Z40" s="166">
        <v>-2.3519972034969783</v>
      </c>
      <c r="AA40" s="173">
        <v>-2.388713740581977</v>
      </c>
    </row>
    <row r="41" spans="2:27" ht="14.25">
      <c r="B41" s="3"/>
      <c r="C41" s="87" t="s">
        <v>8</v>
      </c>
      <c r="D41" s="87"/>
      <c r="E41" s="87"/>
      <c r="F41" s="114"/>
      <c r="G41" s="56" t="s">
        <v>115</v>
      </c>
      <c r="H41" s="165">
        <v>-0.7823335990338486</v>
      </c>
      <c r="I41" s="166">
        <v>1.6611612633691966</v>
      </c>
      <c r="J41" s="166">
        <v>1.1077044267521083</v>
      </c>
      <c r="K41" s="167">
        <v>-0.5438551374624554</v>
      </c>
      <c r="L41" s="166">
        <v>-0.2561575105249091</v>
      </c>
      <c r="M41" s="166">
        <v>0.011336194719396148</v>
      </c>
      <c r="N41" s="166">
        <v>0.02683052008127587</v>
      </c>
      <c r="O41" s="167">
        <v>-0.16101490968412693</v>
      </c>
      <c r="P41" s="193">
        <v>0.25863151614001906</v>
      </c>
      <c r="Q41" s="166">
        <v>1.4717912190734408</v>
      </c>
      <c r="R41" s="166">
        <v>0.7119335948153629</v>
      </c>
      <c r="S41" s="167">
        <v>0.18892563623609387</v>
      </c>
      <c r="T41" s="193">
        <v>0.19117306989990257</v>
      </c>
      <c r="U41" s="166">
        <v>0.1020769875430011</v>
      </c>
      <c r="V41" s="166">
        <v>-0.0026261727326684636</v>
      </c>
      <c r="W41" s="167">
        <v>-0.09728850716729243</v>
      </c>
      <c r="X41" s="166">
        <v>-0.20088063245784354</v>
      </c>
      <c r="Y41" s="166">
        <v>-0.21006168601928055</v>
      </c>
      <c r="Z41" s="166">
        <v>-0.18257554492650402</v>
      </c>
      <c r="AA41" s="173">
        <v>-0.181520992683383</v>
      </c>
    </row>
    <row r="42" spans="2:27" ht="3.75" customHeight="1">
      <c r="B42" s="3"/>
      <c r="C42" s="87"/>
      <c r="D42" s="87"/>
      <c r="E42" s="87"/>
      <c r="F42" s="114"/>
      <c r="G42" s="56"/>
      <c r="H42" s="175"/>
      <c r="I42" s="87"/>
      <c r="J42" s="87"/>
      <c r="K42" s="114"/>
      <c r="L42" s="87"/>
      <c r="M42" s="87"/>
      <c r="N42" s="87"/>
      <c r="O42" s="114"/>
      <c r="P42" s="192"/>
      <c r="Q42" s="87"/>
      <c r="R42" s="87"/>
      <c r="S42" s="114"/>
      <c r="T42" s="192"/>
      <c r="U42" s="87"/>
      <c r="V42" s="87"/>
      <c r="W42" s="114"/>
      <c r="X42" s="87"/>
      <c r="Y42" s="87"/>
      <c r="Z42" s="87"/>
      <c r="AA42" s="4"/>
    </row>
    <row r="43" spans="2:27" ht="14.25">
      <c r="B43" s="9" t="s">
        <v>24</v>
      </c>
      <c r="C43" s="87"/>
      <c r="D43" s="87"/>
      <c r="E43" s="87"/>
      <c r="F43" s="114"/>
      <c r="G43" s="56"/>
      <c r="H43" s="175"/>
      <c r="I43" s="87"/>
      <c r="J43" s="87"/>
      <c r="K43" s="114"/>
      <c r="L43" s="87"/>
      <c r="M43" s="87"/>
      <c r="N43" s="87"/>
      <c r="O43" s="114"/>
      <c r="P43" s="192"/>
      <c r="Q43" s="87"/>
      <c r="R43" s="87"/>
      <c r="S43" s="114"/>
      <c r="T43" s="192"/>
      <c r="U43" s="87"/>
      <c r="V43" s="87"/>
      <c r="W43" s="114"/>
      <c r="X43" s="87"/>
      <c r="Y43" s="87"/>
      <c r="Z43" s="87"/>
      <c r="AA43" s="4"/>
    </row>
    <row r="44" spans="2:27" ht="14.25">
      <c r="B44" s="3"/>
      <c r="C44" s="87" t="s">
        <v>85</v>
      </c>
      <c r="D44" s="87"/>
      <c r="E44" s="87"/>
      <c r="F44" s="114"/>
      <c r="G44" s="56" t="s">
        <v>42</v>
      </c>
      <c r="H44" s="165">
        <v>7.096849823404639</v>
      </c>
      <c r="I44" s="166">
        <v>-1.7983717251867262</v>
      </c>
      <c r="J44" s="166">
        <v>7.9388621745685555</v>
      </c>
      <c r="K44" s="167">
        <v>5.791319080024351</v>
      </c>
      <c r="L44" s="166">
        <v>1.9767365176489875</v>
      </c>
      <c r="M44" s="166">
        <v>2.2994606685012826</v>
      </c>
      <c r="N44" s="166">
        <v>0.674581490771331</v>
      </c>
      <c r="O44" s="167">
        <v>1.2198298961722145</v>
      </c>
      <c r="P44" s="193">
        <v>0.5805564826622174</v>
      </c>
      <c r="Q44" s="166">
        <v>-9.764784040795575</v>
      </c>
      <c r="R44" s="166">
        <v>5.888669453360379</v>
      </c>
      <c r="S44" s="167">
        <v>2.282639432522558</v>
      </c>
      <c r="T44" s="193">
        <v>2.7471614432779603</v>
      </c>
      <c r="U44" s="166">
        <v>2.2594810662972975</v>
      </c>
      <c r="V44" s="166">
        <v>1.9552649270065103</v>
      </c>
      <c r="W44" s="167">
        <v>1.463213481221942</v>
      </c>
      <c r="X44" s="166">
        <v>1.3607925296368393</v>
      </c>
      <c r="Y44" s="166">
        <v>1.2405921508077427</v>
      </c>
      <c r="Z44" s="166">
        <v>1.0665784853640474</v>
      </c>
      <c r="AA44" s="173">
        <v>0.8948775845634742</v>
      </c>
    </row>
    <row r="45" spans="2:27" ht="16.5">
      <c r="B45" s="3"/>
      <c r="C45" s="53" t="s">
        <v>189</v>
      </c>
      <c r="D45" s="53"/>
      <c r="E45" s="53"/>
      <c r="F45" s="54"/>
      <c r="G45" s="55" t="s">
        <v>42</v>
      </c>
      <c r="H45" s="211">
        <v>7.79861796643624</v>
      </c>
      <c r="I45" s="212">
        <v>-1.7053306800201824</v>
      </c>
      <c r="J45" s="212">
        <v>7.982677102094527</v>
      </c>
      <c r="K45" s="213">
        <v>5.718083440693917</v>
      </c>
      <c r="L45" s="166">
        <v>2.2149918536019015</v>
      </c>
      <c r="M45" s="166">
        <v>2.5996214110470106</v>
      </c>
      <c r="N45" s="166">
        <v>0.9627965160879057</v>
      </c>
      <c r="O45" s="167">
        <v>1.3592290064165837</v>
      </c>
      <c r="P45" s="193">
        <v>0.48055648266220885</v>
      </c>
      <c r="Q45" s="166">
        <v>-9.638366266659077</v>
      </c>
      <c r="R45" s="166">
        <v>5.444869673579333</v>
      </c>
      <c r="S45" s="167">
        <v>2.2826394325226005</v>
      </c>
      <c r="T45" s="193">
        <v>2.9528613975520273</v>
      </c>
      <c r="U45" s="166">
        <v>2.2594810662974254</v>
      </c>
      <c r="V45" s="166">
        <v>1.9552649270063966</v>
      </c>
      <c r="W45" s="167">
        <v>1.463213481221942</v>
      </c>
      <c r="X45" s="166">
        <v>1.289864802466795</v>
      </c>
      <c r="Y45" s="166">
        <v>1.2405921508076716</v>
      </c>
      <c r="Z45" s="166">
        <v>1.0665784853640474</v>
      </c>
      <c r="AA45" s="173">
        <v>0.8948775845636305</v>
      </c>
    </row>
    <row r="46" spans="2:27" ht="14.25">
      <c r="B46" s="3"/>
      <c r="C46" s="87"/>
      <c r="D46" s="113" t="s">
        <v>50</v>
      </c>
      <c r="E46" s="87"/>
      <c r="F46" s="114"/>
      <c r="G46" s="56" t="s">
        <v>42</v>
      </c>
      <c r="H46" s="214">
        <v>6.274975300877244</v>
      </c>
      <c r="I46" s="215">
        <v>-4.675872347828943</v>
      </c>
      <c r="J46" s="215">
        <v>8.590027120805459</v>
      </c>
      <c r="K46" s="216">
        <v>6.22070517896222</v>
      </c>
      <c r="L46" s="176"/>
      <c r="M46" s="176"/>
      <c r="N46" s="176"/>
      <c r="O46" s="177"/>
      <c r="P46" s="204"/>
      <c r="Q46" s="176"/>
      <c r="R46" s="176"/>
      <c r="S46" s="177"/>
      <c r="T46" s="204"/>
      <c r="U46" s="176"/>
      <c r="V46" s="176"/>
      <c r="W46" s="177"/>
      <c r="X46" s="176"/>
      <c r="Y46" s="176"/>
      <c r="Z46" s="176"/>
      <c r="AA46" s="178"/>
    </row>
    <row r="47" spans="2:27" ht="16.5">
      <c r="B47" s="3"/>
      <c r="C47" s="87"/>
      <c r="D47" s="113" t="s">
        <v>194</v>
      </c>
      <c r="E47" s="87"/>
      <c r="F47" s="114"/>
      <c r="G47" s="56" t="s">
        <v>42</v>
      </c>
      <c r="H47" s="214">
        <v>13.385966396196622</v>
      </c>
      <c r="I47" s="215">
        <v>8.310308088836237</v>
      </c>
      <c r="J47" s="215">
        <v>5.751904415153206</v>
      </c>
      <c r="K47" s="216">
        <v>4.082893830066368</v>
      </c>
      <c r="L47" s="176"/>
      <c r="M47" s="176"/>
      <c r="N47" s="176"/>
      <c r="O47" s="177"/>
      <c r="P47" s="204"/>
      <c r="Q47" s="176"/>
      <c r="R47" s="176"/>
      <c r="S47" s="177"/>
      <c r="T47" s="204"/>
      <c r="U47" s="176"/>
      <c r="V47" s="176"/>
      <c r="W47" s="177"/>
      <c r="X47" s="176"/>
      <c r="Y47" s="176"/>
      <c r="Z47" s="176"/>
      <c r="AA47" s="178"/>
    </row>
    <row r="48" spans="2:27" ht="14.25">
      <c r="B48" s="3"/>
      <c r="C48" s="87" t="s">
        <v>49</v>
      </c>
      <c r="D48" s="87"/>
      <c r="E48" s="87"/>
      <c r="F48" s="114"/>
      <c r="G48" s="56" t="s">
        <v>42</v>
      </c>
      <c r="H48" s="217">
        <v>4.993755361888375</v>
      </c>
      <c r="I48" s="218">
        <v>-3.498319119507997</v>
      </c>
      <c r="J48" s="218">
        <v>7.12568239344715</v>
      </c>
      <c r="K48" s="219">
        <v>4.314351420227425</v>
      </c>
      <c r="L48" s="176"/>
      <c r="M48" s="176"/>
      <c r="N48" s="176"/>
      <c r="O48" s="177"/>
      <c r="P48" s="204"/>
      <c r="Q48" s="176"/>
      <c r="R48" s="176"/>
      <c r="S48" s="177"/>
      <c r="T48" s="204"/>
      <c r="U48" s="176"/>
      <c r="V48" s="176"/>
      <c r="W48" s="177"/>
      <c r="X48" s="176"/>
      <c r="Y48" s="176"/>
      <c r="Z48" s="176"/>
      <c r="AA48" s="178"/>
    </row>
    <row r="49" spans="2:27" ht="16.5">
      <c r="B49" s="3"/>
      <c r="C49" s="87" t="s">
        <v>191</v>
      </c>
      <c r="D49" s="87"/>
      <c r="E49" s="87"/>
      <c r="F49" s="114"/>
      <c r="G49" s="56" t="s">
        <v>42</v>
      </c>
      <c r="H49" s="165">
        <v>1.1373104459672305</v>
      </c>
      <c r="I49" s="166">
        <v>-8.35136206327337</v>
      </c>
      <c r="J49" s="166">
        <v>9.188990242412615</v>
      </c>
      <c r="K49" s="167">
        <v>3.664693080740136</v>
      </c>
      <c r="L49" s="166">
        <v>0.15333613158688308</v>
      </c>
      <c r="M49" s="166">
        <v>0.14246835835993465</v>
      </c>
      <c r="N49" s="166">
        <v>0.44695217411785393</v>
      </c>
      <c r="O49" s="167">
        <v>0.6932800203436074</v>
      </c>
      <c r="P49" s="193">
        <v>-4.8915931553562615</v>
      </c>
      <c r="Q49" s="166">
        <v>-12.21012791005424</v>
      </c>
      <c r="R49" s="166">
        <v>8.64315721787004</v>
      </c>
      <c r="S49" s="167">
        <v>4.0624784198459025</v>
      </c>
      <c r="T49" s="193">
        <v>2.580190795449397</v>
      </c>
      <c r="U49" s="166">
        <v>1.9667146261193267</v>
      </c>
      <c r="V49" s="166">
        <v>1.54102044949218</v>
      </c>
      <c r="W49" s="167">
        <v>1.088378021882491</v>
      </c>
      <c r="X49" s="166">
        <v>0.7345337090999209</v>
      </c>
      <c r="Y49" s="166">
        <v>0.6084930868518228</v>
      </c>
      <c r="Z49" s="166">
        <v>0.5110483484389619</v>
      </c>
      <c r="AA49" s="173">
        <v>0.4340367926574942</v>
      </c>
    </row>
    <row r="50" spans="2:27" ht="3.75" customHeight="1">
      <c r="B50" s="3"/>
      <c r="C50" s="87"/>
      <c r="D50" s="87"/>
      <c r="E50" s="87"/>
      <c r="F50" s="114"/>
      <c r="G50" s="56"/>
      <c r="H50" s="175"/>
      <c r="I50" s="87"/>
      <c r="J50" s="87"/>
      <c r="K50" s="114"/>
      <c r="L50" s="87"/>
      <c r="M50" s="87"/>
      <c r="N50" s="87"/>
      <c r="O50" s="114"/>
      <c r="P50" s="192"/>
      <c r="Q50" s="87"/>
      <c r="R50" s="87"/>
      <c r="S50" s="114"/>
      <c r="T50" s="192"/>
      <c r="U50" s="87"/>
      <c r="V50" s="87"/>
      <c r="W50" s="114"/>
      <c r="X50" s="87"/>
      <c r="Y50" s="87"/>
      <c r="Z50" s="87"/>
      <c r="AA50" s="4"/>
    </row>
    <row r="51" spans="2:27" ht="14.25">
      <c r="B51" s="9" t="s">
        <v>26</v>
      </c>
      <c r="C51" s="87"/>
      <c r="D51" s="87"/>
      <c r="E51" s="87"/>
      <c r="F51" s="114"/>
      <c r="G51" s="56"/>
      <c r="H51" s="175"/>
      <c r="I51" s="87"/>
      <c r="J51" s="87"/>
      <c r="K51" s="114"/>
      <c r="L51" s="87"/>
      <c r="M51" s="87"/>
      <c r="N51" s="87"/>
      <c r="O51" s="114"/>
      <c r="P51" s="192"/>
      <c r="Q51" s="87"/>
      <c r="R51" s="87"/>
      <c r="S51" s="114"/>
      <c r="T51" s="192"/>
      <c r="U51" s="87"/>
      <c r="V51" s="87"/>
      <c r="W51" s="114"/>
      <c r="X51" s="87"/>
      <c r="Y51" s="87"/>
      <c r="Z51" s="87"/>
      <c r="AA51" s="4"/>
    </row>
    <row r="52" spans="2:27" ht="14.25">
      <c r="B52" s="3"/>
      <c r="C52" s="87" t="s">
        <v>86</v>
      </c>
      <c r="D52" s="87"/>
      <c r="E52" s="87"/>
      <c r="F52" s="114"/>
      <c r="G52" s="56" t="s">
        <v>42</v>
      </c>
      <c r="H52" s="165">
        <v>-0.8137385175198375</v>
      </c>
      <c r="I52" s="166">
        <v>-0.7821927508251605</v>
      </c>
      <c r="J52" s="166">
        <v>-0.7519259943449157</v>
      </c>
      <c r="K52" s="167">
        <v>-0.7561628421280062</v>
      </c>
      <c r="L52" s="166">
        <v>-0.2110842192318927</v>
      </c>
      <c r="M52" s="166">
        <v>-0.21835979236082892</v>
      </c>
      <c r="N52" s="166">
        <v>-0.2138927248838911</v>
      </c>
      <c r="O52" s="167">
        <v>-0.18240111108616475</v>
      </c>
      <c r="P52" s="193">
        <v>-0.19941546884439276</v>
      </c>
      <c r="Q52" s="166">
        <v>-0.19434632661987905</v>
      </c>
      <c r="R52" s="166">
        <v>-0.18978422329500688</v>
      </c>
      <c r="S52" s="167">
        <v>-0.18419970800049157</v>
      </c>
      <c r="T52" s="193">
        <v>-0.18886445518437256</v>
      </c>
      <c r="U52" s="166">
        <v>-0.18999810913906856</v>
      </c>
      <c r="V52" s="166">
        <v>-0.1870339068198632</v>
      </c>
      <c r="W52" s="167">
        <v>-0.1901819502375588</v>
      </c>
      <c r="X52" s="166">
        <v>-0.19163770867551477</v>
      </c>
      <c r="Y52" s="166">
        <v>-0.19158125626999833</v>
      </c>
      <c r="Z52" s="166">
        <v>-0.1874083211067017</v>
      </c>
      <c r="AA52" s="173">
        <v>-0.1825269776868197</v>
      </c>
    </row>
    <row r="53" spans="2:27" ht="15" thickBot="1">
      <c r="B53" s="81"/>
      <c r="C53" s="116" t="s">
        <v>27</v>
      </c>
      <c r="D53" s="116"/>
      <c r="E53" s="116"/>
      <c r="F53" s="117"/>
      <c r="G53" s="118" t="s">
        <v>42</v>
      </c>
      <c r="H53" s="179">
        <v>-0.17678749269464333</v>
      </c>
      <c r="I53" s="180">
        <v>-1.0695784603978211</v>
      </c>
      <c r="J53" s="180">
        <v>-0.09451005285046676</v>
      </c>
      <c r="K53" s="181">
        <v>-0.19838133676940117</v>
      </c>
      <c r="L53" s="180">
        <v>0.2213355421573482</v>
      </c>
      <c r="M53" s="180">
        <v>-0.5179304947959054</v>
      </c>
      <c r="N53" s="180">
        <v>-0.00350873016965636</v>
      </c>
      <c r="O53" s="181">
        <v>-0.1565515716857675</v>
      </c>
      <c r="P53" s="208">
        <v>-0.5587999505306698</v>
      </c>
      <c r="Q53" s="180">
        <v>-0.3521229869286344</v>
      </c>
      <c r="R53" s="180">
        <v>-0.005645350520410375</v>
      </c>
      <c r="S53" s="181">
        <v>0.006799807569962013</v>
      </c>
      <c r="T53" s="208">
        <v>-0.022132547518026513</v>
      </c>
      <c r="U53" s="180">
        <v>-0.011477627518459599</v>
      </c>
      <c r="V53" s="180">
        <v>0.02884729145291942</v>
      </c>
      <c r="W53" s="181">
        <v>0.031171909185474078</v>
      </c>
      <c r="X53" s="180">
        <v>-0.09775088659948494</v>
      </c>
      <c r="Y53" s="180">
        <v>-0.09196934204260288</v>
      </c>
      <c r="Z53" s="180">
        <v>-0.0897481503501325</v>
      </c>
      <c r="AA53" s="209">
        <v>-0.08736890702074618</v>
      </c>
    </row>
    <row r="54" ht="15" thickBot="1"/>
    <row r="55" spans="2:27" ht="30" customHeight="1">
      <c r="B55" s="91" t="str">
        <f>"Strednodobá predikcia "&amp;Súhrn!$H$3&amp;" - trh práce [zmena oproti rovnakému obdobiu predchádzajúceho roka]"</f>
        <v>Strednodobá predikcia P2Q-2020 - trh práce [zmena oproti rovnakému obdobiu predchádzajúceho roka]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220"/>
      <c r="Y55" s="220"/>
      <c r="Z55" s="220"/>
      <c r="AA55" s="221"/>
    </row>
    <row r="56" spans="2:27" ht="14.25">
      <c r="B56" s="278" t="s">
        <v>29</v>
      </c>
      <c r="C56" s="279"/>
      <c r="D56" s="279"/>
      <c r="E56" s="279"/>
      <c r="F56" s="280"/>
      <c r="G56" s="281" t="s">
        <v>69</v>
      </c>
      <c r="H56" s="140" t="str">
        <f>H$3</f>
        <v>Skutočnosť</v>
      </c>
      <c r="I56" s="265">
        <f>I$3</f>
        <v>2020</v>
      </c>
      <c r="J56" s="265">
        <f>J$3</f>
        <v>2021</v>
      </c>
      <c r="K56" s="268">
        <f>K$3</f>
        <v>2022</v>
      </c>
      <c r="L56" s="285">
        <f>L$3</f>
        <v>2019</v>
      </c>
      <c r="M56" s="283"/>
      <c r="N56" s="283"/>
      <c r="O56" s="283"/>
      <c r="P56" s="285">
        <f>P$3</f>
        <v>2020</v>
      </c>
      <c r="Q56" s="283"/>
      <c r="R56" s="283"/>
      <c r="S56" s="283"/>
      <c r="T56" s="285">
        <f>T$3</f>
        <v>2021</v>
      </c>
      <c r="U56" s="283"/>
      <c r="V56" s="283"/>
      <c r="W56" s="283"/>
      <c r="X56" s="285">
        <f>X$3</f>
        <v>2022</v>
      </c>
      <c r="Y56" s="283"/>
      <c r="Z56" s="283"/>
      <c r="AA56" s="284"/>
    </row>
    <row r="57" spans="2:27" ht="14.25">
      <c r="B57" s="273"/>
      <c r="C57" s="274"/>
      <c r="D57" s="274"/>
      <c r="E57" s="274"/>
      <c r="F57" s="275"/>
      <c r="G57" s="277"/>
      <c r="H57" s="141">
        <f>$H$4</f>
        <v>2019</v>
      </c>
      <c r="I57" s="264"/>
      <c r="J57" s="264"/>
      <c r="K57" s="269"/>
      <c r="L57" s="142" t="s">
        <v>3</v>
      </c>
      <c r="M57" s="142" t="s">
        <v>4</v>
      </c>
      <c r="N57" s="142" t="s">
        <v>5</v>
      </c>
      <c r="O57" s="143" t="s">
        <v>6</v>
      </c>
      <c r="P57" s="144" t="s">
        <v>3</v>
      </c>
      <c r="Q57" s="142" t="s">
        <v>4</v>
      </c>
      <c r="R57" s="142" t="s">
        <v>5</v>
      </c>
      <c r="S57" s="143" t="s">
        <v>6</v>
      </c>
      <c r="T57" s="144" t="s">
        <v>3</v>
      </c>
      <c r="U57" s="142" t="s">
        <v>4</v>
      </c>
      <c r="V57" s="142" t="s">
        <v>5</v>
      </c>
      <c r="W57" s="143" t="s">
        <v>6</v>
      </c>
      <c r="X57" s="142" t="s">
        <v>3</v>
      </c>
      <c r="Y57" s="142" t="s">
        <v>4</v>
      </c>
      <c r="Z57" s="142" t="s">
        <v>5</v>
      </c>
      <c r="AA57" s="145" t="s">
        <v>6</v>
      </c>
    </row>
    <row r="58" spans="2:27" ht="3.75" customHeight="1">
      <c r="B58" s="3"/>
      <c r="C58" s="87"/>
      <c r="D58" s="87"/>
      <c r="E58" s="87"/>
      <c r="F58" s="114"/>
      <c r="G58" s="56"/>
      <c r="H58" s="175"/>
      <c r="I58" s="87"/>
      <c r="J58" s="87"/>
      <c r="K58" s="114"/>
      <c r="L58" s="87"/>
      <c r="M58" s="87"/>
      <c r="N58" s="87"/>
      <c r="O58" s="114"/>
      <c r="P58" s="192"/>
      <c r="Q58" s="87"/>
      <c r="R58" s="87"/>
      <c r="S58" s="114"/>
      <c r="T58" s="192"/>
      <c r="U58" s="87"/>
      <c r="V58" s="87"/>
      <c r="W58" s="114"/>
      <c r="X58" s="87"/>
      <c r="Y58" s="87"/>
      <c r="Z58" s="87"/>
      <c r="AA58" s="4"/>
    </row>
    <row r="59" spans="2:27" ht="14.25">
      <c r="B59" s="9" t="s">
        <v>24</v>
      </c>
      <c r="C59" s="87"/>
      <c r="D59" s="87"/>
      <c r="E59" s="87"/>
      <c r="F59" s="114"/>
      <c r="G59" s="56"/>
      <c r="H59" s="175"/>
      <c r="I59" s="87"/>
      <c r="J59" s="87"/>
      <c r="K59" s="114"/>
      <c r="L59" s="87"/>
      <c r="M59" s="87"/>
      <c r="N59" s="87"/>
      <c r="O59" s="114"/>
      <c r="P59" s="192"/>
      <c r="Q59" s="87"/>
      <c r="R59" s="87"/>
      <c r="S59" s="114"/>
      <c r="T59" s="192"/>
      <c r="U59" s="87"/>
      <c r="V59" s="87"/>
      <c r="W59" s="114"/>
      <c r="X59" s="87"/>
      <c r="Y59" s="87"/>
      <c r="Z59" s="87"/>
      <c r="AA59" s="4"/>
    </row>
    <row r="60" spans="2:27" ht="14.25">
      <c r="B60" s="3"/>
      <c r="C60" s="87" t="s">
        <v>85</v>
      </c>
      <c r="D60" s="87"/>
      <c r="E60" s="87"/>
      <c r="F60" s="114"/>
      <c r="G60" s="56" t="s">
        <v>42</v>
      </c>
      <c r="H60" s="165">
        <v>7.096849823404639</v>
      </c>
      <c r="I60" s="166">
        <v>-1.7983717251867262</v>
      </c>
      <c r="J60" s="166">
        <v>7.9388621745685555</v>
      </c>
      <c r="K60" s="167">
        <v>5.791319080024351</v>
      </c>
      <c r="L60" s="166">
        <v>6.782680935843089</v>
      </c>
      <c r="M60" s="166">
        <v>8.414248919774735</v>
      </c>
      <c r="N60" s="166">
        <v>6.94212623220352</v>
      </c>
      <c r="O60" s="167">
        <v>6.306517073742725</v>
      </c>
      <c r="P60" s="193">
        <v>4.85105731109725</v>
      </c>
      <c r="Q60" s="166">
        <v>-7.514098919086791</v>
      </c>
      <c r="R60" s="166">
        <v>-2.724115028471914</v>
      </c>
      <c r="S60" s="167">
        <v>-1.7027169653581353</v>
      </c>
      <c r="T60" s="193">
        <v>0.41470402022385144</v>
      </c>
      <c r="U60" s="166">
        <v>13.795433583006883</v>
      </c>
      <c r="V60" s="166">
        <v>9.568319616569212</v>
      </c>
      <c r="W60" s="167">
        <v>8.690525251539682</v>
      </c>
      <c r="X60" s="166">
        <v>7.22396244533266</v>
      </c>
      <c r="Y60" s="166">
        <v>6.155608629420087</v>
      </c>
      <c r="Z60" s="166">
        <v>5.230310164835544</v>
      </c>
      <c r="AA60" s="173">
        <v>4.640873258283705</v>
      </c>
    </row>
    <row r="61" spans="2:27" ht="16.5">
      <c r="B61" s="3"/>
      <c r="C61" s="87" t="s">
        <v>189</v>
      </c>
      <c r="D61" s="87"/>
      <c r="E61" s="87"/>
      <c r="F61" s="114"/>
      <c r="G61" s="56" t="s">
        <v>42</v>
      </c>
      <c r="H61" s="165">
        <v>7.79861796643624</v>
      </c>
      <c r="I61" s="166">
        <v>-1.7053306800201824</v>
      </c>
      <c r="J61" s="166">
        <v>7.982677102094527</v>
      </c>
      <c r="K61" s="167">
        <v>5.718083440693917</v>
      </c>
      <c r="L61" s="166">
        <v>7.202298702144944</v>
      </c>
      <c r="M61" s="166">
        <v>8.941118427258004</v>
      </c>
      <c r="N61" s="166">
        <v>7.743962062882574</v>
      </c>
      <c r="O61" s="167">
        <v>7.321078007919965</v>
      </c>
      <c r="P61" s="193">
        <v>5.5</v>
      </c>
      <c r="Q61" s="166">
        <v>-7.083942145608901</v>
      </c>
      <c r="R61" s="166">
        <v>-2.959090386548084</v>
      </c>
      <c r="S61" s="167">
        <v>-2.0750210366302895</v>
      </c>
      <c r="T61" s="193">
        <v>0.33440438114587323</v>
      </c>
      <c r="U61" s="166">
        <v>13.54535881223569</v>
      </c>
      <c r="V61" s="166">
        <v>9.787675538605683</v>
      </c>
      <c r="W61" s="167">
        <v>8.908123828086318</v>
      </c>
      <c r="X61" s="166">
        <v>7.148931935363166</v>
      </c>
      <c r="Y61" s="166">
        <v>6.0813257054359156</v>
      </c>
      <c r="Z61" s="166">
        <v>5.156674723131459</v>
      </c>
      <c r="AA61" s="173">
        <v>4.567650278036027</v>
      </c>
    </row>
    <row r="62" spans="2:27" ht="17.25" thickBot="1">
      <c r="B62" s="81"/>
      <c r="C62" s="116" t="s">
        <v>191</v>
      </c>
      <c r="D62" s="116"/>
      <c r="E62" s="116"/>
      <c r="F62" s="117"/>
      <c r="G62" s="118" t="s">
        <v>42</v>
      </c>
      <c r="H62" s="179">
        <v>1.1373104459672305</v>
      </c>
      <c r="I62" s="180">
        <v>-8.35136206327337</v>
      </c>
      <c r="J62" s="180">
        <v>9.188990242412615</v>
      </c>
      <c r="K62" s="181">
        <v>3.664693080740136</v>
      </c>
      <c r="L62" s="180">
        <v>1.3625977523582264</v>
      </c>
      <c r="M62" s="180">
        <v>0.9005167712118123</v>
      </c>
      <c r="N62" s="180">
        <v>0.8536992213059591</v>
      </c>
      <c r="O62" s="181">
        <v>1.4427382915841633</v>
      </c>
      <c r="P62" s="208">
        <v>-3.667140830989723</v>
      </c>
      <c r="Q62" s="180">
        <v>-15.549820938678977</v>
      </c>
      <c r="R62" s="180">
        <v>-8.65891017845658</v>
      </c>
      <c r="S62" s="181">
        <v>-5.6026361791056445</v>
      </c>
      <c r="T62" s="208">
        <v>1.813287727047367</v>
      </c>
      <c r="U62" s="180">
        <v>18.25471671919405</v>
      </c>
      <c r="V62" s="180">
        <v>10.524260488423252</v>
      </c>
      <c r="W62" s="181">
        <v>7.365482684025508</v>
      </c>
      <c r="X62" s="180">
        <v>5.433727026247027</v>
      </c>
      <c r="Y62" s="180">
        <v>4.0293240351594335</v>
      </c>
      <c r="Z62" s="180">
        <v>2.9741120531118668</v>
      </c>
      <c r="AA62" s="209">
        <v>2.3075645391672026</v>
      </c>
    </row>
    <row r="63" ht="3.75" customHeight="1"/>
    <row r="64" ht="14.25">
      <c r="B64" s="73" t="s">
        <v>206</v>
      </c>
    </row>
    <row r="65" ht="14.25">
      <c r="B65" s="73" t="s">
        <v>136</v>
      </c>
    </row>
    <row r="66" ht="14.25">
      <c r="B66" s="73" t="s">
        <v>103</v>
      </c>
    </row>
    <row r="67" ht="14.25">
      <c r="B67" s="73" t="s">
        <v>198</v>
      </c>
    </row>
    <row r="68" ht="14.25">
      <c r="B68" s="73" t="s">
        <v>104</v>
      </c>
    </row>
    <row r="69" ht="14.25">
      <c r="B69" s="73" t="s">
        <v>105</v>
      </c>
    </row>
  </sheetData>
  <sheetProtection/>
  <mergeCells count="27">
    <mergeCell ref="L3:O3"/>
    <mergeCell ref="P3:S3"/>
    <mergeCell ref="T3:W3"/>
    <mergeCell ref="L56:O56"/>
    <mergeCell ref="L31:O31"/>
    <mergeCell ref="K56:K57"/>
    <mergeCell ref="K31:K32"/>
    <mergeCell ref="J31:J32"/>
    <mergeCell ref="J56:J57"/>
    <mergeCell ref="K3:K4"/>
    <mergeCell ref="X3:AA3"/>
    <mergeCell ref="X31:AA31"/>
    <mergeCell ref="X56:AA56"/>
    <mergeCell ref="P31:S31"/>
    <mergeCell ref="T56:W56"/>
    <mergeCell ref="T31:W31"/>
    <mergeCell ref="P56:S56"/>
    <mergeCell ref="B31:F32"/>
    <mergeCell ref="G31:G32"/>
    <mergeCell ref="G56:G57"/>
    <mergeCell ref="I56:I57"/>
    <mergeCell ref="J3:J4"/>
    <mergeCell ref="B3:F4"/>
    <mergeCell ref="G3:G4"/>
    <mergeCell ref="B56:F57"/>
    <mergeCell ref="I3:I4"/>
    <mergeCell ref="I31:I32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73" customWidth="1"/>
    <col min="6" max="6" width="33.8515625" style="73" customWidth="1"/>
    <col min="7" max="7" width="22.00390625" style="73" customWidth="1"/>
    <col min="8" max="8" width="10.8515625" style="73" customWidth="1"/>
    <col min="9" max="27" width="9.140625" style="73" customWidth="1"/>
    <col min="28" max="16384" width="9.140625" style="73" customWidth="1"/>
  </cols>
  <sheetData>
    <row r="1" ht="22.5" customHeight="1" thickBot="1">
      <c r="B1" s="72" t="s">
        <v>123</v>
      </c>
    </row>
    <row r="2" spans="2:27" ht="30" customHeight="1">
      <c r="B2" s="91" t="str">
        <f>"Strednodobá predikcia "&amp;Súhrn!$H$3&amp;" - obchodná a platobná bilancia [objem]"</f>
        <v>Strednodobá predikcia P2Q-2020 - obchodná a platobná bilancia [objem]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2:27" ht="14.25">
      <c r="B3" s="278" t="s">
        <v>29</v>
      </c>
      <c r="C3" s="279"/>
      <c r="D3" s="279"/>
      <c r="E3" s="279"/>
      <c r="F3" s="280"/>
      <c r="G3" s="281" t="s">
        <v>69</v>
      </c>
      <c r="H3" s="140" t="s">
        <v>35</v>
      </c>
      <c r="I3" s="265">
        <v>2020</v>
      </c>
      <c r="J3" s="265">
        <v>2021</v>
      </c>
      <c r="K3" s="268">
        <v>2022</v>
      </c>
      <c r="L3" s="285">
        <v>2019</v>
      </c>
      <c r="M3" s="283"/>
      <c r="N3" s="283"/>
      <c r="O3" s="283"/>
      <c r="P3" s="285">
        <v>2020</v>
      </c>
      <c r="Q3" s="283"/>
      <c r="R3" s="283"/>
      <c r="S3" s="283"/>
      <c r="T3" s="285">
        <v>2021</v>
      </c>
      <c r="U3" s="283"/>
      <c r="V3" s="283"/>
      <c r="W3" s="283"/>
      <c r="X3" s="285">
        <v>2022</v>
      </c>
      <c r="Y3" s="283"/>
      <c r="Z3" s="283"/>
      <c r="AA3" s="284"/>
    </row>
    <row r="4" spans="2:27" ht="14.25">
      <c r="B4" s="273"/>
      <c r="C4" s="274"/>
      <c r="D4" s="274"/>
      <c r="E4" s="274"/>
      <c r="F4" s="275"/>
      <c r="G4" s="277"/>
      <c r="H4" s="141">
        <v>2019</v>
      </c>
      <c r="I4" s="264"/>
      <c r="J4" s="264"/>
      <c r="K4" s="269"/>
      <c r="L4" s="142" t="s">
        <v>3</v>
      </c>
      <c r="M4" s="142" t="s">
        <v>4</v>
      </c>
      <c r="N4" s="142" t="s">
        <v>5</v>
      </c>
      <c r="O4" s="143" t="s">
        <v>6</v>
      </c>
      <c r="P4" s="144" t="s">
        <v>3</v>
      </c>
      <c r="Q4" s="142" t="s">
        <v>4</v>
      </c>
      <c r="R4" s="142" t="s">
        <v>5</v>
      </c>
      <c r="S4" s="143" t="s">
        <v>6</v>
      </c>
      <c r="T4" s="144" t="s">
        <v>3</v>
      </c>
      <c r="U4" s="142" t="s">
        <v>4</v>
      </c>
      <c r="V4" s="142" t="s">
        <v>5</v>
      </c>
      <c r="W4" s="143" t="s">
        <v>6</v>
      </c>
      <c r="X4" s="142" t="s">
        <v>3</v>
      </c>
      <c r="Y4" s="142" t="s">
        <v>4</v>
      </c>
      <c r="Z4" s="142" t="s">
        <v>5</v>
      </c>
      <c r="AA4" s="145" t="s">
        <v>6</v>
      </c>
    </row>
    <row r="5" spans="2:27" ht="3.75" customHeight="1">
      <c r="B5" s="9"/>
      <c r="C5" s="10"/>
      <c r="D5" s="10"/>
      <c r="E5" s="10"/>
      <c r="F5" s="146"/>
      <c r="G5" s="147"/>
      <c r="H5" s="101"/>
      <c r="I5" s="102"/>
      <c r="J5" s="102"/>
      <c r="K5" s="148"/>
      <c r="L5" s="149"/>
      <c r="M5" s="149"/>
      <c r="N5" s="149"/>
      <c r="O5" s="150"/>
      <c r="P5" s="149"/>
      <c r="Q5" s="149"/>
      <c r="R5" s="149"/>
      <c r="S5" s="150"/>
      <c r="T5" s="149"/>
      <c r="U5" s="149"/>
      <c r="V5" s="149"/>
      <c r="W5" s="150"/>
      <c r="X5" s="149"/>
      <c r="Y5" s="149"/>
      <c r="Z5" s="149"/>
      <c r="AA5" s="151"/>
    </row>
    <row r="6" spans="2:27" ht="14.25">
      <c r="B6" s="9" t="s">
        <v>52</v>
      </c>
      <c r="C6" s="10"/>
      <c r="D6" s="10"/>
      <c r="E6" s="10"/>
      <c r="F6" s="99"/>
      <c r="G6" s="100"/>
      <c r="H6" s="104"/>
      <c r="I6" s="105"/>
      <c r="J6" s="105"/>
      <c r="K6" s="152"/>
      <c r="L6" s="153"/>
      <c r="M6" s="153"/>
      <c r="N6" s="153"/>
      <c r="O6" s="154"/>
      <c r="P6" s="153"/>
      <c r="Q6" s="153"/>
      <c r="R6" s="153"/>
      <c r="S6" s="154"/>
      <c r="T6" s="153"/>
      <c r="U6" s="153"/>
      <c r="V6" s="153"/>
      <c r="W6" s="154"/>
      <c r="X6" s="153"/>
      <c r="Y6" s="153"/>
      <c r="Z6" s="153"/>
      <c r="AA6" s="155"/>
    </row>
    <row r="7" spans="2:27" ht="14.25">
      <c r="B7" s="9"/>
      <c r="C7" s="107" t="s">
        <v>31</v>
      </c>
      <c r="D7" s="10"/>
      <c r="E7" s="10"/>
      <c r="F7" s="99"/>
      <c r="G7" s="56" t="s">
        <v>116</v>
      </c>
      <c r="H7" s="110">
        <v>85548.8309999999</v>
      </c>
      <c r="I7" s="111">
        <v>72395.5607766471</v>
      </c>
      <c r="J7" s="111">
        <v>78581.68277127588</v>
      </c>
      <c r="K7" s="156">
        <v>83215.16839348043</v>
      </c>
      <c r="L7" s="157">
        <v>22079.5697554401</v>
      </c>
      <c r="M7" s="157">
        <v>20955.551324810305</v>
      </c>
      <c r="N7" s="157">
        <v>21095.514391498</v>
      </c>
      <c r="O7" s="158">
        <v>21418.1955282515</v>
      </c>
      <c r="P7" s="157">
        <v>20680.657993465433</v>
      </c>
      <c r="Q7" s="157">
        <v>15973.140925463118</v>
      </c>
      <c r="R7" s="157">
        <v>17454.677916526834</v>
      </c>
      <c r="S7" s="158">
        <v>18287.083941191708</v>
      </c>
      <c r="T7" s="157">
        <v>18962.427691119232</v>
      </c>
      <c r="U7" s="157">
        <v>19452.382804451823</v>
      </c>
      <c r="V7" s="157">
        <v>19914.905497701584</v>
      </c>
      <c r="W7" s="158">
        <v>20251.966778003236</v>
      </c>
      <c r="X7" s="157">
        <v>20500.384878317698</v>
      </c>
      <c r="Y7" s="157">
        <v>20728.685537073783</v>
      </c>
      <c r="Z7" s="157">
        <v>20916.23923176375</v>
      </c>
      <c r="AA7" s="159">
        <v>21069.858746325197</v>
      </c>
    </row>
    <row r="8" spans="2:27" ht="14.25">
      <c r="B8" s="3"/>
      <c r="C8" s="87"/>
      <c r="D8" s="113" t="s">
        <v>53</v>
      </c>
      <c r="E8" s="87"/>
      <c r="F8" s="114"/>
      <c r="G8" s="56" t="s">
        <v>116</v>
      </c>
      <c r="H8" s="110">
        <v>42143.78</v>
      </c>
      <c r="I8" s="111">
        <v>35914.6461413974</v>
      </c>
      <c r="J8" s="111">
        <v>39049.2317430039</v>
      </c>
      <c r="K8" s="156">
        <v>41400.95258513749</v>
      </c>
      <c r="L8" s="111">
        <v>11003.6330605618</v>
      </c>
      <c r="M8" s="111">
        <v>10460.5454828179</v>
      </c>
      <c r="N8" s="111">
        <v>10306.2451016299</v>
      </c>
      <c r="O8" s="156">
        <v>10373.3563549904</v>
      </c>
      <c r="P8" s="111">
        <v>9808.55676612759</v>
      </c>
      <c r="Q8" s="111">
        <v>8197.536008806905</v>
      </c>
      <c r="R8" s="111">
        <v>8769.906746316903</v>
      </c>
      <c r="S8" s="156">
        <v>9138.646620146008</v>
      </c>
      <c r="T8" s="111">
        <v>9429.786049967848</v>
      </c>
      <c r="U8" s="111">
        <v>9655.681053088163</v>
      </c>
      <c r="V8" s="111">
        <v>9894.45087177676</v>
      </c>
      <c r="W8" s="156">
        <v>10069.313768171121</v>
      </c>
      <c r="X8" s="111">
        <v>10200.63597681592</v>
      </c>
      <c r="Y8" s="111">
        <v>10318.667843416004</v>
      </c>
      <c r="Z8" s="111">
        <v>10410.63326252715</v>
      </c>
      <c r="AA8" s="112">
        <v>10471.01550237842</v>
      </c>
    </row>
    <row r="9" spans="2:27" ht="15" customHeight="1">
      <c r="B9" s="3"/>
      <c r="C9" s="87"/>
      <c r="D9" s="113" t="s">
        <v>54</v>
      </c>
      <c r="E9" s="87"/>
      <c r="F9" s="114"/>
      <c r="G9" s="56" t="s">
        <v>116</v>
      </c>
      <c r="H9" s="110">
        <v>43374.926</v>
      </c>
      <c r="I9" s="111">
        <v>36480.91463524969</v>
      </c>
      <c r="J9" s="111">
        <v>39532.451028271986</v>
      </c>
      <c r="K9" s="156">
        <v>41814.21580834294</v>
      </c>
      <c r="L9" s="111">
        <v>11089.015037404979</v>
      </c>
      <c r="M9" s="111">
        <v>10451.32237225654</v>
      </c>
      <c r="N9" s="111">
        <v>10324.12794576633</v>
      </c>
      <c r="O9" s="156">
        <v>11510.46064457215</v>
      </c>
      <c r="P9" s="111">
        <v>10872.101227337844</v>
      </c>
      <c r="Q9" s="111">
        <v>7775.604916656213</v>
      </c>
      <c r="R9" s="111">
        <v>8684.771170209931</v>
      </c>
      <c r="S9" s="156">
        <v>9148.4373210457</v>
      </c>
      <c r="T9" s="111">
        <v>9532.641641151386</v>
      </c>
      <c r="U9" s="111">
        <v>9796.701751363658</v>
      </c>
      <c r="V9" s="111">
        <v>10020.454625924822</v>
      </c>
      <c r="W9" s="156">
        <v>10182.653009832115</v>
      </c>
      <c r="X9" s="111">
        <v>10299.748901501776</v>
      </c>
      <c r="Y9" s="111">
        <v>10410.01769365778</v>
      </c>
      <c r="Z9" s="111">
        <v>10505.6059692366</v>
      </c>
      <c r="AA9" s="112">
        <v>10598.84324394678</v>
      </c>
    </row>
    <row r="10" spans="2:27" ht="3.75" customHeight="1">
      <c r="B10" s="3"/>
      <c r="C10" s="87"/>
      <c r="D10" s="87"/>
      <c r="E10" s="87"/>
      <c r="F10" s="114"/>
      <c r="G10" s="56"/>
      <c r="H10" s="110"/>
      <c r="I10" s="111"/>
      <c r="J10" s="111"/>
      <c r="K10" s="156"/>
      <c r="L10" s="111"/>
      <c r="M10" s="111"/>
      <c r="N10" s="111"/>
      <c r="O10" s="156"/>
      <c r="P10" s="111"/>
      <c r="Q10" s="111"/>
      <c r="R10" s="111"/>
      <c r="S10" s="156"/>
      <c r="T10" s="111"/>
      <c r="U10" s="111"/>
      <c r="V10" s="111"/>
      <c r="W10" s="156"/>
      <c r="X10" s="111"/>
      <c r="Y10" s="111"/>
      <c r="Z10" s="111"/>
      <c r="AA10" s="112"/>
    </row>
    <row r="11" spans="2:27" ht="15" customHeight="1">
      <c r="B11" s="3"/>
      <c r="C11" s="87" t="s">
        <v>32</v>
      </c>
      <c r="D11" s="87"/>
      <c r="E11" s="87"/>
      <c r="F11" s="114"/>
      <c r="G11" s="56" t="s">
        <v>116</v>
      </c>
      <c r="H11" s="160">
        <v>83156.188</v>
      </c>
      <c r="I11" s="157">
        <v>72357.92968209102</v>
      </c>
      <c r="J11" s="157">
        <v>77563.25156943395</v>
      </c>
      <c r="K11" s="158">
        <v>82305.766409151</v>
      </c>
      <c r="L11" s="157">
        <v>20904.3051614774</v>
      </c>
      <c r="M11" s="157">
        <v>20540.5555025838</v>
      </c>
      <c r="N11" s="157">
        <v>20965.996839034</v>
      </c>
      <c r="O11" s="158">
        <v>20745.3304969048</v>
      </c>
      <c r="P11" s="157">
        <v>20651.61517697553</v>
      </c>
      <c r="Q11" s="157">
        <v>16146.439863519672</v>
      </c>
      <c r="R11" s="157">
        <v>17403.913026082937</v>
      </c>
      <c r="S11" s="158">
        <v>18155.961615512882</v>
      </c>
      <c r="T11" s="157">
        <v>18727.548998924765</v>
      </c>
      <c r="U11" s="157">
        <v>19213.44526120601</v>
      </c>
      <c r="V11" s="157">
        <v>19649.506384449836</v>
      </c>
      <c r="W11" s="158">
        <v>19972.75092485335</v>
      </c>
      <c r="X11" s="157">
        <v>20246.853847130325</v>
      </c>
      <c r="Y11" s="157">
        <v>20494.6312141956</v>
      </c>
      <c r="Z11" s="157">
        <v>20694.4015779473</v>
      </c>
      <c r="AA11" s="159">
        <v>20869.879769877763</v>
      </c>
    </row>
    <row r="12" spans="2:27" ht="15" customHeight="1">
      <c r="B12" s="3"/>
      <c r="C12" s="87"/>
      <c r="D12" s="113" t="s">
        <v>55</v>
      </c>
      <c r="E12" s="87"/>
      <c r="F12" s="114"/>
      <c r="G12" s="56" t="s">
        <v>116</v>
      </c>
      <c r="H12" s="110">
        <v>23234.21100000001</v>
      </c>
      <c r="I12" s="111">
        <v>20157.24920919316</v>
      </c>
      <c r="J12" s="111">
        <v>21607.3317496726</v>
      </c>
      <c r="K12" s="156">
        <v>22928.486928137216</v>
      </c>
      <c r="L12" s="111">
        <v>5929.84331182773</v>
      </c>
      <c r="M12" s="111">
        <v>5704.67543431174</v>
      </c>
      <c r="N12" s="111">
        <v>5795.04237298596</v>
      </c>
      <c r="O12" s="156">
        <v>5804.64988087458</v>
      </c>
      <c r="P12" s="111">
        <v>5753.063354957804</v>
      </c>
      <c r="Q12" s="111">
        <v>4498.025490781446</v>
      </c>
      <c r="R12" s="111">
        <v>4848.3284917521</v>
      </c>
      <c r="S12" s="156">
        <v>5057.831871701811</v>
      </c>
      <c r="T12" s="111">
        <v>5217.0629246477</v>
      </c>
      <c r="U12" s="111">
        <v>5352.422408973061</v>
      </c>
      <c r="V12" s="111">
        <v>5473.898973743294</v>
      </c>
      <c r="W12" s="156">
        <v>5563.947442308549</v>
      </c>
      <c r="X12" s="111">
        <v>5640.306190238185</v>
      </c>
      <c r="Y12" s="111">
        <v>5709.331246072095</v>
      </c>
      <c r="Z12" s="111">
        <v>5764.982658770694</v>
      </c>
      <c r="AA12" s="112">
        <v>5813.866833056244</v>
      </c>
    </row>
    <row r="13" spans="2:27" ht="15" customHeight="1">
      <c r="B13" s="3"/>
      <c r="C13" s="87"/>
      <c r="D13" s="113" t="s">
        <v>56</v>
      </c>
      <c r="E13" s="87"/>
      <c r="F13" s="114"/>
      <c r="G13" s="56" t="s">
        <v>116</v>
      </c>
      <c r="H13" s="110">
        <v>59918.06499999999</v>
      </c>
      <c r="I13" s="111">
        <v>52200.680472897875</v>
      </c>
      <c r="J13" s="111">
        <v>55955.91981976137</v>
      </c>
      <c r="K13" s="156">
        <v>59377.279481013786</v>
      </c>
      <c r="L13" s="111">
        <v>15022.30110160606</v>
      </c>
      <c r="M13" s="111">
        <v>14753.627347948968</v>
      </c>
      <c r="N13" s="111">
        <v>15110.278756870379</v>
      </c>
      <c r="O13" s="156">
        <v>15031.857793574589</v>
      </c>
      <c r="P13" s="111">
        <v>14898.551822017727</v>
      </c>
      <c r="Q13" s="111">
        <v>11648.414372738227</v>
      </c>
      <c r="R13" s="111">
        <v>12555.58453433084</v>
      </c>
      <c r="S13" s="156">
        <v>13098.129743811074</v>
      </c>
      <c r="T13" s="111">
        <v>13510.486074277069</v>
      </c>
      <c r="U13" s="111">
        <v>13861.022852232953</v>
      </c>
      <c r="V13" s="111">
        <v>14175.607410706545</v>
      </c>
      <c r="W13" s="156">
        <v>14408.803482544803</v>
      </c>
      <c r="X13" s="111">
        <v>14606.547656892142</v>
      </c>
      <c r="Y13" s="111">
        <v>14785.299968123509</v>
      </c>
      <c r="Z13" s="111">
        <v>14929.41891917661</v>
      </c>
      <c r="AA13" s="112">
        <v>15056.012936821522</v>
      </c>
    </row>
    <row r="14" spans="2:27" ht="3.75" customHeight="1">
      <c r="B14" s="3"/>
      <c r="C14" s="87"/>
      <c r="D14" s="87"/>
      <c r="E14" s="87"/>
      <c r="F14" s="114"/>
      <c r="G14" s="56"/>
      <c r="H14" s="110"/>
      <c r="I14" s="111"/>
      <c r="J14" s="111"/>
      <c r="K14" s="156"/>
      <c r="L14" s="111"/>
      <c r="M14" s="111"/>
      <c r="N14" s="111"/>
      <c r="O14" s="156"/>
      <c r="P14" s="111"/>
      <c r="Q14" s="111"/>
      <c r="R14" s="111"/>
      <c r="S14" s="156"/>
      <c r="T14" s="111"/>
      <c r="U14" s="111"/>
      <c r="V14" s="111"/>
      <c r="W14" s="156"/>
      <c r="X14" s="111"/>
      <c r="Y14" s="111"/>
      <c r="Z14" s="111"/>
      <c r="AA14" s="112"/>
    </row>
    <row r="15" spans="2:27" ht="15" customHeight="1">
      <c r="B15" s="3"/>
      <c r="C15" s="87" t="s">
        <v>33</v>
      </c>
      <c r="D15" s="87"/>
      <c r="E15" s="87"/>
      <c r="F15" s="114"/>
      <c r="G15" s="56" t="s">
        <v>116</v>
      </c>
      <c r="H15" s="160">
        <v>2392.6429999999054</v>
      </c>
      <c r="I15" s="157">
        <v>37.63109455607082</v>
      </c>
      <c r="J15" s="157">
        <v>1018.431201841915</v>
      </c>
      <c r="K15" s="158">
        <v>909.4019843294373</v>
      </c>
      <c r="L15" s="157">
        <v>1175.2645939627</v>
      </c>
      <c r="M15" s="157">
        <v>414.99582222650497</v>
      </c>
      <c r="N15" s="157">
        <v>129.5175524639999</v>
      </c>
      <c r="O15" s="158">
        <v>672.8650313467006</v>
      </c>
      <c r="P15" s="157">
        <v>29.04281648990218</v>
      </c>
      <c r="Q15" s="157">
        <v>-173.2989380565541</v>
      </c>
      <c r="R15" s="157">
        <v>50.76489044389746</v>
      </c>
      <c r="S15" s="158">
        <v>131.1223256788253</v>
      </c>
      <c r="T15" s="157">
        <v>234.87869219446657</v>
      </c>
      <c r="U15" s="157">
        <v>238.9375432458146</v>
      </c>
      <c r="V15" s="157">
        <v>265.3991132517476</v>
      </c>
      <c r="W15" s="158">
        <v>279.21585314988624</v>
      </c>
      <c r="X15" s="157">
        <v>253.53103118737272</v>
      </c>
      <c r="Y15" s="157">
        <v>234.05432287818257</v>
      </c>
      <c r="Z15" s="157">
        <v>221.83765381644844</v>
      </c>
      <c r="AA15" s="159">
        <v>199.97897644743352</v>
      </c>
    </row>
    <row r="16" spans="2:27" ht="3.75" customHeight="1">
      <c r="B16" s="9"/>
      <c r="C16" s="87"/>
      <c r="D16" s="87"/>
      <c r="E16" s="87"/>
      <c r="F16" s="114"/>
      <c r="G16" s="56"/>
      <c r="H16" s="160"/>
      <c r="I16" s="157"/>
      <c r="J16" s="157"/>
      <c r="K16" s="158"/>
      <c r="L16" s="157"/>
      <c r="M16" s="157"/>
      <c r="N16" s="157"/>
      <c r="O16" s="158"/>
      <c r="P16" s="157"/>
      <c r="Q16" s="157"/>
      <c r="R16" s="157"/>
      <c r="S16" s="158"/>
      <c r="T16" s="157"/>
      <c r="U16" s="157"/>
      <c r="V16" s="157"/>
      <c r="W16" s="158"/>
      <c r="X16" s="157"/>
      <c r="Y16" s="157"/>
      <c r="Z16" s="157"/>
      <c r="AA16" s="159"/>
    </row>
    <row r="17" spans="2:27" ht="15" customHeight="1">
      <c r="B17" s="9" t="s">
        <v>57</v>
      </c>
      <c r="C17" s="10"/>
      <c r="D17" s="10"/>
      <c r="E17" s="10"/>
      <c r="F17" s="99"/>
      <c r="G17" s="56"/>
      <c r="H17" s="160"/>
      <c r="I17" s="157"/>
      <c r="J17" s="157"/>
      <c r="K17" s="158"/>
      <c r="L17" s="157"/>
      <c r="M17" s="157"/>
      <c r="N17" s="157"/>
      <c r="O17" s="158"/>
      <c r="P17" s="157"/>
      <c r="Q17" s="157"/>
      <c r="R17" s="157"/>
      <c r="S17" s="158"/>
      <c r="T17" s="157"/>
      <c r="U17" s="157"/>
      <c r="V17" s="157"/>
      <c r="W17" s="158"/>
      <c r="X17" s="157"/>
      <c r="Y17" s="157"/>
      <c r="Z17" s="157"/>
      <c r="AA17" s="159"/>
    </row>
    <row r="18" spans="2:27" ht="15" customHeight="1">
      <c r="B18" s="9"/>
      <c r="C18" s="107" t="s">
        <v>31</v>
      </c>
      <c r="D18" s="10"/>
      <c r="E18" s="10"/>
      <c r="F18" s="99"/>
      <c r="G18" s="56" t="s">
        <v>188</v>
      </c>
      <c r="H18" s="160">
        <v>88607.41636399998</v>
      </c>
      <c r="I18" s="157">
        <v>71746.58682410869</v>
      </c>
      <c r="J18" s="157">
        <v>77686.16096116687</v>
      </c>
      <c r="K18" s="158">
        <v>83803.84989816348</v>
      </c>
      <c r="L18" s="161"/>
      <c r="M18" s="161"/>
      <c r="N18" s="161"/>
      <c r="O18" s="162"/>
      <c r="P18" s="163"/>
      <c r="Q18" s="163"/>
      <c r="R18" s="163"/>
      <c r="S18" s="162"/>
      <c r="T18" s="163"/>
      <c r="U18" s="163"/>
      <c r="V18" s="163"/>
      <c r="W18" s="162"/>
      <c r="X18" s="163"/>
      <c r="Y18" s="163"/>
      <c r="Z18" s="163"/>
      <c r="AA18" s="164"/>
    </row>
    <row r="19" spans="2:27" ht="15" customHeight="1">
      <c r="B19" s="3"/>
      <c r="C19" s="87" t="s">
        <v>32</v>
      </c>
      <c r="D19" s="87"/>
      <c r="E19" s="87"/>
      <c r="F19" s="114"/>
      <c r="G19" s="56" t="s">
        <v>117</v>
      </c>
      <c r="H19" s="160">
        <v>88315.407749</v>
      </c>
      <c r="I19" s="157">
        <v>73430.73882166263</v>
      </c>
      <c r="J19" s="157">
        <v>78667.43217751844</v>
      </c>
      <c r="K19" s="158">
        <v>84796.20139702359</v>
      </c>
      <c r="L19" s="161"/>
      <c r="M19" s="161"/>
      <c r="N19" s="161"/>
      <c r="O19" s="162"/>
      <c r="P19" s="163"/>
      <c r="Q19" s="163"/>
      <c r="R19" s="163"/>
      <c r="S19" s="162"/>
      <c r="T19" s="163"/>
      <c r="U19" s="163"/>
      <c r="V19" s="163"/>
      <c r="W19" s="162"/>
      <c r="X19" s="163"/>
      <c r="Y19" s="163"/>
      <c r="Z19" s="163"/>
      <c r="AA19" s="164"/>
    </row>
    <row r="20" spans="2:27" ht="3.75" customHeight="1">
      <c r="B20" s="3"/>
      <c r="C20" s="87"/>
      <c r="D20" s="113"/>
      <c r="E20" s="87"/>
      <c r="F20" s="114"/>
      <c r="G20" s="56"/>
      <c r="H20" s="160"/>
      <c r="I20" s="157"/>
      <c r="J20" s="157"/>
      <c r="K20" s="158"/>
      <c r="L20" s="163"/>
      <c r="M20" s="163"/>
      <c r="N20" s="163"/>
      <c r="O20" s="162"/>
      <c r="P20" s="163"/>
      <c r="Q20" s="163"/>
      <c r="R20" s="163"/>
      <c r="S20" s="162"/>
      <c r="T20" s="163"/>
      <c r="U20" s="163"/>
      <c r="V20" s="163"/>
      <c r="W20" s="162"/>
      <c r="X20" s="163"/>
      <c r="Y20" s="163"/>
      <c r="Z20" s="163"/>
      <c r="AA20" s="164"/>
    </row>
    <row r="21" spans="2:27" ht="15" customHeight="1">
      <c r="B21" s="3"/>
      <c r="C21" s="107" t="s">
        <v>95</v>
      </c>
      <c r="D21" s="87"/>
      <c r="E21" s="87"/>
      <c r="F21" s="114"/>
      <c r="G21" s="56" t="s">
        <v>117</v>
      </c>
      <c r="H21" s="160">
        <v>292.00861499997154</v>
      </c>
      <c r="I21" s="157">
        <v>-1684.1519975539395</v>
      </c>
      <c r="J21" s="157">
        <v>-981.2712163515789</v>
      </c>
      <c r="K21" s="158">
        <v>-992.3514988600964</v>
      </c>
      <c r="L21" s="163"/>
      <c r="M21" s="163"/>
      <c r="N21" s="163"/>
      <c r="O21" s="162"/>
      <c r="P21" s="163"/>
      <c r="Q21" s="163"/>
      <c r="R21" s="163"/>
      <c r="S21" s="162"/>
      <c r="T21" s="163"/>
      <c r="U21" s="163"/>
      <c r="V21" s="163"/>
      <c r="W21" s="162"/>
      <c r="X21" s="163"/>
      <c r="Y21" s="163"/>
      <c r="Z21" s="163"/>
      <c r="AA21" s="164"/>
    </row>
    <row r="22" spans="2:27" ht="15" customHeight="1">
      <c r="B22" s="9"/>
      <c r="C22" s="107" t="s">
        <v>95</v>
      </c>
      <c r="D22" s="87"/>
      <c r="E22" s="87"/>
      <c r="F22" s="114"/>
      <c r="G22" s="56" t="s">
        <v>14</v>
      </c>
      <c r="H22" s="165">
        <v>0.3100825780761939</v>
      </c>
      <c r="I22" s="166">
        <v>-1.947221580822736</v>
      </c>
      <c r="J22" s="166">
        <v>-1.043811175111903</v>
      </c>
      <c r="K22" s="167">
        <v>-0.9928263027892081</v>
      </c>
      <c r="L22" s="163"/>
      <c r="M22" s="163"/>
      <c r="N22" s="163"/>
      <c r="O22" s="162"/>
      <c r="P22" s="163"/>
      <c r="Q22" s="163"/>
      <c r="R22" s="163"/>
      <c r="S22" s="162"/>
      <c r="T22" s="163"/>
      <c r="U22" s="163"/>
      <c r="V22" s="163"/>
      <c r="W22" s="162"/>
      <c r="X22" s="163"/>
      <c r="Y22" s="163"/>
      <c r="Z22" s="163"/>
      <c r="AA22" s="164"/>
    </row>
    <row r="23" spans="2:27" ht="15" customHeight="1">
      <c r="B23" s="3"/>
      <c r="C23" s="107" t="s">
        <v>58</v>
      </c>
      <c r="D23" s="87"/>
      <c r="E23" s="87"/>
      <c r="F23" s="114"/>
      <c r="G23" s="56" t="s">
        <v>117</v>
      </c>
      <c r="H23" s="160">
        <v>-2706.2327250000285</v>
      </c>
      <c r="I23" s="157">
        <v>-3805.7243673334724</v>
      </c>
      <c r="J23" s="157">
        <v>-3913.1151759317436</v>
      </c>
      <c r="K23" s="158">
        <v>-4082.626766063003</v>
      </c>
      <c r="L23" s="163"/>
      <c r="M23" s="163"/>
      <c r="N23" s="163"/>
      <c r="O23" s="162"/>
      <c r="P23" s="163"/>
      <c r="Q23" s="163"/>
      <c r="R23" s="163"/>
      <c r="S23" s="162"/>
      <c r="T23" s="163"/>
      <c r="U23" s="163"/>
      <c r="V23" s="163"/>
      <c r="W23" s="162"/>
      <c r="X23" s="163"/>
      <c r="Y23" s="163"/>
      <c r="Z23" s="163"/>
      <c r="AA23" s="164"/>
    </row>
    <row r="24" spans="2:27" ht="15" customHeight="1">
      <c r="B24" s="3"/>
      <c r="C24" s="107" t="s">
        <v>58</v>
      </c>
      <c r="D24" s="87"/>
      <c r="E24" s="87"/>
      <c r="F24" s="114"/>
      <c r="G24" s="56" t="s">
        <v>14</v>
      </c>
      <c r="H24" s="165">
        <v>-2.8737358322193827</v>
      </c>
      <c r="I24" s="166">
        <v>-4.4001899053635425</v>
      </c>
      <c r="J24" s="166">
        <v>-4.162512139430861</v>
      </c>
      <c r="K24" s="167">
        <v>-4.084580153780813</v>
      </c>
      <c r="L24" s="163"/>
      <c r="M24" s="163"/>
      <c r="N24" s="163"/>
      <c r="O24" s="162"/>
      <c r="P24" s="163"/>
      <c r="Q24" s="163"/>
      <c r="R24" s="163"/>
      <c r="S24" s="162"/>
      <c r="T24" s="163"/>
      <c r="U24" s="163"/>
      <c r="V24" s="163"/>
      <c r="W24" s="162"/>
      <c r="X24" s="163"/>
      <c r="Y24" s="163"/>
      <c r="Z24" s="163"/>
      <c r="AA24" s="164"/>
    </row>
    <row r="25" spans="2:27" ht="15" customHeight="1" thickBot="1">
      <c r="B25" s="81"/>
      <c r="C25" s="138" t="s">
        <v>59</v>
      </c>
      <c r="D25" s="116"/>
      <c r="E25" s="116"/>
      <c r="F25" s="117"/>
      <c r="G25" s="118" t="s">
        <v>118</v>
      </c>
      <c r="H25" s="119">
        <v>94171.242</v>
      </c>
      <c r="I25" s="120">
        <v>85689.06505728328</v>
      </c>
      <c r="J25" s="120">
        <v>92656.49831532559</v>
      </c>
      <c r="K25" s="168">
        <v>98366.76634934821</v>
      </c>
      <c r="L25" s="169"/>
      <c r="M25" s="169"/>
      <c r="N25" s="169"/>
      <c r="O25" s="170"/>
      <c r="P25" s="169"/>
      <c r="Q25" s="169"/>
      <c r="R25" s="169"/>
      <c r="S25" s="170"/>
      <c r="T25" s="169"/>
      <c r="U25" s="169"/>
      <c r="V25" s="169"/>
      <c r="W25" s="170"/>
      <c r="X25" s="169"/>
      <c r="Y25" s="169"/>
      <c r="Z25" s="169"/>
      <c r="AA25" s="171"/>
    </row>
    <row r="26" ht="15" thickBot="1"/>
    <row r="27" spans="2:27" ht="30" customHeight="1">
      <c r="B27" s="91" t="str">
        <f>"Strednodobá predikcia "&amp;Súhrn!$H$3&amp;" - obchodná a platobná bilancia [zmena oproti predchádzajúcemu obdobiu]"</f>
        <v>Strednodobá predikcia P2Q-2020 - obchodná a platobná bilancia [zmena oproti predchádzajúcemu obdobiu]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</row>
    <row r="28" spans="2:27" ht="14.25">
      <c r="B28" s="278" t="s">
        <v>29</v>
      </c>
      <c r="C28" s="279"/>
      <c r="D28" s="279"/>
      <c r="E28" s="279"/>
      <c r="F28" s="280"/>
      <c r="G28" s="281" t="s">
        <v>69</v>
      </c>
      <c r="H28" s="140" t="str">
        <f>H$3</f>
        <v>Skutočnosť</v>
      </c>
      <c r="I28" s="265">
        <f>I$3</f>
        <v>2020</v>
      </c>
      <c r="J28" s="265">
        <f>J$3</f>
        <v>2021</v>
      </c>
      <c r="K28" s="268">
        <f>K$3</f>
        <v>2022</v>
      </c>
      <c r="L28" s="285">
        <f>L$3</f>
        <v>2019</v>
      </c>
      <c r="M28" s="283"/>
      <c r="N28" s="283"/>
      <c r="O28" s="283"/>
      <c r="P28" s="285">
        <f>P$3</f>
        <v>2020</v>
      </c>
      <c r="Q28" s="283"/>
      <c r="R28" s="283"/>
      <c r="S28" s="283"/>
      <c r="T28" s="285">
        <f>T$3</f>
        <v>2021</v>
      </c>
      <c r="U28" s="283"/>
      <c r="V28" s="283"/>
      <c r="W28" s="283"/>
      <c r="X28" s="285">
        <f>X$3</f>
        <v>2022</v>
      </c>
      <c r="Y28" s="283"/>
      <c r="Z28" s="283"/>
      <c r="AA28" s="284"/>
    </row>
    <row r="29" spans="2:27" ht="14.25">
      <c r="B29" s="273"/>
      <c r="C29" s="274"/>
      <c r="D29" s="274"/>
      <c r="E29" s="274"/>
      <c r="F29" s="275"/>
      <c r="G29" s="277"/>
      <c r="H29" s="141">
        <f>$H$4</f>
        <v>2019</v>
      </c>
      <c r="I29" s="264"/>
      <c r="J29" s="264"/>
      <c r="K29" s="269"/>
      <c r="L29" s="142" t="s">
        <v>3</v>
      </c>
      <c r="M29" s="142" t="s">
        <v>4</v>
      </c>
      <c r="N29" s="142" t="s">
        <v>5</v>
      </c>
      <c r="O29" s="143" t="s">
        <v>6</v>
      </c>
      <c r="P29" s="144" t="s">
        <v>3</v>
      </c>
      <c r="Q29" s="142" t="s">
        <v>4</v>
      </c>
      <c r="R29" s="142" t="s">
        <v>5</v>
      </c>
      <c r="S29" s="143" t="s">
        <v>6</v>
      </c>
      <c r="T29" s="144" t="s">
        <v>3</v>
      </c>
      <c r="U29" s="142" t="s">
        <v>4</v>
      </c>
      <c r="V29" s="142" t="s">
        <v>5</v>
      </c>
      <c r="W29" s="143" t="s">
        <v>6</v>
      </c>
      <c r="X29" s="142" t="s">
        <v>3</v>
      </c>
      <c r="Y29" s="142" t="s">
        <v>4</v>
      </c>
      <c r="Z29" s="142" t="s">
        <v>5</v>
      </c>
      <c r="AA29" s="145" t="s">
        <v>6</v>
      </c>
    </row>
    <row r="30" spans="2:27" ht="3.75" customHeight="1">
      <c r="B30" s="9"/>
      <c r="C30" s="10"/>
      <c r="D30" s="10"/>
      <c r="E30" s="10"/>
      <c r="F30" s="146"/>
      <c r="G30" s="147"/>
      <c r="H30" s="101"/>
      <c r="I30" s="102"/>
      <c r="J30" s="102"/>
      <c r="K30" s="148"/>
      <c r="L30" s="149"/>
      <c r="M30" s="149"/>
      <c r="N30" s="149"/>
      <c r="O30" s="150"/>
      <c r="P30" s="149"/>
      <c r="Q30" s="149"/>
      <c r="R30" s="149"/>
      <c r="S30" s="150"/>
      <c r="T30" s="149"/>
      <c r="U30" s="149"/>
      <c r="V30" s="149"/>
      <c r="W30" s="150"/>
      <c r="X30" s="149"/>
      <c r="Y30" s="149"/>
      <c r="Z30" s="149"/>
      <c r="AA30" s="151"/>
    </row>
    <row r="31" spans="2:27" ht="14.25">
      <c r="B31" s="9" t="s">
        <v>52</v>
      </c>
      <c r="C31" s="10"/>
      <c r="D31" s="10"/>
      <c r="E31" s="10"/>
      <c r="F31" s="99"/>
      <c r="G31" s="100"/>
      <c r="H31" s="101"/>
      <c r="I31" s="102"/>
      <c r="J31" s="102"/>
      <c r="K31" s="148"/>
      <c r="L31" s="149"/>
      <c r="M31" s="149"/>
      <c r="N31" s="149"/>
      <c r="O31" s="150"/>
      <c r="P31" s="149"/>
      <c r="Q31" s="149"/>
      <c r="R31" s="149"/>
      <c r="S31" s="150"/>
      <c r="T31" s="149"/>
      <c r="U31" s="149"/>
      <c r="V31" s="149"/>
      <c r="W31" s="150"/>
      <c r="X31" s="149"/>
      <c r="Y31" s="149"/>
      <c r="Z31" s="149"/>
      <c r="AA31" s="151"/>
    </row>
    <row r="32" spans="2:27" ht="14.25">
      <c r="B32" s="9"/>
      <c r="C32" s="107" t="s">
        <v>31</v>
      </c>
      <c r="D32" s="10"/>
      <c r="E32" s="10"/>
      <c r="F32" s="99"/>
      <c r="G32" s="56" t="s">
        <v>42</v>
      </c>
      <c r="H32" s="28">
        <v>1.7234748609795645</v>
      </c>
      <c r="I32" s="29">
        <v>-15.375160676775153</v>
      </c>
      <c r="J32" s="29">
        <v>8.544891327955952</v>
      </c>
      <c r="K32" s="172">
        <v>5.896393992593701</v>
      </c>
      <c r="L32" s="166">
        <v>2.5171070255084516</v>
      </c>
      <c r="M32" s="166">
        <v>-5.090762379338713</v>
      </c>
      <c r="N32" s="166">
        <v>0.6679044827705667</v>
      </c>
      <c r="O32" s="167">
        <v>1.5296196658923407</v>
      </c>
      <c r="P32" s="166">
        <v>-3.4435092060543866</v>
      </c>
      <c r="Q32" s="166">
        <v>-22.76289791886589</v>
      </c>
      <c r="R32" s="166">
        <v>9.275176359972932</v>
      </c>
      <c r="S32" s="167">
        <v>4.7689566581845355</v>
      </c>
      <c r="T32" s="166">
        <v>3.6930095147991864</v>
      </c>
      <c r="U32" s="166">
        <v>2.5838206020532652</v>
      </c>
      <c r="V32" s="166">
        <v>2.3777174133335848</v>
      </c>
      <c r="W32" s="167">
        <v>1.6925075559135934</v>
      </c>
      <c r="X32" s="166">
        <v>1.2266369140220093</v>
      </c>
      <c r="Y32" s="166">
        <v>1.1136408419216934</v>
      </c>
      <c r="Z32" s="166">
        <v>0.9048026434407745</v>
      </c>
      <c r="AA32" s="173">
        <v>0.7344509347940544</v>
      </c>
    </row>
    <row r="33" spans="2:27" ht="14.25">
      <c r="B33" s="3"/>
      <c r="C33" s="87"/>
      <c r="D33" s="113" t="s">
        <v>53</v>
      </c>
      <c r="E33" s="87"/>
      <c r="F33" s="114"/>
      <c r="G33" s="56" t="s">
        <v>42</v>
      </c>
      <c r="H33" s="28">
        <v>2.396079305963667</v>
      </c>
      <c r="I33" s="29">
        <v>-14.780671925020954</v>
      </c>
      <c r="J33" s="29">
        <v>8.727875500333496</v>
      </c>
      <c r="K33" s="172">
        <v>6.0224509860041735</v>
      </c>
      <c r="L33" s="128">
        <v>3.603914847086756</v>
      </c>
      <c r="M33" s="128">
        <v>-4.935529699644235</v>
      </c>
      <c r="N33" s="128">
        <v>-1.4750701236512782</v>
      </c>
      <c r="O33" s="174">
        <v>0.6511707484026914</v>
      </c>
      <c r="P33" s="128">
        <v>-5.444714030200032</v>
      </c>
      <c r="Q33" s="128">
        <v>-16.4246463137585</v>
      </c>
      <c r="R33" s="128">
        <v>6.982229012413981</v>
      </c>
      <c r="S33" s="174">
        <v>4.204604273403078</v>
      </c>
      <c r="T33" s="128">
        <v>3.1858046593029172</v>
      </c>
      <c r="U33" s="128">
        <v>2.395547490932586</v>
      </c>
      <c r="V33" s="128">
        <v>2.472842851537976</v>
      </c>
      <c r="W33" s="174">
        <v>1.7672824764145787</v>
      </c>
      <c r="X33" s="128">
        <v>1.304182307436946</v>
      </c>
      <c r="Y33" s="128">
        <v>1.1571030165996348</v>
      </c>
      <c r="Z33" s="128">
        <v>0.8912528294030295</v>
      </c>
      <c r="AA33" s="129">
        <v>0.5800054456688457</v>
      </c>
    </row>
    <row r="34" spans="2:27" ht="15" customHeight="1">
      <c r="B34" s="3"/>
      <c r="C34" s="87"/>
      <c r="D34" s="113" t="s">
        <v>54</v>
      </c>
      <c r="E34" s="87"/>
      <c r="F34" s="114"/>
      <c r="G34" s="56" t="s">
        <v>42</v>
      </c>
      <c r="H34" s="28">
        <v>1.0752514278840692</v>
      </c>
      <c r="I34" s="29">
        <v>-15.894001443945541</v>
      </c>
      <c r="J34" s="29">
        <v>8.364747494772914</v>
      </c>
      <c r="K34" s="172">
        <v>5.771877838890191</v>
      </c>
      <c r="L34" s="128">
        <v>-2.6162732854109834</v>
      </c>
      <c r="M34" s="128">
        <v>-5.750670036945593</v>
      </c>
      <c r="N34" s="128">
        <v>-1.217017540554039</v>
      </c>
      <c r="O34" s="174">
        <v>11.490875597801022</v>
      </c>
      <c r="P34" s="128">
        <v>-5.545906779459159</v>
      </c>
      <c r="Q34" s="128">
        <v>-28.481121044895218</v>
      </c>
      <c r="R34" s="128">
        <v>11.692546924628118</v>
      </c>
      <c r="S34" s="174">
        <v>5.338841309097603</v>
      </c>
      <c r="T34" s="128">
        <v>4.199671557259691</v>
      </c>
      <c r="U34" s="128">
        <v>2.7700622781449624</v>
      </c>
      <c r="V34" s="128">
        <v>2.2839612783967596</v>
      </c>
      <c r="W34" s="174">
        <v>1.618672904197922</v>
      </c>
      <c r="X34" s="128">
        <v>1.1499546489170882</v>
      </c>
      <c r="Y34" s="128">
        <v>1.070596897172166</v>
      </c>
      <c r="Z34" s="128">
        <v>0.9182335553286975</v>
      </c>
      <c r="AA34" s="129">
        <v>0.8875002068724456</v>
      </c>
    </row>
    <row r="35" spans="2:27" ht="3.75" customHeight="1">
      <c r="B35" s="3"/>
      <c r="C35" s="87"/>
      <c r="D35" s="87"/>
      <c r="E35" s="87"/>
      <c r="F35" s="114"/>
      <c r="G35" s="56"/>
      <c r="H35" s="165"/>
      <c r="I35" s="87"/>
      <c r="J35" s="87"/>
      <c r="K35" s="114"/>
      <c r="L35" s="87"/>
      <c r="M35" s="87"/>
      <c r="N35" s="87"/>
      <c r="O35" s="114"/>
      <c r="P35" s="87"/>
      <c r="Q35" s="87"/>
      <c r="R35" s="87"/>
      <c r="S35" s="114"/>
      <c r="T35" s="87"/>
      <c r="U35" s="87"/>
      <c r="V35" s="87"/>
      <c r="W35" s="114"/>
      <c r="X35" s="87"/>
      <c r="Y35" s="87"/>
      <c r="Z35" s="87"/>
      <c r="AA35" s="4"/>
    </row>
    <row r="36" spans="2:27" ht="15" customHeight="1">
      <c r="B36" s="3"/>
      <c r="C36" s="87" t="s">
        <v>32</v>
      </c>
      <c r="D36" s="87"/>
      <c r="E36" s="87"/>
      <c r="F36" s="114"/>
      <c r="G36" s="56" t="s">
        <v>42</v>
      </c>
      <c r="H36" s="28">
        <v>2.552921416652268</v>
      </c>
      <c r="I36" s="166">
        <v>-12.985513859664863</v>
      </c>
      <c r="J36" s="166">
        <v>7.193851330756445</v>
      </c>
      <c r="K36" s="167">
        <v>6.114383736828756</v>
      </c>
      <c r="L36" s="166">
        <v>0.22417771349422821</v>
      </c>
      <c r="M36" s="166">
        <v>-1.740070555245822</v>
      </c>
      <c r="N36" s="166">
        <v>2.0712260503212008</v>
      </c>
      <c r="O36" s="167">
        <v>-1.0524963054385665</v>
      </c>
      <c r="P36" s="166">
        <v>-0.45174175433480457</v>
      </c>
      <c r="Q36" s="166">
        <v>-21.81512329591864</v>
      </c>
      <c r="R36" s="166">
        <v>7.787928318516379</v>
      </c>
      <c r="S36" s="167">
        <v>4.321146562286685</v>
      </c>
      <c r="T36" s="166">
        <v>3.1482077100422288</v>
      </c>
      <c r="U36" s="166">
        <v>2.5945534159816646</v>
      </c>
      <c r="V36" s="166">
        <v>2.269562367995917</v>
      </c>
      <c r="W36" s="167">
        <v>1.645051708063889</v>
      </c>
      <c r="X36" s="166">
        <v>1.3723844216967223</v>
      </c>
      <c r="Y36" s="166">
        <v>1.2237820697283013</v>
      </c>
      <c r="Z36" s="166">
        <v>0.9747448571474138</v>
      </c>
      <c r="AA36" s="173">
        <v>0.8479500664443407</v>
      </c>
    </row>
    <row r="37" spans="2:27" ht="15" customHeight="1">
      <c r="B37" s="3"/>
      <c r="C37" s="87"/>
      <c r="D37" s="113" t="s">
        <v>55</v>
      </c>
      <c r="E37" s="87"/>
      <c r="F37" s="114"/>
      <c r="G37" s="56" t="s">
        <v>42</v>
      </c>
      <c r="H37" s="28">
        <v>-2.3290489073786915</v>
      </c>
      <c r="I37" s="29">
        <v>-13.243237701537822</v>
      </c>
      <c r="J37" s="29">
        <v>7.193851330756473</v>
      </c>
      <c r="K37" s="172">
        <v>6.114383736828728</v>
      </c>
      <c r="L37" s="128">
        <v>-0.977859481958717</v>
      </c>
      <c r="M37" s="128">
        <v>-3.797197761817202</v>
      </c>
      <c r="N37" s="128">
        <v>1.5840855402691858</v>
      </c>
      <c r="O37" s="174">
        <v>0.16578839756901687</v>
      </c>
      <c r="P37" s="128">
        <v>-0.8887103783252286</v>
      </c>
      <c r="Q37" s="128">
        <v>-21.81512329591864</v>
      </c>
      <c r="R37" s="128">
        <v>7.787928318516379</v>
      </c>
      <c r="S37" s="174">
        <v>4.321146562286685</v>
      </c>
      <c r="T37" s="29">
        <v>3.1482077100422288</v>
      </c>
      <c r="U37" s="128">
        <v>2.5945534159816646</v>
      </c>
      <c r="V37" s="128">
        <v>2.269562367995917</v>
      </c>
      <c r="W37" s="174">
        <v>1.645051708063889</v>
      </c>
      <c r="X37" s="128">
        <v>1.3723844216967223</v>
      </c>
      <c r="Y37" s="128">
        <v>1.2237820697283013</v>
      </c>
      <c r="Z37" s="128">
        <v>0.9747448571474138</v>
      </c>
      <c r="AA37" s="129">
        <v>0.8479500664443407</v>
      </c>
    </row>
    <row r="38" spans="2:27" ht="15" customHeight="1">
      <c r="B38" s="3"/>
      <c r="C38" s="87"/>
      <c r="D38" s="113" t="s">
        <v>56</v>
      </c>
      <c r="E38" s="87"/>
      <c r="F38" s="114"/>
      <c r="G38" s="56" t="s">
        <v>42</v>
      </c>
      <c r="H38" s="28">
        <v>4.602066973566309</v>
      </c>
      <c r="I38" s="29">
        <v>-12.879896116642144</v>
      </c>
      <c r="J38" s="29">
        <v>7.193851330756473</v>
      </c>
      <c r="K38" s="172">
        <v>6.114383736828728</v>
      </c>
      <c r="L38" s="128">
        <v>0.3254310467199417</v>
      </c>
      <c r="M38" s="128">
        <v>-1.7884993240374314</v>
      </c>
      <c r="N38" s="128">
        <v>2.41738116674739</v>
      </c>
      <c r="O38" s="174">
        <v>-0.5189908442961979</v>
      </c>
      <c r="P38" s="128">
        <v>-0.8868229954506717</v>
      </c>
      <c r="Q38" s="128">
        <v>-21.81512329591864</v>
      </c>
      <c r="R38" s="128">
        <v>7.787928318516379</v>
      </c>
      <c r="S38" s="174">
        <v>4.321146562286685</v>
      </c>
      <c r="T38" s="29">
        <v>3.1482077100422288</v>
      </c>
      <c r="U38" s="128">
        <v>2.5945534159816646</v>
      </c>
      <c r="V38" s="128">
        <v>2.269562367995917</v>
      </c>
      <c r="W38" s="174">
        <v>1.645051708063889</v>
      </c>
      <c r="X38" s="128">
        <v>1.3723844216967223</v>
      </c>
      <c r="Y38" s="128">
        <v>1.2237820697283013</v>
      </c>
      <c r="Z38" s="128">
        <v>0.9747448571474138</v>
      </c>
      <c r="AA38" s="129">
        <v>0.8479500664443407</v>
      </c>
    </row>
    <row r="39" spans="2:27" ht="3.75" customHeight="1">
      <c r="B39" s="9"/>
      <c r="C39" s="87"/>
      <c r="D39" s="87"/>
      <c r="E39" s="87"/>
      <c r="F39" s="114"/>
      <c r="G39" s="56"/>
      <c r="H39" s="175"/>
      <c r="I39" s="87"/>
      <c r="J39" s="87"/>
      <c r="K39" s="114"/>
      <c r="L39" s="87"/>
      <c r="M39" s="87"/>
      <c r="N39" s="87"/>
      <c r="O39" s="114"/>
      <c r="P39" s="87"/>
      <c r="Q39" s="87"/>
      <c r="R39" s="87"/>
      <c r="S39" s="114"/>
      <c r="T39" s="87"/>
      <c r="U39" s="87"/>
      <c r="V39" s="87"/>
      <c r="W39" s="114"/>
      <c r="X39" s="87"/>
      <c r="Y39" s="87"/>
      <c r="Z39" s="87"/>
      <c r="AA39" s="4"/>
    </row>
    <row r="40" spans="2:27" ht="15" customHeight="1">
      <c r="B40" s="9" t="s">
        <v>57</v>
      </c>
      <c r="C40" s="10"/>
      <c r="D40" s="10"/>
      <c r="E40" s="10"/>
      <c r="F40" s="99"/>
      <c r="G40" s="56"/>
      <c r="H40" s="175"/>
      <c r="I40" s="87"/>
      <c r="J40" s="87"/>
      <c r="K40" s="114"/>
      <c r="L40" s="87"/>
      <c r="M40" s="87"/>
      <c r="N40" s="87"/>
      <c r="O40" s="114"/>
      <c r="P40" s="87"/>
      <c r="Q40" s="87"/>
      <c r="R40" s="87"/>
      <c r="S40" s="114"/>
      <c r="T40" s="87"/>
      <c r="U40" s="87"/>
      <c r="V40" s="87"/>
      <c r="W40" s="114"/>
      <c r="X40" s="87"/>
      <c r="Y40" s="87"/>
      <c r="Z40" s="87"/>
      <c r="AA40" s="4"/>
    </row>
    <row r="41" spans="2:27" ht="15" customHeight="1">
      <c r="B41" s="9"/>
      <c r="C41" s="107" t="s">
        <v>31</v>
      </c>
      <c r="D41" s="10"/>
      <c r="E41" s="10"/>
      <c r="F41" s="99"/>
      <c r="G41" s="56" t="s">
        <v>42</v>
      </c>
      <c r="H41" s="165">
        <v>3.1432258795579537</v>
      </c>
      <c r="I41" s="166">
        <v>-19.028688829642505</v>
      </c>
      <c r="J41" s="166">
        <v>8.278545921103442</v>
      </c>
      <c r="K41" s="167">
        <v>7.874876118610974</v>
      </c>
      <c r="L41" s="176"/>
      <c r="M41" s="176"/>
      <c r="N41" s="176"/>
      <c r="O41" s="177"/>
      <c r="P41" s="176"/>
      <c r="Q41" s="176"/>
      <c r="R41" s="176"/>
      <c r="S41" s="177"/>
      <c r="T41" s="176"/>
      <c r="U41" s="176"/>
      <c r="V41" s="176"/>
      <c r="W41" s="177"/>
      <c r="X41" s="176"/>
      <c r="Y41" s="176"/>
      <c r="Z41" s="176"/>
      <c r="AA41" s="178"/>
    </row>
    <row r="42" spans="2:27" ht="15" customHeight="1" thickBot="1">
      <c r="B42" s="81"/>
      <c r="C42" s="116" t="s">
        <v>32</v>
      </c>
      <c r="D42" s="116"/>
      <c r="E42" s="116"/>
      <c r="F42" s="117"/>
      <c r="G42" s="118" t="s">
        <v>42</v>
      </c>
      <c r="H42" s="179">
        <v>3.6536640545278942</v>
      </c>
      <c r="I42" s="180">
        <v>-16.853988796202913</v>
      </c>
      <c r="J42" s="180">
        <v>7.131473058679005</v>
      </c>
      <c r="K42" s="181">
        <v>7.790732517714782</v>
      </c>
      <c r="L42" s="182"/>
      <c r="M42" s="182"/>
      <c r="N42" s="182"/>
      <c r="O42" s="183"/>
      <c r="P42" s="182"/>
      <c r="Q42" s="182"/>
      <c r="R42" s="182"/>
      <c r="S42" s="183"/>
      <c r="T42" s="182"/>
      <c r="U42" s="182"/>
      <c r="V42" s="182"/>
      <c r="W42" s="183"/>
      <c r="X42" s="182"/>
      <c r="Y42" s="182"/>
      <c r="Z42" s="182"/>
      <c r="AA42" s="184"/>
    </row>
    <row r="43" ht="14.25">
      <c r="B43" s="73" t="s">
        <v>206</v>
      </c>
    </row>
    <row r="44" spans="8:27" ht="14.25"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</row>
    <row r="45" spans="8:27" ht="14.25"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</row>
  </sheetData>
  <sheetProtection/>
  <mergeCells count="18"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R4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5" width="3.140625" style="73" customWidth="1"/>
    <col min="6" max="6" width="31.57421875" style="73" customWidth="1"/>
    <col min="7" max="7" width="25.7109375" style="73" customWidth="1"/>
    <col min="8" max="8" width="10.8515625" style="73" customWidth="1"/>
    <col min="9" max="10" width="9.140625" style="73" customWidth="1"/>
    <col min="11" max="16384" width="9.140625" style="69" customWidth="1"/>
  </cols>
  <sheetData>
    <row r="1" ht="22.5" customHeight="1" thickBot="1">
      <c r="B1" s="72" t="s">
        <v>159</v>
      </c>
    </row>
    <row r="2" spans="2:11" ht="30" customHeight="1">
      <c r="B2" s="91" t="str">
        <f>"Strednodobá predikcia "&amp;Súhrn!H3&amp;" - sektor verejnej správy [objem]"</f>
        <v>Strednodobá predikcia P2Q-2020 - sektor verejnej správy [objem]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ht="30" customHeight="1">
      <c r="B3" s="7" t="s">
        <v>29</v>
      </c>
      <c r="C3" s="8"/>
      <c r="D3" s="8"/>
      <c r="E3" s="8"/>
      <c r="F3" s="94"/>
      <c r="G3" s="95" t="s">
        <v>69</v>
      </c>
      <c r="H3" s="96">
        <v>2019</v>
      </c>
      <c r="I3" s="97">
        <v>2020</v>
      </c>
      <c r="J3" s="97">
        <v>2021</v>
      </c>
      <c r="K3" s="98">
        <v>2022</v>
      </c>
    </row>
    <row r="4" spans="2:11" ht="3.75" customHeight="1">
      <c r="B4" s="9"/>
      <c r="C4" s="10"/>
      <c r="D4" s="10"/>
      <c r="E4" s="10"/>
      <c r="F4" s="99"/>
      <c r="G4" s="100"/>
      <c r="H4" s="101"/>
      <c r="I4" s="102"/>
      <c r="J4" s="102"/>
      <c r="K4" s="103"/>
    </row>
    <row r="5" spans="2:11" ht="15" customHeight="1">
      <c r="B5" s="9" t="s">
        <v>127</v>
      </c>
      <c r="C5" s="10"/>
      <c r="D5" s="10"/>
      <c r="E5" s="10"/>
      <c r="F5" s="99"/>
      <c r="G5" s="100"/>
      <c r="H5" s="104"/>
      <c r="I5" s="105"/>
      <c r="J5" s="105"/>
      <c r="K5" s="106"/>
    </row>
    <row r="6" spans="2:11" ht="15" customHeight="1">
      <c r="B6" s="3"/>
      <c r="C6" s="107" t="s">
        <v>186</v>
      </c>
      <c r="D6" s="108"/>
      <c r="E6" s="108"/>
      <c r="F6" s="109"/>
      <c r="G6" s="56" t="s">
        <v>128</v>
      </c>
      <c r="H6" s="110">
        <v>-1219.729999999996</v>
      </c>
      <c r="I6" s="111">
        <v>-7065.637953485617</v>
      </c>
      <c r="J6" s="111">
        <v>-5505.487149764267</v>
      </c>
      <c r="K6" s="112">
        <v>-4318.795605240106</v>
      </c>
    </row>
    <row r="7" spans="2:11" ht="15" customHeight="1">
      <c r="B7" s="3"/>
      <c r="C7" s="107" t="s">
        <v>129</v>
      </c>
      <c r="D7" s="108"/>
      <c r="E7" s="108"/>
      <c r="F7" s="109"/>
      <c r="G7" s="56" t="s">
        <v>128</v>
      </c>
      <c r="H7" s="110">
        <v>-62.6349999999959</v>
      </c>
      <c r="I7" s="111">
        <v>-5934.371922225235</v>
      </c>
      <c r="J7" s="111">
        <v>-4301.655738191468</v>
      </c>
      <c r="K7" s="112">
        <v>-3101.553137530602</v>
      </c>
    </row>
    <row r="8" spans="2:11" ht="15" customHeight="1">
      <c r="B8" s="3"/>
      <c r="C8" s="87" t="s">
        <v>125</v>
      </c>
      <c r="D8" s="113"/>
      <c r="E8" s="87"/>
      <c r="F8" s="114"/>
      <c r="G8" s="56" t="s">
        <v>128</v>
      </c>
      <c r="H8" s="110">
        <v>39084.678</v>
      </c>
      <c r="I8" s="111">
        <v>36456.529349495984</v>
      </c>
      <c r="J8" s="111">
        <v>39411.529815206086</v>
      </c>
      <c r="K8" s="112">
        <v>42205.023659577215</v>
      </c>
    </row>
    <row r="9" spans="2:11" ht="15" customHeight="1">
      <c r="B9" s="3"/>
      <c r="C9" s="87"/>
      <c r="D9" s="87" t="s">
        <v>130</v>
      </c>
      <c r="E9" s="87"/>
      <c r="F9" s="114"/>
      <c r="G9" s="56" t="s">
        <v>128</v>
      </c>
      <c r="H9" s="110">
        <v>38586.438</v>
      </c>
      <c r="I9" s="111">
        <v>35733.600736495326</v>
      </c>
      <c r="J9" s="111">
        <v>38427.54650889613</v>
      </c>
      <c r="K9" s="112">
        <v>40908.894009643576</v>
      </c>
    </row>
    <row r="10" spans="2:11" ht="15" customHeight="1">
      <c r="B10" s="3"/>
      <c r="C10" s="87"/>
      <c r="D10" s="87" t="s">
        <v>131</v>
      </c>
      <c r="E10" s="87"/>
      <c r="F10" s="114"/>
      <c r="G10" s="56" t="s">
        <v>128</v>
      </c>
      <c r="H10" s="110">
        <v>498.24</v>
      </c>
      <c r="I10" s="111">
        <v>722.9286130006551</v>
      </c>
      <c r="J10" s="111">
        <v>983.9833063099579</v>
      </c>
      <c r="K10" s="112">
        <v>1296.129649933635</v>
      </c>
    </row>
    <row r="11" spans="2:11" ht="6" customHeight="1">
      <c r="B11" s="3"/>
      <c r="C11" s="87"/>
      <c r="D11" s="113"/>
      <c r="E11" s="87"/>
      <c r="F11" s="114"/>
      <c r="G11" s="56"/>
      <c r="H11" s="110"/>
      <c r="I11" s="111"/>
      <c r="J11" s="111"/>
      <c r="K11" s="112"/>
    </row>
    <row r="12" spans="2:11" ht="15" customHeight="1">
      <c r="B12" s="3"/>
      <c r="C12" s="87" t="s">
        <v>126</v>
      </c>
      <c r="D12" s="113"/>
      <c r="E12" s="87"/>
      <c r="F12" s="114"/>
      <c r="G12" s="56" t="s">
        <v>128</v>
      </c>
      <c r="H12" s="110">
        <v>40304.407999999996</v>
      </c>
      <c r="I12" s="111">
        <v>43522.1673029816</v>
      </c>
      <c r="J12" s="111">
        <v>44917.01696497035</v>
      </c>
      <c r="K12" s="112">
        <v>46523.81926481732</v>
      </c>
    </row>
    <row r="13" spans="2:11" ht="15" customHeight="1">
      <c r="B13" s="3"/>
      <c r="C13" s="87" t="s">
        <v>132</v>
      </c>
      <c r="D13" s="113"/>
      <c r="E13" s="87"/>
      <c r="F13" s="114"/>
      <c r="G13" s="56" t="s">
        <v>128</v>
      </c>
      <c r="H13" s="110">
        <v>39147.312999999995</v>
      </c>
      <c r="I13" s="111">
        <v>42390.90127172122</v>
      </c>
      <c r="J13" s="111">
        <v>43713.185553397554</v>
      </c>
      <c r="K13" s="112">
        <v>45306.57679710782</v>
      </c>
    </row>
    <row r="14" spans="2:11" ht="15" customHeight="1">
      <c r="B14" s="3"/>
      <c r="C14" s="87"/>
      <c r="D14" s="87" t="s">
        <v>133</v>
      </c>
      <c r="E14" s="87"/>
      <c r="F14" s="114"/>
      <c r="G14" s="56" t="s">
        <v>128</v>
      </c>
      <c r="H14" s="110">
        <v>36491.568</v>
      </c>
      <c r="I14" s="111">
        <v>39716.59432226277</v>
      </c>
      <c r="J14" s="111">
        <v>40857.309634918965</v>
      </c>
      <c r="K14" s="112">
        <v>41885.37914948652</v>
      </c>
    </row>
    <row r="15" spans="2:11" ht="15" customHeight="1">
      <c r="B15" s="3"/>
      <c r="C15" s="87"/>
      <c r="D15" s="87" t="s">
        <v>134</v>
      </c>
      <c r="E15" s="87"/>
      <c r="F15" s="114"/>
      <c r="G15" s="56" t="s">
        <v>128</v>
      </c>
      <c r="H15" s="110">
        <v>3812.84</v>
      </c>
      <c r="I15" s="111">
        <v>3805.57298071883</v>
      </c>
      <c r="J15" s="111">
        <v>4059.7073300513866</v>
      </c>
      <c r="K15" s="112">
        <v>4638.440115330797</v>
      </c>
    </row>
    <row r="16" spans="2:11" ht="6" customHeight="1">
      <c r="B16" s="3"/>
      <c r="C16" s="87"/>
      <c r="D16" s="87"/>
      <c r="E16" s="87"/>
      <c r="F16" s="114"/>
      <c r="G16" s="56"/>
      <c r="H16" s="110"/>
      <c r="I16" s="111"/>
      <c r="J16" s="111"/>
      <c r="K16" s="112"/>
    </row>
    <row r="17" spans="2:11" ht="15" customHeight="1" thickBot="1">
      <c r="B17" s="115" t="s">
        <v>124</v>
      </c>
      <c r="C17" s="116"/>
      <c r="D17" s="116"/>
      <c r="E17" s="116"/>
      <c r="F17" s="117"/>
      <c r="G17" s="118" t="s">
        <v>128</v>
      </c>
      <c r="H17" s="119">
        <v>45201.2728944328</v>
      </c>
      <c r="I17" s="120">
        <v>51890.00550180271</v>
      </c>
      <c r="J17" s="120">
        <v>56529.25511227411</v>
      </c>
      <c r="K17" s="121">
        <v>60798.20953083901</v>
      </c>
    </row>
    <row r="18" spans="1:11" s="53" customFormat="1" ht="12.75" customHeight="1" thickBot="1">
      <c r="A18" s="87"/>
      <c r="B18" s="87"/>
      <c r="C18" s="87"/>
      <c r="D18" s="113"/>
      <c r="E18" s="87"/>
      <c r="F18" s="87"/>
      <c r="G18" s="122"/>
      <c r="H18" s="111"/>
      <c r="I18" s="111"/>
      <c r="J18" s="111"/>
      <c r="K18" s="111"/>
    </row>
    <row r="19" spans="1:11" s="53" customFormat="1" ht="30" customHeight="1">
      <c r="A19" s="87"/>
      <c r="B19" s="91" t="str">
        <f>"Strednodobá predikcia "&amp;Súhrn!H3&amp;" - sektor verejnej správy [% HDP]"</f>
        <v>Strednodobá predikcia P2Q-2020 - sektor verejnej správy [% HDP]</v>
      </c>
      <c r="C19" s="92"/>
      <c r="D19" s="92"/>
      <c r="E19" s="92"/>
      <c r="F19" s="92"/>
      <c r="G19" s="92"/>
      <c r="H19" s="92"/>
      <c r="I19" s="92"/>
      <c r="J19" s="92"/>
      <c r="K19" s="93"/>
    </row>
    <row r="20" spans="1:11" s="53" customFormat="1" ht="30" customHeight="1">
      <c r="A20" s="87"/>
      <c r="B20" s="7" t="s">
        <v>29</v>
      </c>
      <c r="C20" s="8"/>
      <c r="D20" s="8"/>
      <c r="E20" s="8"/>
      <c r="F20" s="94"/>
      <c r="G20" s="123" t="s">
        <v>69</v>
      </c>
      <c r="H20" s="96">
        <f>H3</f>
        <v>2019</v>
      </c>
      <c r="I20" s="97">
        <f>I3</f>
        <v>2020</v>
      </c>
      <c r="J20" s="97">
        <f>J3</f>
        <v>2021</v>
      </c>
      <c r="K20" s="98">
        <f>K3</f>
        <v>2022</v>
      </c>
    </row>
    <row r="21" spans="2:11" ht="3.75" customHeight="1">
      <c r="B21" s="124"/>
      <c r="C21" s="125"/>
      <c r="D21" s="125"/>
      <c r="E21" s="125"/>
      <c r="F21" s="126"/>
      <c r="G21" s="100"/>
      <c r="H21" s="101"/>
      <c r="I21" s="102"/>
      <c r="J21" s="102"/>
      <c r="K21" s="103"/>
    </row>
    <row r="22" spans="2:11" ht="15" customHeight="1">
      <c r="B22" s="9" t="s">
        <v>127</v>
      </c>
      <c r="C22" s="10"/>
      <c r="D22" s="10"/>
      <c r="E22" s="10"/>
      <c r="F22" s="99"/>
      <c r="G22" s="56"/>
      <c r="H22" s="110"/>
      <c r="I22" s="111"/>
      <c r="J22" s="111"/>
      <c r="K22" s="112"/>
    </row>
    <row r="23" spans="2:11" ht="15" customHeight="1">
      <c r="B23" s="3"/>
      <c r="C23" s="107" t="s">
        <v>186</v>
      </c>
      <c r="D23" s="108"/>
      <c r="E23" s="108"/>
      <c r="F23" s="109"/>
      <c r="G23" s="56" t="s">
        <v>14</v>
      </c>
      <c r="H23" s="127">
        <f>+H6/H$41*100</f>
        <v>-1.2952255636598655</v>
      </c>
      <c r="I23" s="128">
        <f aca="true" t="shared" si="0" ref="H23:I27">+I6/I$41*100</f>
        <v>-8.245670493384688</v>
      </c>
      <c r="J23" s="128">
        <f aca="true" t="shared" si="1" ref="J23:K27">+J6/J$41*100</f>
        <v>-5.941825182113155</v>
      </c>
      <c r="K23" s="129">
        <f t="shared" si="1"/>
        <v>-4.390502773977507</v>
      </c>
    </row>
    <row r="24" spans="2:11" ht="15" customHeight="1">
      <c r="B24" s="3"/>
      <c r="C24" s="107" t="s">
        <v>129</v>
      </c>
      <c r="D24" s="108"/>
      <c r="E24" s="108"/>
      <c r="F24" s="109"/>
      <c r="G24" s="56" t="s">
        <v>14</v>
      </c>
      <c r="H24" s="127">
        <f t="shared" si="0"/>
        <v>-0.06651181259773116</v>
      </c>
      <c r="I24" s="128">
        <f t="shared" si="0"/>
        <v>-6.925471666960186</v>
      </c>
      <c r="J24" s="128">
        <f t="shared" si="1"/>
        <v>-4.64258397025993</v>
      </c>
      <c r="K24" s="129">
        <f t="shared" si="1"/>
        <v>-3.1530498080169465</v>
      </c>
    </row>
    <row r="25" spans="2:11" ht="15" customHeight="1">
      <c r="B25" s="3"/>
      <c r="C25" s="87" t="s">
        <v>125</v>
      </c>
      <c r="D25" s="113"/>
      <c r="E25" s="87"/>
      <c r="F25" s="114"/>
      <c r="G25" s="56" t="s">
        <v>14</v>
      </c>
      <c r="H25" s="127">
        <f t="shared" si="0"/>
        <v>41.50383617113174</v>
      </c>
      <c r="I25" s="128">
        <f t="shared" si="0"/>
        <v>42.54513609773281</v>
      </c>
      <c r="J25" s="128">
        <f t="shared" si="1"/>
        <v>42.535095251584025</v>
      </c>
      <c r="K25" s="129">
        <f t="shared" si="1"/>
        <v>42.90577521851908</v>
      </c>
    </row>
    <row r="26" spans="2:11" ht="15" customHeight="1">
      <c r="B26" s="3"/>
      <c r="C26" s="87"/>
      <c r="D26" s="87" t="s">
        <v>130</v>
      </c>
      <c r="E26" s="87"/>
      <c r="F26" s="114"/>
      <c r="G26" s="56" t="s">
        <v>14</v>
      </c>
      <c r="H26" s="127">
        <f>+H9/H$41*100</f>
        <v>40.97475745302372</v>
      </c>
      <c r="I26" s="128">
        <f t="shared" si="0"/>
        <v>41.701471141746445</v>
      </c>
      <c r="J26" s="128">
        <f t="shared" si="1"/>
        <v>41.47312623246429</v>
      </c>
      <c r="K26" s="129">
        <f t="shared" si="1"/>
        <v>41.58812526616582</v>
      </c>
    </row>
    <row r="27" spans="2:11" ht="15" customHeight="1">
      <c r="B27" s="3"/>
      <c r="C27" s="87"/>
      <c r="D27" s="87" t="s">
        <v>131</v>
      </c>
      <c r="E27" s="87"/>
      <c r="F27" s="114"/>
      <c r="G27" s="56" t="s">
        <v>14</v>
      </c>
      <c r="H27" s="127">
        <f>+H10/H$41*100</f>
        <v>0.5290787181080187</v>
      </c>
      <c r="I27" s="128">
        <f t="shared" si="0"/>
        <v>0.8436649559863632</v>
      </c>
      <c r="J27" s="128">
        <f t="shared" si="1"/>
        <v>1.0619690191197362</v>
      </c>
      <c r="K27" s="129">
        <f t="shared" si="1"/>
        <v>1.3176499523532659</v>
      </c>
    </row>
    <row r="28" spans="2:11" ht="3.75" customHeight="1">
      <c r="B28" s="3"/>
      <c r="C28" s="87"/>
      <c r="D28" s="113"/>
      <c r="E28" s="87"/>
      <c r="F28" s="114"/>
      <c r="G28" s="56"/>
      <c r="H28" s="127"/>
      <c r="I28" s="128"/>
      <c r="J28" s="128"/>
      <c r="K28" s="129"/>
    </row>
    <row r="29" spans="2:11" ht="15" customHeight="1">
      <c r="B29" s="3"/>
      <c r="C29" s="87" t="s">
        <v>126</v>
      </c>
      <c r="D29" s="113"/>
      <c r="E29" s="87"/>
      <c r="F29" s="114"/>
      <c r="G29" s="56" t="s">
        <v>14</v>
      </c>
      <c r="H29" s="127">
        <f aca="true" t="shared" si="2" ref="H29:I32">+H12/H$41*100</f>
        <v>42.7990617347916</v>
      </c>
      <c r="I29" s="128">
        <f t="shared" si="2"/>
        <v>50.7908065911175</v>
      </c>
      <c r="J29" s="128">
        <f aca="true" t="shared" si="3" ref="J29:K32">+J12/J$41*100</f>
        <v>48.47692043369718</v>
      </c>
      <c r="K29" s="129">
        <f t="shared" si="3"/>
        <v>47.29627799249659</v>
      </c>
    </row>
    <row r="30" spans="2:11" ht="15" customHeight="1">
      <c r="B30" s="3"/>
      <c r="C30" s="87" t="s">
        <v>132</v>
      </c>
      <c r="D30" s="113"/>
      <c r="E30" s="87"/>
      <c r="F30" s="114"/>
      <c r="G30" s="56" t="s">
        <v>14</v>
      </c>
      <c r="H30" s="127">
        <f t="shared" si="2"/>
        <v>41.57034798372947</v>
      </c>
      <c r="I30" s="128">
        <f t="shared" si="2"/>
        <v>49.470607764693</v>
      </c>
      <c r="J30" s="128">
        <f t="shared" si="3"/>
        <v>47.17767922184395</v>
      </c>
      <c r="K30" s="129">
        <f t="shared" si="3"/>
        <v>46.058825026536034</v>
      </c>
    </row>
    <row r="31" spans="2:11" ht="15" customHeight="1">
      <c r="B31" s="3"/>
      <c r="C31" s="87"/>
      <c r="D31" s="87" t="s">
        <v>133</v>
      </c>
      <c r="E31" s="87"/>
      <c r="F31" s="114"/>
      <c r="G31" s="56" t="s">
        <v>14</v>
      </c>
      <c r="H31" s="127">
        <f t="shared" si="2"/>
        <v>38.750224829784024</v>
      </c>
      <c r="I31" s="128">
        <f t="shared" si="2"/>
        <v>46.34966468091601</v>
      </c>
      <c r="J31" s="128">
        <f t="shared" si="3"/>
        <v>44.09546052115492</v>
      </c>
      <c r="K31" s="129">
        <f t="shared" si="3"/>
        <v>42.58082348740751</v>
      </c>
    </row>
    <row r="32" spans="2:11" ht="15" customHeight="1">
      <c r="B32" s="3"/>
      <c r="C32" s="87"/>
      <c r="D32" s="87" t="s">
        <v>134</v>
      </c>
      <c r="E32" s="87"/>
      <c r="F32" s="114"/>
      <c r="G32" s="56" t="s">
        <v>14</v>
      </c>
      <c r="H32" s="127">
        <f t="shared" si="2"/>
        <v>4.048836905007582</v>
      </c>
      <c r="I32" s="128">
        <f t="shared" si="2"/>
        <v>4.441141910201492</v>
      </c>
      <c r="J32" s="128">
        <f t="shared" si="3"/>
        <v>4.381459912542261</v>
      </c>
      <c r="K32" s="129">
        <f t="shared" si="3"/>
        <v>4.715454505089088</v>
      </c>
    </row>
    <row r="33" spans="1:11" ht="3.75" customHeight="1">
      <c r="A33" s="4"/>
      <c r="B33" s="3"/>
      <c r="C33" s="87"/>
      <c r="D33" s="87"/>
      <c r="E33" s="87"/>
      <c r="F33" s="114"/>
      <c r="G33" s="56"/>
      <c r="H33" s="127"/>
      <c r="I33" s="128"/>
      <c r="J33" s="128"/>
      <c r="K33" s="129"/>
    </row>
    <row r="34" spans="1:11" ht="15" customHeight="1">
      <c r="A34" s="4"/>
      <c r="B34" s="9" t="s">
        <v>144</v>
      </c>
      <c r="C34" s="10"/>
      <c r="D34" s="10"/>
      <c r="E34" s="10"/>
      <c r="F34" s="99"/>
      <c r="G34" s="56"/>
      <c r="H34" s="127"/>
      <c r="I34" s="128"/>
      <c r="J34" s="128"/>
      <c r="K34" s="129"/>
    </row>
    <row r="35" spans="1:18" ht="15" customHeight="1">
      <c r="A35" s="4"/>
      <c r="B35" s="3"/>
      <c r="C35" s="87" t="s">
        <v>140</v>
      </c>
      <c r="D35" s="108"/>
      <c r="E35" s="108"/>
      <c r="F35" s="109"/>
      <c r="G35" s="55" t="s">
        <v>143</v>
      </c>
      <c r="H35" s="130">
        <v>0.4419674602089021</v>
      </c>
      <c r="I35" s="131">
        <v>-2.5293037534143537</v>
      </c>
      <c r="J35" s="131">
        <v>-1.462663471549421</v>
      </c>
      <c r="K35" s="132">
        <v>-0.6286202840618951</v>
      </c>
      <c r="L35" s="133"/>
      <c r="M35" s="133"/>
      <c r="O35" s="133"/>
      <c r="P35" s="133"/>
      <c r="Q35" s="133"/>
      <c r="R35" s="133"/>
    </row>
    <row r="36" spans="1:18" ht="15" customHeight="1">
      <c r="A36" s="4"/>
      <c r="B36" s="3"/>
      <c r="C36" s="87" t="s">
        <v>141</v>
      </c>
      <c r="D36" s="108"/>
      <c r="E36" s="108"/>
      <c r="F36" s="109"/>
      <c r="G36" s="55" t="s">
        <v>143</v>
      </c>
      <c r="H36" s="130">
        <v>-1.6866468072222887</v>
      </c>
      <c r="I36" s="131">
        <v>-4.86237212640932</v>
      </c>
      <c r="J36" s="131">
        <v>-4.38814488871816</v>
      </c>
      <c r="K36" s="132">
        <v>-3.7618824899156267</v>
      </c>
      <c r="L36" s="133"/>
      <c r="M36" s="133"/>
      <c r="O36" s="133"/>
      <c r="P36" s="133"/>
      <c r="Q36" s="133"/>
      <c r="R36" s="133"/>
    </row>
    <row r="37" spans="1:18" ht="15" customHeight="1">
      <c r="A37" s="4"/>
      <c r="B37" s="3"/>
      <c r="C37" s="87" t="s">
        <v>142</v>
      </c>
      <c r="D37" s="108"/>
      <c r="E37" s="108"/>
      <c r="F37" s="109"/>
      <c r="G37" s="55" t="s">
        <v>143</v>
      </c>
      <c r="H37" s="130">
        <v>-0.49251633969224895</v>
      </c>
      <c r="I37" s="131">
        <v>-4.496888333078713</v>
      </c>
      <c r="J37" s="131">
        <v>-3.2217500331046915</v>
      </c>
      <c r="K37" s="132">
        <v>-2.542377642043235</v>
      </c>
      <c r="L37" s="133"/>
      <c r="M37" s="133"/>
      <c r="O37" s="133"/>
      <c r="P37" s="133"/>
      <c r="Q37" s="133"/>
      <c r="R37" s="133"/>
    </row>
    <row r="38" spans="1:18" ht="15" customHeight="1">
      <c r="A38" s="4"/>
      <c r="B38" s="3"/>
      <c r="C38" s="87" t="s">
        <v>187</v>
      </c>
      <c r="D38" s="108"/>
      <c r="E38" s="108"/>
      <c r="F38" s="109"/>
      <c r="G38" s="55" t="s">
        <v>145</v>
      </c>
      <c r="H38" s="130">
        <v>-0.37711044522553294</v>
      </c>
      <c r="I38" s="131">
        <v>-4.0043719933864645</v>
      </c>
      <c r="J38" s="131">
        <v>1.2751382999740217</v>
      </c>
      <c r="K38" s="132">
        <v>0.6793723910614564</v>
      </c>
      <c r="L38" s="133"/>
      <c r="M38" s="133"/>
      <c r="O38" s="133"/>
      <c r="P38" s="133"/>
      <c r="Q38" s="133"/>
      <c r="R38" s="133"/>
    </row>
    <row r="39" spans="1:11" ht="14.25" customHeight="1">
      <c r="A39" s="4"/>
      <c r="B39" s="3"/>
      <c r="C39" s="87"/>
      <c r="D39" s="87"/>
      <c r="E39" s="87"/>
      <c r="F39" s="114"/>
      <c r="G39" s="56"/>
      <c r="H39" s="127"/>
      <c r="I39" s="128"/>
      <c r="J39" s="128"/>
      <c r="K39" s="129"/>
    </row>
    <row r="40" spans="1:11" ht="15" customHeight="1">
      <c r="A40" s="4"/>
      <c r="B40" s="134" t="s">
        <v>124</v>
      </c>
      <c r="C40" s="87"/>
      <c r="D40" s="87"/>
      <c r="E40" s="87"/>
      <c r="F40" s="114"/>
      <c r="G40" s="56" t="s">
        <v>14</v>
      </c>
      <c r="H40" s="135">
        <f>+H17/H$41*100</f>
        <v>47.99901958862643</v>
      </c>
      <c r="I40" s="136">
        <f>+I17/I$41*100</f>
        <v>60.55615785644779</v>
      </c>
      <c r="J40" s="136">
        <f>+J17/J$41*100</f>
        <v>61.0094878827555</v>
      </c>
      <c r="K40" s="137">
        <f>+K17/K$41*100</f>
        <v>61.807673249027026</v>
      </c>
    </row>
    <row r="41" spans="2:11" ht="15" customHeight="1" thickBot="1">
      <c r="B41" s="81"/>
      <c r="C41" s="138" t="s">
        <v>59</v>
      </c>
      <c r="D41" s="116"/>
      <c r="E41" s="116"/>
      <c r="F41" s="117"/>
      <c r="G41" s="118" t="s">
        <v>118</v>
      </c>
      <c r="H41" s="119">
        <f>HDP!H6</f>
        <v>94171.242</v>
      </c>
      <c r="I41" s="120">
        <f>HDP!I6</f>
        <v>85689.06505728328</v>
      </c>
      <c r="J41" s="120">
        <f>HDP!J6</f>
        <v>92656.49831532559</v>
      </c>
      <c r="K41" s="121">
        <f>HDP!K6</f>
        <v>98366.76634934821</v>
      </c>
    </row>
    <row r="42" ht="15" customHeight="1">
      <c r="B42" s="73" t="s">
        <v>206</v>
      </c>
    </row>
    <row r="43" ht="15" customHeight="1">
      <c r="B43" s="73" t="s">
        <v>146</v>
      </c>
    </row>
    <row r="44" spans="2:10" ht="15" customHeight="1">
      <c r="B44" s="73" t="s">
        <v>149</v>
      </c>
      <c r="H44" s="139"/>
      <c r="I44" s="139"/>
      <c r="J44" s="139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showGridLines="0" zoomScale="85" zoomScaleNormal="85" zoomScalePageLayoutView="0" workbookViewId="0" topLeftCell="A1">
      <selection activeCell="B28" sqref="B28"/>
    </sheetView>
  </sheetViews>
  <sheetFormatPr defaultColWidth="9.140625" defaultRowHeight="15"/>
  <cols>
    <col min="1" max="2" width="3.140625" style="73" customWidth="1"/>
    <col min="3" max="3" width="36.421875" style="73" customWidth="1"/>
    <col min="4" max="23" width="7.57421875" style="73" customWidth="1"/>
    <col min="24" max="16384" width="9.140625" style="73" customWidth="1"/>
  </cols>
  <sheetData>
    <row r="1" ht="22.5" customHeight="1" thickBot="1">
      <c r="B1" s="72" t="s">
        <v>160</v>
      </c>
    </row>
    <row r="2" spans="2:23" ht="18" customHeight="1">
      <c r="B2" s="290" t="s">
        <v>62</v>
      </c>
      <c r="C2" s="291"/>
      <c r="D2" s="287">
        <v>2019</v>
      </c>
      <c r="E2" s="288"/>
      <c r="F2" s="288"/>
      <c r="G2" s="288"/>
      <c r="H2" s="289"/>
      <c r="I2" s="287">
        <v>2020</v>
      </c>
      <c r="J2" s="288"/>
      <c r="K2" s="288"/>
      <c r="L2" s="288"/>
      <c r="M2" s="289"/>
      <c r="N2" s="288">
        <v>2021</v>
      </c>
      <c r="O2" s="288"/>
      <c r="P2" s="288"/>
      <c r="Q2" s="288"/>
      <c r="R2" s="289"/>
      <c r="S2" s="288">
        <v>2022</v>
      </c>
      <c r="T2" s="288"/>
      <c r="U2" s="288"/>
      <c r="V2" s="288"/>
      <c r="W2" s="289"/>
    </row>
    <row r="3" spans="2:23" ht="81.75" customHeight="1" thickBot="1">
      <c r="B3" s="292"/>
      <c r="C3" s="293"/>
      <c r="D3" s="1" t="s">
        <v>170</v>
      </c>
      <c r="E3" s="2" t="s">
        <v>65</v>
      </c>
      <c r="F3" s="2" t="s">
        <v>66</v>
      </c>
      <c r="G3" s="74" t="s">
        <v>67</v>
      </c>
      <c r="H3" s="75" t="s">
        <v>68</v>
      </c>
      <c r="I3" s="1" t="s">
        <v>64</v>
      </c>
      <c r="J3" s="2" t="s">
        <v>65</v>
      </c>
      <c r="K3" s="2" t="s">
        <v>66</v>
      </c>
      <c r="L3" s="74" t="s">
        <v>67</v>
      </c>
      <c r="M3" s="75" t="s">
        <v>68</v>
      </c>
      <c r="N3" s="1" t="s">
        <v>64</v>
      </c>
      <c r="O3" s="2" t="s">
        <v>65</v>
      </c>
      <c r="P3" s="2" t="s">
        <v>66</v>
      </c>
      <c r="Q3" s="74" t="s">
        <v>67</v>
      </c>
      <c r="R3" s="75" t="s">
        <v>68</v>
      </c>
      <c r="S3" s="1" t="s">
        <v>64</v>
      </c>
      <c r="T3" s="2" t="s">
        <v>65</v>
      </c>
      <c r="U3" s="2" t="s">
        <v>66</v>
      </c>
      <c r="V3" s="74" t="s">
        <v>67</v>
      </c>
      <c r="W3" s="75" t="s">
        <v>68</v>
      </c>
    </row>
    <row r="4" spans="2:23" ht="15" customHeight="1">
      <c r="B4" s="3" t="s">
        <v>119</v>
      </c>
      <c r="C4" s="4"/>
      <c r="D4" s="5">
        <v>2.3985688583487104</v>
      </c>
      <c r="E4" s="6">
        <v>2.2762205168674443</v>
      </c>
      <c r="F4" s="6">
        <v>2.3</v>
      </c>
      <c r="G4" s="76">
        <v>2.276</v>
      </c>
      <c r="H4" s="77">
        <v>2.4</v>
      </c>
      <c r="I4" s="5">
        <v>-10.264693714297621</v>
      </c>
      <c r="J4" s="6">
        <v>-7.220004503922617</v>
      </c>
      <c r="K4" s="6">
        <v>-6.7</v>
      </c>
      <c r="L4" s="76">
        <v>-6.2</v>
      </c>
      <c r="M4" s="77">
        <v>-9.3</v>
      </c>
      <c r="N4" s="5">
        <v>8.355280687868799</v>
      </c>
      <c r="O4" s="6">
        <v>6.798305582505226</v>
      </c>
      <c r="P4" s="6">
        <v>6.6</v>
      </c>
      <c r="Q4" s="76">
        <v>4.963</v>
      </c>
      <c r="R4" s="77">
        <v>6.4</v>
      </c>
      <c r="S4" s="5">
        <v>4.473457138131565</v>
      </c>
      <c r="T4" s="6">
        <v>4.080431235993842</v>
      </c>
      <c r="U4" s="6" t="s">
        <v>166</v>
      </c>
      <c r="V4" s="76" t="s">
        <v>166</v>
      </c>
      <c r="W4" s="77" t="s">
        <v>166</v>
      </c>
    </row>
    <row r="5" spans="2:23" ht="15" customHeight="1">
      <c r="B5" s="3"/>
      <c r="C5" s="4" t="s">
        <v>147</v>
      </c>
      <c r="D5" s="5">
        <v>2.1344374094507685</v>
      </c>
      <c r="E5" s="6">
        <v>2.1695823229913147</v>
      </c>
      <c r="F5" s="78">
        <v>2.2</v>
      </c>
      <c r="G5" s="76" t="s">
        <v>166</v>
      </c>
      <c r="H5" s="77">
        <v>2.1</v>
      </c>
      <c r="I5" s="5">
        <v>-6.6878966902356325</v>
      </c>
      <c r="J5" s="6">
        <v>-8.3517936676343</v>
      </c>
      <c r="K5" s="78">
        <v>-7.1</v>
      </c>
      <c r="L5" s="76" t="s">
        <v>166</v>
      </c>
      <c r="M5" s="77">
        <v>-7.3</v>
      </c>
      <c r="N5" s="5">
        <v>6.94524694897099</v>
      </c>
      <c r="O5" s="6">
        <v>7.793437968450068</v>
      </c>
      <c r="P5" s="78">
        <v>7.2</v>
      </c>
      <c r="Q5" s="76" t="s">
        <v>166</v>
      </c>
      <c r="R5" s="77">
        <v>8.3</v>
      </c>
      <c r="S5" s="5">
        <v>3.6838192468366486</v>
      </c>
      <c r="T5" s="6">
        <v>4.114648696716872</v>
      </c>
      <c r="U5" s="6" t="s">
        <v>166</v>
      </c>
      <c r="V5" s="76" t="s">
        <v>166</v>
      </c>
      <c r="W5" s="77" t="s">
        <v>166</v>
      </c>
    </row>
    <row r="6" spans="2:23" ht="14.25">
      <c r="B6" s="3"/>
      <c r="C6" s="4" t="s">
        <v>120</v>
      </c>
      <c r="D6" s="5">
        <v>4.616808081298501</v>
      </c>
      <c r="E6" s="6">
        <v>3.7780244161552012</v>
      </c>
      <c r="F6" s="78">
        <v>3.8</v>
      </c>
      <c r="G6" s="76" t="s">
        <v>166</v>
      </c>
      <c r="H6" s="77">
        <v>4.6</v>
      </c>
      <c r="I6" s="5">
        <v>2.5026836643713466</v>
      </c>
      <c r="J6" s="6">
        <v>1.8427549010215705</v>
      </c>
      <c r="K6" s="78">
        <v>4.2</v>
      </c>
      <c r="L6" s="76" t="s">
        <v>166</v>
      </c>
      <c r="M6" s="77">
        <v>3.9</v>
      </c>
      <c r="N6" s="5">
        <v>2.689492230416519</v>
      </c>
      <c r="O6" s="6">
        <v>0.1634955961687945</v>
      </c>
      <c r="P6" s="78">
        <v>1.5</v>
      </c>
      <c r="Q6" s="76" t="s">
        <v>166</v>
      </c>
      <c r="R6" s="77">
        <v>2.9</v>
      </c>
      <c r="S6" s="5">
        <v>1.5881801146767174</v>
      </c>
      <c r="T6" s="6">
        <v>1.7775747694156463</v>
      </c>
      <c r="U6" s="6" t="s">
        <v>166</v>
      </c>
      <c r="V6" s="76" t="s">
        <v>166</v>
      </c>
      <c r="W6" s="77" t="s">
        <v>166</v>
      </c>
    </row>
    <row r="7" spans="2:23" ht="14.25">
      <c r="B7" s="3"/>
      <c r="C7" s="4" t="s">
        <v>121</v>
      </c>
      <c r="D7" s="5">
        <v>6.753681098690436</v>
      </c>
      <c r="E7" s="6">
        <v>4.418345121516487</v>
      </c>
      <c r="F7" s="78">
        <v>4.4</v>
      </c>
      <c r="G7" s="76" t="s">
        <v>166</v>
      </c>
      <c r="H7" s="77">
        <v>6.8</v>
      </c>
      <c r="I7" s="5">
        <v>-19.377379027899295</v>
      </c>
      <c r="J7" s="6">
        <v>-20.279126248517287</v>
      </c>
      <c r="K7" s="78">
        <v>-14.7</v>
      </c>
      <c r="L7" s="76" t="s">
        <v>166</v>
      </c>
      <c r="M7" s="77">
        <v>-28.9</v>
      </c>
      <c r="N7" s="5">
        <v>9.339415482437886</v>
      </c>
      <c r="O7" s="6">
        <v>17.049855460857998</v>
      </c>
      <c r="P7" s="78">
        <v>10.7</v>
      </c>
      <c r="Q7" s="76" t="s">
        <v>166</v>
      </c>
      <c r="R7" s="77">
        <v>7.3</v>
      </c>
      <c r="S7" s="5">
        <v>11.081134809426231</v>
      </c>
      <c r="T7" s="6">
        <v>5.232888064033081</v>
      </c>
      <c r="U7" s="6" t="s">
        <v>166</v>
      </c>
      <c r="V7" s="76" t="s">
        <v>166</v>
      </c>
      <c r="W7" s="77" t="s">
        <v>166</v>
      </c>
    </row>
    <row r="8" spans="2:23" ht="14.25">
      <c r="B8" s="3"/>
      <c r="C8" s="4" t="s">
        <v>122</v>
      </c>
      <c r="D8" s="5">
        <v>1.7234748609795645</v>
      </c>
      <c r="E8" s="6">
        <v>1.7236507104954724</v>
      </c>
      <c r="F8" s="78">
        <v>1.7</v>
      </c>
      <c r="G8" s="76" t="s">
        <v>166</v>
      </c>
      <c r="H8" s="77">
        <v>1.7</v>
      </c>
      <c r="I8" s="5">
        <v>-15.375160676775153</v>
      </c>
      <c r="J8" s="6">
        <v>-21.391334132418883</v>
      </c>
      <c r="K8" s="78">
        <v>-12.4</v>
      </c>
      <c r="L8" s="76" t="s">
        <v>166</v>
      </c>
      <c r="M8" s="77">
        <v>-15.7</v>
      </c>
      <c r="N8" s="5">
        <v>8.544891327955952</v>
      </c>
      <c r="O8" s="6">
        <v>17.560978170596787</v>
      </c>
      <c r="P8" s="78">
        <v>13.4</v>
      </c>
      <c r="Q8" s="76" t="s">
        <v>166</v>
      </c>
      <c r="R8" s="77">
        <v>13.9</v>
      </c>
      <c r="S8" s="5">
        <v>5.896393992593701</v>
      </c>
      <c r="T8" s="6">
        <v>6.46632937963183</v>
      </c>
      <c r="U8" s="6" t="s">
        <v>166</v>
      </c>
      <c r="V8" s="76" t="s">
        <v>166</v>
      </c>
      <c r="W8" s="77" t="s">
        <v>166</v>
      </c>
    </row>
    <row r="9" spans="2:23" ht="14.25">
      <c r="B9" s="3"/>
      <c r="C9" s="4" t="s">
        <v>148</v>
      </c>
      <c r="D9" s="5">
        <v>2.552921416652268</v>
      </c>
      <c r="E9" s="6">
        <v>2.5781313379647397</v>
      </c>
      <c r="F9" s="6">
        <v>2.6</v>
      </c>
      <c r="G9" s="76" t="s">
        <v>166</v>
      </c>
      <c r="H9" s="77">
        <v>2.6</v>
      </c>
      <c r="I9" s="5">
        <v>-12.985513859664863</v>
      </c>
      <c r="J9" s="6">
        <v>-25.539675927743065</v>
      </c>
      <c r="K9" s="6">
        <v>-12.6</v>
      </c>
      <c r="L9" s="76" t="s">
        <v>166</v>
      </c>
      <c r="M9" s="77">
        <v>-16.3</v>
      </c>
      <c r="N9" s="5">
        <v>7.193851330756445</v>
      </c>
      <c r="O9" s="6">
        <v>19.019055805025964</v>
      </c>
      <c r="P9" s="6">
        <v>13.3</v>
      </c>
      <c r="Q9" s="76" t="s">
        <v>166</v>
      </c>
      <c r="R9" s="77">
        <v>14.3</v>
      </c>
      <c r="S9" s="5">
        <v>6.114383736828756</v>
      </c>
      <c r="T9" s="6">
        <v>6.540553339153932</v>
      </c>
      <c r="U9" s="6" t="s">
        <v>166</v>
      </c>
      <c r="V9" s="76" t="s">
        <v>166</v>
      </c>
      <c r="W9" s="77" t="s">
        <v>166</v>
      </c>
    </row>
    <row r="10" spans="2:23" ht="3.75" customHeight="1">
      <c r="B10" s="3"/>
      <c r="C10" s="4"/>
      <c r="D10" s="5"/>
      <c r="E10" s="6"/>
      <c r="F10" s="6"/>
      <c r="G10" s="76"/>
      <c r="H10" s="77"/>
      <c r="I10" s="5"/>
      <c r="J10" s="6"/>
      <c r="K10" s="6"/>
      <c r="L10" s="76"/>
      <c r="M10" s="77"/>
      <c r="N10" s="5"/>
      <c r="O10" s="6"/>
      <c r="P10" s="6"/>
      <c r="Q10" s="76"/>
      <c r="R10" s="77"/>
      <c r="S10" s="5"/>
      <c r="T10" s="6"/>
      <c r="U10" s="6"/>
      <c r="V10" s="76"/>
      <c r="W10" s="77"/>
    </row>
    <row r="11" spans="2:23" ht="16.5">
      <c r="B11" s="3" t="s">
        <v>185</v>
      </c>
      <c r="C11" s="4"/>
      <c r="D11" s="5">
        <v>2.7716472009665836</v>
      </c>
      <c r="E11" s="6">
        <v>2.771647200966587</v>
      </c>
      <c r="F11" s="6">
        <v>2.8</v>
      </c>
      <c r="G11" s="76">
        <v>2.767</v>
      </c>
      <c r="H11" s="77">
        <v>2.8474987448334543</v>
      </c>
      <c r="I11" s="5">
        <v>1.9076543066868936</v>
      </c>
      <c r="J11" s="6">
        <v>1.6899260750578238</v>
      </c>
      <c r="K11" s="6">
        <v>1.9</v>
      </c>
      <c r="L11" s="76">
        <v>1.064</v>
      </c>
      <c r="M11" s="77">
        <v>1.3</v>
      </c>
      <c r="N11" s="5">
        <v>0.762724266016221</v>
      </c>
      <c r="O11" s="6">
        <v>0.17387971544207126</v>
      </c>
      <c r="P11" s="6">
        <v>1.1</v>
      </c>
      <c r="Q11" s="76">
        <v>1.446</v>
      </c>
      <c r="R11" s="77">
        <v>1.2</v>
      </c>
      <c r="S11" s="5">
        <v>1.261980624376875</v>
      </c>
      <c r="T11" s="6">
        <v>1.9307396526505372</v>
      </c>
      <c r="U11" s="6" t="s">
        <v>166</v>
      </c>
      <c r="V11" s="76" t="s">
        <v>166</v>
      </c>
      <c r="W11" s="77" t="s">
        <v>166</v>
      </c>
    </row>
    <row r="12" spans="2:23" ht="3.75" customHeight="1">
      <c r="B12" s="3"/>
      <c r="C12" s="4"/>
      <c r="D12" s="5"/>
      <c r="E12" s="6"/>
      <c r="F12" s="6"/>
      <c r="G12" s="76"/>
      <c r="H12" s="77"/>
      <c r="I12" s="5"/>
      <c r="J12" s="6"/>
      <c r="K12" s="6"/>
      <c r="L12" s="76"/>
      <c r="M12" s="77"/>
      <c r="N12" s="5"/>
      <c r="O12" s="6"/>
      <c r="P12" s="6"/>
      <c r="Q12" s="76"/>
      <c r="R12" s="77"/>
      <c r="S12" s="5"/>
      <c r="T12" s="6"/>
      <c r="U12" s="6"/>
      <c r="V12" s="76"/>
      <c r="W12" s="77"/>
    </row>
    <row r="13" spans="2:23" ht="14.25">
      <c r="B13" s="3" t="s">
        <v>106</v>
      </c>
      <c r="C13" s="4"/>
      <c r="D13" s="5">
        <v>1.2470752947847785</v>
      </c>
      <c r="E13" s="6">
        <v>1.2470752947846497</v>
      </c>
      <c r="F13" s="6">
        <v>1.2</v>
      </c>
      <c r="G13" s="76" t="s">
        <v>166</v>
      </c>
      <c r="H13" s="77" t="s">
        <v>166</v>
      </c>
      <c r="I13" s="5">
        <v>-2.0876814910715638</v>
      </c>
      <c r="J13" s="6">
        <v>-3.6045240362050035</v>
      </c>
      <c r="K13" s="6">
        <v>-3.4</v>
      </c>
      <c r="L13" s="76" t="s">
        <v>166</v>
      </c>
      <c r="M13" s="77" t="s">
        <v>166</v>
      </c>
      <c r="N13" s="5">
        <v>-0.7635472703730528</v>
      </c>
      <c r="O13" s="6">
        <v>1.6256933564942289</v>
      </c>
      <c r="P13" s="6">
        <v>2</v>
      </c>
      <c r="Q13" s="76" t="s">
        <v>166</v>
      </c>
      <c r="R13" s="77" t="s">
        <v>166</v>
      </c>
      <c r="S13" s="5">
        <v>0.780173107502975</v>
      </c>
      <c r="T13" s="6">
        <v>1.0085247692129151</v>
      </c>
      <c r="U13" s="6" t="s">
        <v>166</v>
      </c>
      <c r="V13" s="76" t="s">
        <v>166</v>
      </c>
      <c r="W13" s="77" t="s">
        <v>166</v>
      </c>
    </row>
    <row r="14" spans="2:23" ht="14.25">
      <c r="B14" s="3" t="s">
        <v>63</v>
      </c>
      <c r="C14" s="4"/>
      <c r="D14" s="5">
        <v>5.7541261884461345</v>
      </c>
      <c r="E14" s="6">
        <v>5.753821744370992</v>
      </c>
      <c r="F14" s="6">
        <v>5.8</v>
      </c>
      <c r="G14" s="76">
        <v>5.775</v>
      </c>
      <c r="H14" s="77">
        <v>5.788541333299217</v>
      </c>
      <c r="I14" s="5">
        <v>7.415287451815331</v>
      </c>
      <c r="J14" s="6">
        <v>8.837794796649884</v>
      </c>
      <c r="K14" s="6">
        <v>8.8</v>
      </c>
      <c r="L14" s="76">
        <v>8.016</v>
      </c>
      <c r="M14" s="77">
        <v>8.9</v>
      </c>
      <c r="N14" s="5">
        <v>8.522991878567439</v>
      </c>
      <c r="O14" s="6">
        <v>7.723318852921578</v>
      </c>
      <c r="P14" s="6">
        <v>7.1</v>
      </c>
      <c r="Q14" s="76">
        <v>7.392</v>
      </c>
      <c r="R14" s="77">
        <v>7</v>
      </c>
      <c r="S14" s="5">
        <v>7.979136741104984</v>
      </c>
      <c r="T14" s="6">
        <v>6.825488684606751</v>
      </c>
      <c r="U14" s="6" t="s">
        <v>166</v>
      </c>
      <c r="V14" s="76" t="s">
        <v>166</v>
      </c>
      <c r="W14" s="77" t="s">
        <v>166</v>
      </c>
    </row>
    <row r="15" spans="2:23" ht="14.25">
      <c r="B15" s="3" t="s">
        <v>87</v>
      </c>
      <c r="C15" s="4"/>
      <c r="D15" s="5">
        <v>7.79861796643624</v>
      </c>
      <c r="E15" s="6">
        <v>7.7986179664363275</v>
      </c>
      <c r="F15" s="6" t="s">
        <v>166</v>
      </c>
      <c r="G15" s="76" t="s">
        <v>166</v>
      </c>
      <c r="H15" s="77" t="s">
        <v>166</v>
      </c>
      <c r="I15" s="5">
        <v>-1.7053306800201824</v>
      </c>
      <c r="J15" s="6">
        <v>1.5567765567765512</v>
      </c>
      <c r="K15" s="6" t="s">
        <v>166</v>
      </c>
      <c r="L15" s="76" t="s">
        <v>166</v>
      </c>
      <c r="M15" s="77" t="s">
        <v>166</v>
      </c>
      <c r="N15" s="5">
        <v>7.982677102094527</v>
      </c>
      <c r="O15" s="6">
        <v>3.9675383228133354</v>
      </c>
      <c r="P15" s="6" t="s">
        <v>166</v>
      </c>
      <c r="Q15" s="76" t="s">
        <v>166</v>
      </c>
      <c r="R15" s="77" t="s">
        <v>166</v>
      </c>
      <c r="S15" s="5">
        <v>5.718083440693917</v>
      </c>
      <c r="T15" s="6">
        <v>4.856895056374677</v>
      </c>
      <c r="U15" s="6" t="s">
        <v>166</v>
      </c>
      <c r="V15" s="76" t="s">
        <v>166</v>
      </c>
      <c r="W15" s="77" t="s">
        <v>166</v>
      </c>
    </row>
    <row r="16" spans="2:23" ht="14.25">
      <c r="B16" s="3" t="s">
        <v>84</v>
      </c>
      <c r="C16" s="4"/>
      <c r="D16" s="5">
        <v>7.096849823404639</v>
      </c>
      <c r="E16" s="6" t="s">
        <v>166</v>
      </c>
      <c r="F16" s="6">
        <v>6.2</v>
      </c>
      <c r="G16" s="76" t="s">
        <v>166</v>
      </c>
      <c r="H16" s="77">
        <v>7.1</v>
      </c>
      <c r="I16" s="5">
        <v>-1.7983717251867262</v>
      </c>
      <c r="J16" s="6" t="s">
        <v>166</v>
      </c>
      <c r="K16" s="6">
        <v>1.3</v>
      </c>
      <c r="L16" s="76" t="s">
        <v>166</v>
      </c>
      <c r="M16" s="77" t="s">
        <v>166</v>
      </c>
      <c r="N16" s="5">
        <v>7.9388621745685555</v>
      </c>
      <c r="O16" s="6" t="s">
        <v>166</v>
      </c>
      <c r="P16" s="6">
        <v>2.5</v>
      </c>
      <c r="Q16" s="76" t="s">
        <v>166</v>
      </c>
      <c r="R16" s="77" t="s">
        <v>166</v>
      </c>
      <c r="S16" s="5">
        <v>5.791319080024351</v>
      </c>
      <c r="T16" s="6" t="s">
        <v>166</v>
      </c>
      <c r="U16" s="6" t="s">
        <v>166</v>
      </c>
      <c r="V16" s="76" t="s">
        <v>166</v>
      </c>
      <c r="W16" s="77" t="s">
        <v>166</v>
      </c>
    </row>
    <row r="17" spans="2:23" ht="3.75" customHeight="1">
      <c r="B17" s="3"/>
      <c r="C17" s="4"/>
      <c r="D17" s="79"/>
      <c r="E17" s="78"/>
      <c r="F17" s="78"/>
      <c r="G17" s="76"/>
      <c r="H17" s="77"/>
      <c r="I17" s="79"/>
      <c r="J17" s="78"/>
      <c r="K17" s="78"/>
      <c r="L17" s="76"/>
      <c r="M17" s="77"/>
      <c r="N17" s="79"/>
      <c r="O17" s="78"/>
      <c r="P17" s="78"/>
      <c r="Q17" s="76"/>
      <c r="R17" s="77"/>
      <c r="S17" s="79"/>
      <c r="T17" s="78"/>
      <c r="U17" s="6"/>
      <c r="V17" s="76"/>
      <c r="W17" s="77"/>
    </row>
    <row r="18" spans="2:23" ht="14.25">
      <c r="B18" s="3" t="s">
        <v>60</v>
      </c>
      <c r="C18" s="4"/>
      <c r="D18" s="79">
        <v>-1.3</v>
      </c>
      <c r="E18" s="78">
        <v>-1.3</v>
      </c>
      <c r="F18" s="78">
        <v>-1.3</v>
      </c>
      <c r="G18" s="76">
        <v>-1.26</v>
      </c>
      <c r="H18" s="77">
        <v>-1.3</v>
      </c>
      <c r="I18" s="79">
        <v>-8.245670493384688</v>
      </c>
      <c r="J18" s="78">
        <v>-8.4</v>
      </c>
      <c r="K18" s="78">
        <v>-8.5</v>
      </c>
      <c r="L18" s="76">
        <v>-5.907</v>
      </c>
      <c r="M18" s="77">
        <v>-9.3</v>
      </c>
      <c r="N18" s="79">
        <v>-5.941825182113155</v>
      </c>
      <c r="O18" s="78">
        <v>-4.9</v>
      </c>
      <c r="P18" s="78">
        <v>-4.16</v>
      </c>
      <c r="Q18" s="76">
        <v>-2.784</v>
      </c>
      <c r="R18" s="77">
        <v>-6.2</v>
      </c>
      <c r="S18" s="79">
        <v>-4.390502773977507</v>
      </c>
      <c r="T18" s="78">
        <v>-3.7</v>
      </c>
      <c r="U18" s="6" t="s">
        <v>166</v>
      </c>
      <c r="V18" s="76" t="s">
        <v>166</v>
      </c>
      <c r="W18" s="77" t="s">
        <v>166</v>
      </c>
    </row>
    <row r="19" spans="2:23" ht="14.25">
      <c r="B19" s="3" t="s">
        <v>82</v>
      </c>
      <c r="C19" s="4"/>
      <c r="D19" s="79">
        <v>48</v>
      </c>
      <c r="E19" s="78">
        <v>48</v>
      </c>
      <c r="F19" s="78">
        <v>48</v>
      </c>
      <c r="G19" s="76" t="s">
        <v>166</v>
      </c>
      <c r="H19" s="77">
        <v>48</v>
      </c>
      <c r="I19" s="79">
        <v>60.55615785644779</v>
      </c>
      <c r="J19" s="78">
        <v>61.2</v>
      </c>
      <c r="K19" s="78">
        <v>59.5</v>
      </c>
      <c r="L19" s="76" t="s">
        <v>166</v>
      </c>
      <c r="M19" s="77">
        <v>60.8</v>
      </c>
      <c r="N19" s="79">
        <v>61.0094878827555</v>
      </c>
      <c r="O19" s="78">
        <v>61.9</v>
      </c>
      <c r="P19" s="78">
        <v>59.9</v>
      </c>
      <c r="Q19" s="76" t="s">
        <v>166</v>
      </c>
      <c r="R19" s="77">
        <v>63.1</v>
      </c>
      <c r="S19" s="79">
        <v>61.807673249027026</v>
      </c>
      <c r="T19" s="78">
        <v>61.4</v>
      </c>
      <c r="U19" s="6" t="s">
        <v>166</v>
      </c>
      <c r="V19" s="76" t="s">
        <v>166</v>
      </c>
      <c r="W19" s="77" t="s">
        <v>166</v>
      </c>
    </row>
    <row r="20" spans="2:23" ht="3.75" customHeight="1">
      <c r="B20" s="3"/>
      <c r="C20" s="4"/>
      <c r="D20" s="79"/>
      <c r="E20" s="80"/>
      <c r="F20" s="80"/>
      <c r="G20" s="76"/>
      <c r="H20" s="77"/>
      <c r="I20" s="79"/>
      <c r="J20" s="80"/>
      <c r="K20" s="80"/>
      <c r="L20" s="76"/>
      <c r="M20" s="77"/>
      <c r="N20" s="79"/>
      <c r="O20" s="78"/>
      <c r="P20" s="78"/>
      <c r="Q20" s="76"/>
      <c r="R20" s="77"/>
      <c r="S20" s="79"/>
      <c r="T20" s="78"/>
      <c r="U20" s="6"/>
      <c r="V20" s="76"/>
      <c r="W20" s="77"/>
    </row>
    <row r="21" spans="2:23" ht="15" thickBot="1">
      <c r="B21" s="81" t="s">
        <v>61</v>
      </c>
      <c r="C21" s="82"/>
      <c r="D21" s="83">
        <f>Súhrn!G49</f>
        <v>-2.8737358322193827</v>
      </c>
      <c r="E21" s="84">
        <v>-2.9456137667428193</v>
      </c>
      <c r="F21" s="84">
        <v>-2.6</v>
      </c>
      <c r="G21" s="84">
        <v>-3.175</v>
      </c>
      <c r="H21" s="85">
        <v>-2.9</v>
      </c>
      <c r="I21" s="83">
        <f>Súhrn!H49</f>
        <v>-4.4001899053635425</v>
      </c>
      <c r="J21" s="84">
        <v>2.3239161674555517</v>
      </c>
      <c r="K21" s="84">
        <v>-2.9</v>
      </c>
      <c r="L21" s="84">
        <v>-2.985</v>
      </c>
      <c r="M21" s="85">
        <v>-2.196074625732419</v>
      </c>
      <c r="N21" s="83">
        <f>Súhrn!I49</f>
        <v>-4.162512139430861</v>
      </c>
      <c r="O21" s="86">
        <v>0.3426849768563633</v>
      </c>
      <c r="P21" s="86">
        <v>-2.4</v>
      </c>
      <c r="Q21" s="84">
        <v>-2.448</v>
      </c>
      <c r="R21" s="85">
        <v>-3</v>
      </c>
      <c r="S21" s="83">
        <f>Súhrn!J49</f>
        <v>-4.084580153780813</v>
      </c>
      <c r="T21" s="86">
        <v>0.3092605273897126</v>
      </c>
      <c r="U21" s="86" t="s">
        <v>166</v>
      </c>
      <c r="V21" s="84" t="s">
        <v>166</v>
      </c>
      <c r="W21" s="85" t="s">
        <v>166</v>
      </c>
    </row>
    <row r="22" ht="14.25">
      <c r="B22" s="73" t="s">
        <v>107</v>
      </c>
    </row>
    <row r="23" ht="14.25">
      <c r="B23" s="87" t="s">
        <v>200</v>
      </c>
    </row>
    <row r="24" spans="1:21" ht="14.25">
      <c r="A24" s="69"/>
      <c r="B24" s="69" t="s">
        <v>203</v>
      </c>
      <c r="C24" s="69"/>
      <c r="D24" s="88"/>
      <c r="E24" s="88"/>
      <c r="F24" s="88"/>
      <c r="G24" s="88"/>
      <c r="H24" s="88"/>
      <c r="I24" s="88"/>
      <c r="J24" s="8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ht="14.25">
      <c r="B25" s="73" t="s">
        <v>201</v>
      </c>
    </row>
    <row r="26" ht="14.25">
      <c r="B26" s="73" t="s">
        <v>202</v>
      </c>
    </row>
    <row r="27" ht="14.25">
      <c r="B27" s="69" t="s">
        <v>207</v>
      </c>
    </row>
    <row r="29" ht="14.25">
      <c r="B29" s="73" t="s">
        <v>156</v>
      </c>
    </row>
    <row r="30" ht="14.25">
      <c r="B30" s="73" t="s">
        <v>157</v>
      </c>
    </row>
    <row r="36" spans="3:23" ht="14.2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3:23" ht="14.2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3:23" ht="14.25">
      <c r="C38" s="87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3:23" ht="14.25">
      <c r="C39" s="87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3:23" ht="14.2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3:23" ht="14.25">
      <c r="C41" s="87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3:23" ht="14.25">
      <c r="C42" s="87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2019-05-21T13:06:28Z</cp:lastPrinted>
  <dcterms:created xsi:type="dcterms:W3CDTF">2013-10-16T07:18:04Z</dcterms:created>
  <dcterms:modified xsi:type="dcterms:W3CDTF">2020-06-09T10:55:53Z</dcterms:modified>
  <cp:category/>
  <cp:version/>
  <cp:contentType/>
  <cp:contentStatus/>
</cp:coreProperties>
</file>