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06" yWindow="1080" windowWidth="25440" windowHeight="8445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'Inflácia'!$A$1:$AA$40</definedName>
    <definedName name="_xlnm.Print_Area" localSheetId="6">'Porovnanie predikcií'!$A$1:$W$30</definedName>
    <definedName name="_xlnm.Print_Area" localSheetId="0">'Súhrn'!$B$2:$N$78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<sst xmlns="http://schemas.openxmlformats.org/spreadsheetml/2006/main" count="692" uniqueCount="208">
  <si>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</si>
  <si>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</si>
  <si>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</si>
  <si>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</si>
  <si>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</si>
  <si>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</si>
  <si>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</si>
  <si>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</si>
  <si>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</si>
  <si>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</si>
  <si>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</si>
  <si>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</si>
  <si>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</si>
  <si>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</si>
  <si>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</si>
  <si>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</si>
  <si>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</si>
  <si>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</si>
  <si>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</si>
  <si>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</si>
  <si>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</si>
  <si>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</si>
  <si>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</si>
  <si>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</si>
  <si>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</si>
  <si>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</si>
  <si>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</si>
  <si>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</si>
  <si>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</si>
  <si>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</si>
  <si>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</si>
  <si>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</si>
  <si>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</si>
  <si>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</si>
  <si>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</si>
  <si>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</si>
  <si>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</si>
  <si>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</si>
  <si>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</si>
  <si>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</si>
  <si>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</si>
  <si>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</si>
  <si>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</si>
  <si>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</si>
  <si>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</si>
  <si>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</si>
  <si>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</si>
  <si>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</si>
  <si>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</si>
  <si>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</si>
  <si>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</si>
  <si>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</si>
  <si>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</si>
  <si>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</si>
  <si>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</si>
  <si>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</si>
  <si>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</si>
  <si>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</si>
  <si>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</si>
  <si>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</si>
  <si>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</si>
  <si>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</si>
  <si>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</si>
  <si>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</si>
  <si>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</si>
  <si>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</si>
  <si>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</si>
  <si>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</si>
  <si>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</si>
  <si>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</si>
  <si>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</si>
  <si>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</si>
  <si>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</si>
  <si>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</si>
  <si>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</si>
  <si>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</si>
  <si>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</si>
  <si>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</si>
  <si>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</si>
  <si>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</si>
  <si>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</si>
  <si>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</si>
  <si>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</si>
  <si>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</si>
  <si>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</si>
  <si>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</si>
  <si>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</si>
  <si>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</si>
  <si>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</si>
  <si>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</si>
  <si>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</si>
  <si>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</si>
  <si>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</si>
  <si>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</si>
  <si>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</si>
  <si>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</si>
  <si>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</si>
  <si>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t>1) VZPS - výberové zisťovanie pracovných síl.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</si>
  <si>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</si>
  <si>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</si>
  <si>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</si>
  <si>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</si>
  <si>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</si>
  <si>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</si>
  <si>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</si>
  <si>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</si>
  <si>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</si>
  <si>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</si>
  <si>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</si>
  <si>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</si>
  <si>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</si>
  <si>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</si>
  <si>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</si>
  <si>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</si>
  <si>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</si>
  <si>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</si>
  <si>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</si>
  <si>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</si>
  <si>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</si>
  <si>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</si>
  <si>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</si>
  <si>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</si>
  <si>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</si>
  <si>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</si>
  <si>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</si>
  <si>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</si>
  <si>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</si>
  <si>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</si>
  <si>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</si>
  <si>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</si>
  <si>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</si>
  <si>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</si>
  <si>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</si>
  <si>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</si>
  <si>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</si>
  <si>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</si>
  <si>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</si>
  <si>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</si>
  <si>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</si>
  <si>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</si>
  <si>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</si>
  <si>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</si>
  <si>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</si>
  <si>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</si>
  <si>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</si>
  <si>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</si>
  <si>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</si>
  <si>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</si>
  <si>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</si>
  <si>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</si>
  <si>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</si>
  <si>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</si>
  <si>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</si>
  <si>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</si>
  <si>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</si>
  <si>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</si>
  <si>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</si>
  <si>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</si>
  <si>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</si>
  <si>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</si>
  <si>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</si>
  <si>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</si>
  <si>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</si>
  <si>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</si>
  <si>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</si>
  <si>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</si>
  <si>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</si>
  <si>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</si>
  <si>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</si>
  <si>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</si>
  <si>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9) B.9N - Čisté pôžičky poskytnuté (+) / prijaté (-).</t>
  </si>
  <si>
    <t>10) Medziročná zmena cyklicky očisteného primárneho salda. Kladná hodnota znamená reštrikciu.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</si>
  <si>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</si>
  <si>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1) Skutočnosť.</t>
  </si>
  <si>
    <t>2) MMF: index CPI.</t>
  </si>
  <si>
    <t>8) S.13; fiškálny výhľad.</t>
  </si>
  <si>
    <t>Tabuľka 5 Sektor verejnej správy  (S.13)</t>
  </si>
  <si>
    <t>Tabuľka 6 Porovnanie predikcií vybraných inštitúcií</t>
  </si>
  <si>
    <t>6) Priemerná mzda zo štatistického výkazníctva deflovaná infláciou CPI.</t>
  </si>
  <si>
    <t>Dopytová inflácia</t>
  </si>
  <si>
    <t>12) Zmeny oproti predchádzajúcej predikcii v %.</t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</si>
  <si>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</si>
  <si>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</si>
  <si>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</si>
  <si>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</si>
  <si>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</si>
  <si>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</si>
  <si>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</si>
  <si>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</si>
  <si>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</si>
  <si>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Zamestnanosť (dynamika)</t>
  </si>
  <si>
    <r>
      <t xml:space="preserve">Odhad NAIRU </t>
    </r>
    <r>
      <rPr>
        <vertAlign val="superscript"/>
        <sz val="11"/>
        <color indexed="8"/>
        <rFont val="Times New Roman"/>
        <family val="1"/>
      </rPr>
      <t>2)</t>
    </r>
  </si>
  <si>
    <t>2) Miera nezamestnanosti, ktorá nezrýchľuje infláciu.</t>
  </si>
  <si>
    <t>-</t>
  </si>
  <si>
    <t>Externé prostredie a technické predpoklady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</si>
  <si>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11)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</si>
  <si>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</si>
  <si>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Times New Roman"/>
        <family val="1"/>
      </rPr>
      <t>11)</t>
    </r>
  </si>
  <si>
    <r>
      <t>Cena ropy v EUR</t>
    </r>
    <r>
      <rPr>
        <vertAlign val="superscript"/>
        <sz val="11"/>
        <color indexed="8"/>
        <rFont val="Times New Roman"/>
        <family val="1"/>
      </rPr>
      <t>11)</t>
    </r>
  </si>
  <si>
    <t>11) Medziročný rast v % a zmeny oproti predchádzajúcej predikcii sú rátané z nezaokrúhlených čísel.</t>
  </si>
  <si>
    <t xml:space="preserve">Poznámka: </t>
  </si>
  <si>
    <t>Medzinárodný menový fond - World Economic Outlook (október 2018)</t>
  </si>
  <si>
    <t>Organizácia pre ekonomickú spoluprácu a rozvoj (OECD) - Economic Outlook 104 (november 2018)</t>
  </si>
  <si>
    <t>P1Q-2019</t>
  </si>
  <si>
    <t>Zmena oproti P4QA-2018</t>
  </si>
  <si>
    <t>Národná banka Slovenska - Strednodobá predikcia P1Q-2019</t>
  </si>
  <si>
    <t>Európska komisia -  European Economic Forecast (jesenná predikcia - november 2018), HDP a HICP sú z aktuálnejšej (ale menej podrobnej) zimnej predikcie - február 2019</t>
  </si>
  <si>
    <t>Inštitút finančnej politiky - Makroekonomická prognóza (február 2019), deficit a dlh verejnej správy sú z "Rozpočtu verejnej správy 2019 až 2021"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</si>
</sst>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mmm\-yy;@"/>
    <numFmt numFmtId="165" formatCode="0.0"/>
    <numFmt numFmtId="166" formatCode="#,##0.0"/>
    <numFmt numFmtId="167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0" borderId="0" applyNumberFormat="0" applyBorder="0" applyAlignment="0" applyProtection="0"/>
    <xf numFmtId="0" fontId="0" fillId="33" borderId="0" applyNumberFormat="0" applyBorder="0" applyAlignment="0" applyProtection="0"/>
    <xf numFmtId="0" fontId="10" fillId="17" borderId="0" applyNumberFormat="0" applyBorder="0" applyAlignment="0" applyProtection="0"/>
    <xf numFmtId="0" fontId="0" fillId="34" borderId="0" applyNumberFormat="0" applyBorder="0" applyAlignment="0" applyProtection="0"/>
    <xf numFmtId="0" fontId="10" fillId="24" borderId="0" applyNumberFormat="0" applyBorder="0" applyAlignment="0" applyProtection="0"/>
    <xf numFmtId="0" fontId="0" fillId="35" borderId="0" applyNumberFormat="0" applyBorder="0" applyAlignment="0" applyProtection="0"/>
    <xf numFmtId="0" fontId="10" fillId="21" borderId="0" applyNumberFormat="0" applyBorder="0" applyAlignment="0" applyProtection="0"/>
    <xf numFmtId="0" fontId="0" fillId="36" borderId="0" applyNumberFormat="0" applyBorder="0" applyAlignment="0" applyProtection="0"/>
    <xf numFmtId="0" fontId="10" fillId="30" borderId="0" applyNumberFormat="0" applyBorder="0" applyAlignment="0" applyProtection="0"/>
    <xf numFmtId="0" fontId="0" fillId="37" borderId="0" applyNumberFormat="0" applyBorder="0" applyAlignment="0" applyProtection="0"/>
    <xf numFmtId="0" fontId="10" fillId="7" borderId="0" applyNumberFormat="0" applyBorder="0" applyAlignment="0" applyProtection="0"/>
    <xf numFmtId="0" fontId="43" fillId="38" borderId="0" applyNumberFormat="0" applyBorder="0" applyAlignment="0" applyProtection="0"/>
    <xf numFmtId="0" fontId="10" fillId="30" borderId="0" applyNumberFormat="0" applyBorder="0" applyAlignment="0" applyProtection="0"/>
    <xf numFmtId="0" fontId="43" fillId="39" borderId="0" applyNumberFormat="0" applyBorder="0" applyAlignment="0" applyProtection="0"/>
    <xf numFmtId="0" fontId="10" fillId="40" borderId="0" applyNumberFormat="0" applyBorder="0" applyAlignment="0" applyProtection="0"/>
    <xf numFmtId="0" fontId="43" fillId="41" borderId="0" applyNumberFormat="0" applyBorder="0" applyAlignment="0" applyProtection="0"/>
    <xf numFmtId="0" fontId="10" fillId="42" borderId="0" applyNumberFormat="0" applyBorder="0" applyAlignment="0" applyProtection="0"/>
    <xf numFmtId="0" fontId="43" fillId="43" borderId="0" applyNumberFormat="0" applyBorder="0" applyAlignment="0" applyProtection="0"/>
    <xf numFmtId="0" fontId="10" fillId="44" borderId="0" applyNumberFormat="0" applyBorder="0" applyAlignment="0" applyProtection="0"/>
    <xf numFmtId="0" fontId="43" fillId="45" borderId="0" applyNumberFormat="0" applyBorder="0" applyAlignment="0" applyProtection="0"/>
    <xf numFmtId="0" fontId="10" fillId="30" borderId="0" applyNumberFormat="0" applyBorder="0" applyAlignment="0" applyProtection="0"/>
    <xf numFmtId="0" fontId="43" fillId="46" borderId="0" applyNumberFormat="0" applyBorder="0" applyAlignment="0" applyProtection="0"/>
    <xf numFmtId="0" fontId="10" fillId="47" borderId="0" applyNumberFormat="0" applyBorder="0" applyAlignment="0" applyProtection="0"/>
    <xf numFmtId="0" fontId="44" fillId="48" borderId="0" applyNumberFormat="0" applyBorder="0" applyAlignment="0" applyProtection="0"/>
    <xf numFmtId="0" fontId="11" fillId="3" borderId="0" applyNumberFormat="0" applyBorder="0" applyAlignment="0" applyProtection="0"/>
    <xf numFmtId="0" fontId="45" fillId="49" borderId="1" applyNumberFormat="0" applyAlignment="0" applyProtection="0"/>
    <xf numFmtId="0" fontId="12" fillId="9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4" fillId="4" borderId="0" applyNumberFormat="0" applyBorder="0" applyAlignment="0" applyProtection="0"/>
    <xf numFmtId="0" fontId="48" fillId="0" borderId="4" applyNumberFormat="0" applyFill="0" applyAlignment="0" applyProtection="0"/>
    <xf numFmtId="0" fontId="15" fillId="0" borderId="5" applyNumberFormat="0" applyFill="0" applyAlignment="0" applyProtection="0"/>
    <xf numFmtId="0" fontId="49" fillId="0" borderId="6" applyNumberFormat="0" applyFill="0" applyAlignment="0" applyProtection="0"/>
    <xf numFmtId="0" fontId="16" fillId="0" borderId="7" applyNumberFormat="0" applyFill="0" applyAlignment="0" applyProtection="0"/>
    <xf numFmtId="0" fontId="50" fillId="0" borderId="8" applyNumberFormat="0" applyFill="0" applyAlignment="0" applyProtection="0"/>
    <xf numFmtId="0" fontId="17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1" borderId="10" applyNumberFormat="0" applyAlignment="0" applyProtection="0"/>
    <xf numFmtId="0" fontId="18" fillId="52" borderId="11" applyNumberFormat="0" applyAlignment="0" applyProtection="0"/>
    <xf numFmtId="0" fontId="11" fillId="3" borderId="0" applyNumberFormat="0" applyBorder="0" applyAlignment="0" applyProtection="0"/>
    <xf numFmtId="0" fontId="52" fillId="53" borderId="1" applyNumberFormat="0" applyAlignment="0" applyProtection="0"/>
    <xf numFmtId="0" fontId="19" fillId="7" borderId="2" applyNumberFormat="0" applyAlignment="0" applyProtection="0"/>
    <xf numFmtId="0" fontId="18" fillId="52" borderId="11" applyNumberFormat="0" applyAlignment="0" applyProtection="0"/>
    <xf numFmtId="0" fontId="53" fillId="0" borderId="12" applyNumberFormat="0" applyFill="0" applyAlignment="0" applyProtection="0"/>
    <xf numFmtId="0" fontId="20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7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55" borderId="16" applyNumberFormat="0" applyFont="0" applyAlignment="0" applyProtection="0"/>
    <xf numFmtId="0" fontId="7" fillId="12" borderId="17" applyNumberFormat="0" applyFont="0" applyAlignment="0" applyProtection="0"/>
    <xf numFmtId="0" fontId="55" fillId="49" borderId="18" applyNumberFormat="0" applyAlignment="0" applyProtection="0"/>
    <xf numFmtId="0" fontId="22" fillId="9" borderId="1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12" borderId="17" applyNumberFormat="0" applyFont="0" applyAlignment="0" applyProtection="0"/>
    <xf numFmtId="0" fontId="7" fillId="12" borderId="17" applyNumberFormat="0" applyFont="0" applyAlignment="0" applyProtection="0"/>
    <xf numFmtId="0" fontId="20" fillId="0" borderId="13" applyNumberFormat="0" applyFill="0" applyAlignment="0" applyProtection="0"/>
    <xf numFmtId="0" fontId="14" fillId="4" borderId="0" applyNumberFormat="0" applyBorder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24" fillId="0" borderId="21" applyNumberFormat="0" applyFill="0" applyAlignment="0" applyProtection="0"/>
    <xf numFmtId="0" fontId="19" fillId="7" borderId="2" applyNumberFormat="0" applyAlignment="0" applyProtection="0"/>
    <xf numFmtId="0" fontId="12" fillId="21" borderId="2" applyNumberFormat="0" applyAlignment="0" applyProtection="0"/>
    <xf numFmtId="0" fontId="22" fillId="21" borderId="19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56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47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22" xfId="0" applyFont="1" applyBorder="1" applyAlignment="1">
      <alignment horizontal="center"/>
    </xf>
    <xf numFmtId="0" fontId="61" fillId="57" borderId="23" xfId="0" applyFont="1" applyFill="1" applyBorder="1" applyAlignment="1">
      <alignment/>
    </xf>
    <xf numFmtId="0" fontId="62" fillId="57" borderId="24" xfId="0" applyFont="1" applyFill="1" applyBorder="1" applyAlignment="1">
      <alignment/>
    </xf>
    <xf numFmtId="0" fontId="62" fillId="57" borderId="25" xfId="0" applyFont="1" applyFill="1" applyBorder="1" applyAlignment="1">
      <alignment/>
    </xf>
    <xf numFmtId="0" fontId="62" fillId="57" borderId="25" xfId="0" applyFont="1" applyFill="1" applyBorder="1" applyAlignment="1">
      <alignment horizontal="right"/>
    </xf>
    <xf numFmtId="0" fontId="62" fillId="57" borderId="24" xfId="0" applyFont="1" applyFill="1" applyBorder="1" applyAlignment="1">
      <alignment horizontal="center"/>
    </xf>
    <xf numFmtId="0" fontId="62" fillId="57" borderId="26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28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2" fillId="57" borderId="24" xfId="0" applyFont="1" applyFill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1" fontId="62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62" fillId="0" borderId="28" xfId="0" applyFont="1" applyFill="1" applyBorder="1" applyAlignment="1">
      <alignment horizontal="right"/>
    </xf>
    <xf numFmtId="0" fontId="63" fillId="57" borderId="25" xfId="0" applyFont="1" applyFill="1" applyBorder="1" applyAlignment="1">
      <alignment/>
    </xf>
    <xf numFmtId="0" fontId="62" fillId="0" borderId="0" xfId="0" applyFont="1" applyAlignment="1">
      <alignment/>
    </xf>
    <xf numFmtId="2" fontId="62" fillId="0" borderId="0" xfId="0" applyNumberFormat="1" applyFont="1" applyBorder="1" applyAlignment="1">
      <alignment horizontal="right"/>
    </xf>
    <xf numFmtId="0" fontId="62" fillId="0" borderId="29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31" xfId="0" applyFont="1" applyBorder="1" applyAlignment="1">
      <alignment horizontal="right"/>
    </xf>
    <xf numFmtId="0" fontId="63" fillId="58" borderId="32" xfId="0" applyFont="1" applyFill="1" applyBorder="1" applyAlignment="1">
      <alignment horizontal="center" vertical="center"/>
    </xf>
    <xf numFmtId="0" fontId="63" fillId="58" borderId="33" xfId="0" applyFont="1" applyFill="1" applyBorder="1" applyAlignment="1">
      <alignment horizontal="center"/>
    </xf>
    <xf numFmtId="0" fontId="62" fillId="58" borderId="34" xfId="0" applyFont="1" applyFill="1" applyBorder="1" applyAlignment="1">
      <alignment horizontal="center"/>
    </xf>
    <xf numFmtId="0" fontId="62" fillId="58" borderId="35" xfId="0" applyFont="1" applyFill="1" applyBorder="1" applyAlignment="1">
      <alignment horizontal="center"/>
    </xf>
    <xf numFmtId="0" fontId="64" fillId="58" borderId="0" xfId="0" applyFont="1" applyFill="1" applyAlignment="1">
      <alignment/>
    </xf>
    <xf numFmtId="0" fontId="62" fillId="58" borderId="0" xfId="0" applyFont="1" applyFill="1" applyAlignment="1">
      <alignment/>
    </xf>
    <xf numFmtId="0" fontId="62" fillId="58" borderId="36" xfId="0" applyFont="1" applyFill="1" applyBorder="1" applyAlignment="1">
      <alignment horizontal="center"/>
    </xf>
    <xf numFmtId="0" fontId="62" fillId="58" borderId="37" xfId="0" applyFont="1" applyFill="1" applyBorder="1" applyAlignment="1">
      <alignment horizontal="center"/>
    </xf>
    <xf numFmtId="0" fontId="62" fillId="58" borderId="38" xfId="0" applyFont="1" applyFill="1" applyBorder="1" applyAlignment="1">
      <alignment horizontal="center"/>
    </xf>
    <xf numFmtId="0" fontId="62" fillId="58" borderId="39" xfId="0" applyFont="1" applyFill="1" applyBorder="1" applyAlignment="1">
      <alignment horizontal="center"/>
    </xf>
    <xf numFmtId="0" fontId="65" fillId="58" borderId="27" xfId="0" applyFont="1" applyFill="1" applyBorder="1" applyAlignment="1">
      <alignment horizontal="left" vertical="center"/>
    </xf>
    <xf numFmtId="0" fontId="65" fillId="58" borderId="0" xfId="0" applyFont="1" applyFill="1" applyBorder="1" applyAlignment="1">
      <alignment horizontal="left" vertical="center"/>
    </xf>
    <xf numFmtId="0" fontId="65" fillId="58" borderId="32" xfId="0" applyFont="1" applyFill="1" applyBorder="1" applyAlignment="1">
      <alignment horizontal="left" vertical="center"/>
    </xf>
    <xf numFmtId="0" fontId="63" fillId="58" borderId="28" xfId="0" applyFont="1" applyFill="1" applyBorder="1" applyAlignment="1">
      <alignment horizontal="center" vertical="center"/>
    </xf>
    <xf numFmtId="0" fontId="62" fillId="58" borderId="28" xfId="0" applyFont="1" applyFill="1" applyBorder="1" applyAlignment="1">
      <alignment horizontal="center"/>
    </xf>
    <xf numFmtId="0" fontId="62" fillId="58" borderId="0" xfId="0" applyFont="1" applyFill="1" applyBorder="1" applyAlignment="1">
      <alignment horizontal="center"/>
    </xf>
    <xf numFmtId="0" fontId="62" fillId="58" borderId="0" xfId="0" applyFont="1" applyFill="1" applyBorder="1" applyAlignment="1">
      <alignment/>
    </xf>
    <xf numFmtId="0" fontId="62" fillId="58" borderId="28" xfId="0" applyFont="1" applyFill="1" applyBorder="1" applyAlignment="1">
      <alignment/>
    </xf>
    <xf numFmtId="0" fontId="62" fillId="58" borderId="40" xfId="0" applyFont="1" applyFill="1" applyBorder="1" applyAlignment="1">
      <alignment/>
    </xf>
    <xf numFmtId="0" fontId="62" fillId="58" borderId="41" xfId="0" applyFont="1" applyFill="1" applyBorder="1" applyAlignment="1">
      <alignment/>
    </xf>
    <xf numFmtId="0" fontId="62" fillId="58" borderId="27" xfId="0" applyFont="1" applyFill="1" applyBorder="1" applyAlignment="1">
      <alignment/>
    </xf>
    <xf numFmtId="0" fontId="62" fillId="58" borderId="28" xfId="0" applyFont="1" applyFill="1" applyBorder="1" applyAlignment="1">
      <alignment horizontal="right"/>
    </xf>
    <xf numFmtId="0" fontId="62" fillId="58" borderId="29" xfId="0" applyFont="1" applyFill="1" applyBorder="1" applyAlignment="1">
      <alignment/>
    </xf>
    <xf numFmtId="0" fontId="62" fillId="58" borderId="30" xfId="0" applyFont="1" applyFill="1" applyBorder="1" applyAlignment="1">
      <alignment/>
    </xf>
    <xf numFmtId="0" fontId="62" fillId="58" borderId="31" xfId="0" applyFont="1" applyFill="1" applyBorder="1" applyAlignment="1">
      <alignment/>
    </xf>
    <xf numFmtId="0" fontId="62" fillId="58" borderId="31" xfId="0" applyFont="1" applyFill="1" applyBorder="1" applyAlignment="1">
      <alignment horizontal="right"/>
    </xf>
    <xf numFmtId="0" fontId="62" fillId="58" borderId="42" xfId="0" applyFont="1" applyFill="1" applyBorder="1" applyAlignment="1">
      <alignment/>
    </xf>
    <xf numFmtId="0" fontId="62" fillId="58" borderId="0" xfId="0" applyFont="1" applyFill="1" applyBorder="1" applyAlignment="1">
      <alignment horizontal="right"/>
    </xf>
    <xf numFmtId="0" fontId="62" fillId="58" borderId="43" xfId="0" applyFont="1" applyFill="1" applyBorder="1" applyAlignment="1">
      <alignment/>
    </xf>
    <xf numFmtId="0" fontId="63" fillId="58" borderId="0" xfId="0" applyFont="1" applyFill="1" applyAlignment="1">
      <alignment/>
    </xf>
    <xf numFmtId="0" fontId="62" fillId="58" borderId="43" xfId="0" applyFont="1" applyFill="1" applyBorder="1" applyAlignment="1">
      <alignment horizontal="center"/>
    </xf>
    <xf numFmtId="0" fontId="62" fillId="58" borderId="41" xfId="0" applyFont="1" applyFill="1" applyBorder="1" applyAlignment="1">
      <alignment horizontal="center"/>
    </xf>
    <xf numFmtId="0" fontId="63" fillId="58" borderId="0" xfId="0" applyFont="1" applyFill="1" applyBorder="1" applyAlignment="1">
      <alignment/>
    </xf>
    <xf numFmtId="0" fontId="63" fillId="58" borderId="30" xfId="0" applyFont="1" applyFill="1" applyBorder="1" applyAlignment="1">
      <alignment/>
    </xf>
    <xf numFmtId="165" fontId="62" fillId="58" borderId="28" xfId="0" applyNumberFormat="1" applyFont="1" applyFill="1" applyBorder="1" applyAlignment="1">
      <alignment/>
    </xf>
    <xf numFmtId="165" fontId="62" fillId="58" borderId="0" xfId="0" applyNumberFormat="1" applyFont="1" applyFill="1" applyBorder="1" applyAlignment="1">
      <alignment/>
    </xf>
    <xf numFmtId="165" fontId="62" fillId="58" borderId="40" xfId="0" applyNumberFormat="1" applyFont="1" applyFill="1" applyBorder="1" applyAlignment="1">
      <alignment/>
    </xf>
    <xf numFmtId="165" fontId="62" fillId="58" borderId="41" xfId="0" applyNumberFormat="1" applyFont="1" applyFill="1" applyBorder="1" applyAlignment="1">
      <alignment/>
    </xf>
    <xf numFmtId="165" fontId="62" fillId="58" borderId="30" xfId="0" applyNumberFormat="1" applyFont="1" applyFill="1" applyBorder="1" applyAlignment="1">
      <alignment/>
    </xf>
    <xf numFmtId="165" fontId="62" fillId="58" borderId="31" xfId="0" applyNumberFormat="1" applyFont="1" applyFill="1" applyBorder="1" applyAlignment="1">
      <alignment/>
    </xf>
    <xf numFmtId="165" fontId="62" fillId="58" borderId="44" xfId="0" applyNumberFormat="1" applyFont="1" applyFill="1" applyBorder="1" applyAlignment="1">
      <alignment/>
    </xf>
    <xf numFmtId="165" fontId="62" fillId="58" borderId="42" xfId="0" applyNumberFormat="1" applyFont="1" applyFill="1" applyBorder="1" applyAlignment="1">
      <alignment/>
    </xf>
    <xf numFmtId="3" fontId="62" fillId="58" borderId="28" xfId="0" applyNumberFormat="1" applyFont="1" applyFill="1" applyBorder="1" applyAlignment="1">
      <alignment horizontal="right"/>
    </xf>
    <xf numFmtId="3" fontId="62" fillId="58" borderId="0" xfId="0" applyNumberFormat="1" applyFont="1" applyFill="1" applyBorder="1" applyAlignment="1">
      <alignment horizontal="right"/>
    </xf>
    <xf numFmtId="3" fontId="62" fillId="58" borderId="0" xfId="0" applyNumberFormat="1" applyFont="1" applyFill="1" applyBorder="1" applyAlignment="1">
      <alignment/>
    </xf>
    <xf numFmtId="3" fontId="62" fillId="58" borderId="28" xfId="0" applyNumberFormat="1" applyFont="1" applyFill="1" applyBorder="1" applyAlignment="1">
      <alignment/>
    </xf>
    <xf numFmtId="3" fontId="62" fillId="58" borderId="40" xfId="0" applyNumberFormat="1" applyFont="1" applyFill="1" applyBorder="1" applyAlignment="1">
      <alignment/>
    </xf>
    <xf numFmtId="3" fontId="62" fillId="58" borderId="41" xfId="0" applyNumberFormat="1" applyFont="1" applyFill="1" applyBorder="1" applyAlignment="1">
      <alignment/>
    </xf>
    <xf numFmtId="3" fontId="62" fillId="58" borderId="31" xfId="0" applyNumberFormat="1" applyFont="1" applyFill="1" applyBorder="1" applyAlignment="1">
      <alignment/>
    </xf>
    <xf numFmtId="3" fontId="62" fillId="58" borderId="30" xfId="0" applyNumberFormat="1" applyFont="1" applyFill="1" applyBorder="1" applyAlignment="1">
      <alignment/>
    </xf>
    <xf numFmtId="3" fontId="62" fillId="58" borderId="44" xfId="0" applyNumberFormat="1" applyFont="1" applyFill="1" applyBorder="1" applyAlignment="1">
      <alignment/>
    </xf>
    <xf numFmtId="3" fontId="62" fillId="58" borderId="42" xfId="0" applyNumberFormat="1" applyFont="1" applyFill="1" applyBorder="1" applyAlignment="1">
      <alignment/>
    </xf>
    <xf numFmtId="165" fontId="62" fillId="58" borderId="43" xfId="0" applyNumberFormat="1" applyFont="1" applyFill="1" applyBorder="1" applyAlignment="1">
      <alignment/>
    </xf>
    <xf numFmtId="165" fontId="62" fillId="58" borderId="45" xfId="0" applyNumberFormat="1" applyFont="1" applyFill="1" applyBorder="1" applyAlignment="1">
      <alignment/>
    </xf>
    <xf numFmtId="0" fontId="62" fillId="58" borderId="0" xfId="0" applyFont="1" applyFill="1" applyBorder="1" applyAlignment="1">
      <alignment horizontal="center" vertical="center"/>
    </xf>
    <xf numFmtId="0" fontId="62" fillId="58" borderId="28" xfId="0" applyFont="1" applyFill="1" applyBorder="1" applyAlignment="1">
      <alignment horizontal="center" vertical="center"/>
    </xf>
    <xf numFmtId="0" fontId="62" fillId="58" borderId="40" xfId="0" applyFont="1" applyFill="1" applyBorder="1" applyAlignment="1">
      <alignment horizontal="center"/>
    </xf>
    <xf numFmtId="0" fontId="62" fillId="58" borderId="0" xfId="0" applyFont="1" applyFill="1" applyBorder="1" applyAlignment="1">
      <alignment horizontal="left" vertical="center"/>
    </xf>
    <xf numFmtId="0" fontId="65" fillId="58" borderId="28" xfId="0" applyFont="1" applyFill="1" applyBorder="1" applyAlignment="1">
      <alignment horizontal="left" vertical="center"/>
    </xf>
    <xf numFmtId="0" fontId="62" fillId="58" borderId="46" xfId="0" applyFont="1" applyFill="1" applyBorder="1" applyAlignment="1">
      <alignment/>
    </xf>
    <xf numFmtId="0" fontId="62" fillId="58" borderId="47" xfId="0" applyFont="1" applyFill="1" applyBorder="1" applyAlignment="1">
      <alignment/>
    </xf>
    <xf numFmtId="0" fontId="62" fillId="58" borderId="29" xfId="0" applyFont="1" applyFill="1" applyBorder="1" applyAlignment="1">
      <alignment horizontal="left" vertical="center"/>
    </xf>
    <xf numFmtId="0" fontId="62" fillId="58" borderId="45" xfId="0" applyFont="1" applyFill="1" applyBorder="1" applyAlignment="1">
      <alignment horizontal="right"/>
    </xf>
    <xf numFmtId="164" fontId="62" fillId="58" borderId="0" xfId="0" applyNumberFormat="1" applyFont="1" applyFill="1" applyAlignment="1">
      <alignment/>
    </xf>
    <xf numFmtId="164" fontId="62" fillId="58" borderId="0" xfId="0" applyNumberFormat="1" applyFont="1" applyFill="1" applyAlignment="1">
      <alignment/>
    </xf>
    <xf numFmtId="0" fontId="62" fillId="58" borderId="43" xfId="0" applyFont="1" applyFill="1" applyBorder="1" applyAlignment="1">
      <alignment horizontal="center" vertical="center"/>
    </xf>
    <xf numFmtId="0" fontId="62" fillId="59" borderId="0" xfId="0" applyFont="1" applyFill="1" applyBorder="1" applyAlignment="1">
      <alignment/>
    </xf>
    <xf numFmtId="0" fontId="62" fillId="59" borderId="28" xfId="0" applyFont="1" applyFill="1" applyBorder="1" applyAlignment="1">
      <alignment/>
    </xf>
    <xf numFmtId="0" fontId="62" fillId="59" borderId="40" xfId="0" applyFont="1" applyFill="1" applyBorder="1" applyAlignment="1">
      <alignment/>
    </xf>
    <xf numFmtId="0" fontId="62" fillId="59" borderId="41" xfId="0" applyFont="1" applyFill="1" applyBorder="1" applyAlignment="1">
      <alignment/>
    </xf>
    <xf numFmtId="165" fontId="62" fillId="58" borderId="43" xfId="0" applyNumberFormat="1" applyFont="1" applyFill="1" applyBorder="1" applyAlignment="1">
      <alignment horizontal="right"/>
    </xf>
    <xf numFmtId="165" fontId="62" fillId="58" borderId="0" xfId="0" applyNumberFormat="1" applyFont="1" applyFill="1" applyBorder="1" applyAlignment="1">
      <alignment horizontal="right"/>
    </xf>
    <xf numFmtId="165" fontId="62" fillId="58" borderId="28" xfId="0" applyNumberFormat="1" applyFont="1" applyFill="1" applyBorder="1" applyAlignment="1">
      <alignment horizontal="right"/>
    </xf>
    <xf numFmtId="165" fontId="62" fillId="58" borderId="40" xfId="0" applyNumberFormat="1" applyFont="1" applyFill="1" applyBorder="1" applyAlignment="1">
      <alignment horizontal="right"/>
    </xf>
    <xf numFmtId="165" fontId="62" fillId="58" borderId="41" xfId="0" applyNumberFormat="1" applyFont="1" applyFill="1" applyBorder="1" applyAlignment="1">
      <alignment horizontal="right"/>
    </xf>
    <xf numFmtId="166" fontId="62" fillId="58" borderId="43" xfId="0" applyNumberFormat="1" applyFont="1" applyFill="1" applyBorder="1" applyAlignment="1">
      <alignment horizontal="right"/>
    </xf>
    <xf numFmtId="166" fontId="62" fillId="58" borderId="0" xfId="0" applyNumberFormat="1" applyFont="1" applyFill="1" applyBorder="1" applyAlignment="1">
      <alignment horizontal="right"/>
    </xf>
    <xf numFmtId="166" fontId="62" fillId="58" borderId="28" xfId="0" applyNumberFormat="1" applyFont="1" applyFill="1" applyBorder="1" applyAlignment="1">
      <alignment horizontal="right"/>
    </xf>
    <xf numFmtId="166" fontId="62" fillId="58" borderId="0" xfId="0" applyNumberFormat="1" applyFont="1" applyFill="1" applyBorder="1" applyAlignment="1">
      <alignment/>
    </xf>
    <xf numFmtId="166" fontId="62" fillId="58" borderId="28" xfId="0" applyNumberFormat="1" applyFont="1" applyFill="1" applyBorder="1" applyAlignment="1">
      <alignment/>
    </xf>
    <xf numFmtId="166" fontId="62" fillId="58" borderId="40" xfId="0" applyNumberFormat="1" applyFont="1" applyFill="1" applyBorder="1" applyAlignment="1">
      <alignment/>
    </xf>
    <xf numFmtId="166" fontId="62" fillId="58" borderId="41" xfId="0" applyNumberFormat="1" applyFont="1" applyFill="1" applyBorder="1" applyAlignment="1">
      <alignment/>
    </xf>
    <xf numFmtId="166" fontId="62" fillId="58" borderId="43" xfId="0" applyNumberFormat="1" applyFont="1" applyFill="1" applyBorder="1" applyAlignment="1">
      <alignment/>
    </xf>
    <xf numFmtId="166" fontId="62" fillId="59" borderId="0" xfId="0" applyNumberFormat="1" applyFont="1" applyFill="1" applyBorder="1" applyAlignment="1">
      <alignment/>
    </xf>
    <xf numFmtId="166" fontId="62" fillId="59" borderId="28" xfId="0" applyNumberFormat="1" applyFont="1" applyFill="1" applyBorder="1" applyAlignment="1">
      <alignment/>
    </xf>
    <xf numFmtId="166" fontId="62" fillId="59" borderId="40" xfId="0" applyNumberFormat="1" applyFont="1" applyFill="1" applyBorder="1" applyAlignment="1">
      <alignment/>
    </xf>
    <xf numFmtId="166" fontId="62" fillId="59" borderId="41" xfId="0" applyNumberFormat="1" applyFont="1" applyFill="1" applyBorder="1" applyAlignment="1">
      <alignment/>
    </xf>
    <xf numFmtId="3" fontId="62" fillId="58" borderId="43" xfId="0" applyNumberFormat="1" applyFont="1" applyFill="1" applyBorder="1" applyAlignment="1">
      <alignment/>
    </xf>
    <xf numFmtId="0" fontId="63" fillId="58" borderId="30" xfId="0" applyFont="1" applyFill="1" applyBorder="1" applyAlignment="1">
      <alignment horizontal="left" vertical="center"/>
    </xf>
    <xf numFmtId="0" fontId="62" fillId="59" borderId="30" xfId="0" applyFont="1" applyFill="1" applyBorder="1" applyAlignment="1">
      <alignment/>
    </xf>
    <xf numFmtId="0" fontId="62" fillId="59" borderId="31" xfId="0" applyFont="1" applyFill="1" applyBorder="1" applyAlignment="1">
      <alignment/>
    </xf>
    <xf numFmtId="0" fontId="62" fillId="59" borderId="42" xfId="0" applyFont="1" applyFill="1" applyBorder="1" applyAlignment="1">
      <alignment/>
    </xf>
    <xf numFmtId="3" fontId="62" fillId="58" borderId="43" xfId="0" applyNumberFormat="1" applyFont="1" applyFill="1" applyBorder="1" applyAlignment="1">
      <alignment horizontal="center" vertical="center"/>
    </xf>
    <xf numFmtId="3" fontId="62" fillId="58" borderId="0" xfId="0" applyNumberFormat="1" applyFont="1" applyFill="1" applyBorder="1" applyAlignment="1">
      <alignment horizontal="center" vertical="center"/>
    </xf>
    <xf numFmtId="3" fontId="62" fillId="58" borderId="28" xfId="0" applyNumberFormat="1" applyFont="1" applyFill="1" applyBorder="1" applyAlignment="1">
      <alignment horizontal="center" vertical="center"/>
    </xf>
    <xf numFmtId="3" fontId="62" fillId="58" borderId="0" xfId="0" applyNumberFormat="1" applyFont="1" applyFill="1" applyBorder="1" applyAlignment="1">
      <alignment horizontal="center"/>
    </xf>
    <xf numFmtId="3" fontId="62" fillId="58" borderId="28" xfId="0" applyNumberFormat="1" applyFont="1" applyFill="1" applyBorder="1" applyAlignment="1">
      <alignment horizontal="center"/>
    </xf>
    <xf numFmtId="3" fontId="62" fillId="58" borderId="41" xfId="0" applyNumberFormat="1" applyFont="1" applyFill="1" applyBorder="1" applyAlignment="1">
      <alignment horizontal="center"/>
    </xf>
    <xf numFmtId="3" fontId="62" fillId="58" borderId="43" xfId="0" applyNumberFormat="1" applyFont="1" applyFill="1" applyBorder="1" applyAlignment="1">
      <alignment horizontal="right"/>
    </xf>
    <xf numFmtId="3" fontId="62" fillId="59" borderId="0" xfId="0" applyNumberFormat="1" applyFont="1" applyFill="1" applyBorder="1" applyAlignment="1">
      <alignment/>
    </xf>
    <xf numFmtId="3" fontId="62" fillId="59" borderId="28" xfId="0" applyNumberFormat="1" applyFont="1" applyFill="1" applyBorder="1" applyAlignment="1">
      <alignment/>
    </xf>
    <xf numFmtId="3" fontId="62" fillId="59" borderId="41" xfId="0" applyNumberFormat="1" applyFont="1" applyFill="1" applyBorder="1" applyAlignment="1">
      <alignment/>
    </xf>
    <xf numFmtId="3" fontId="62" fillId="58" borderId="45" xfId="0" applyNumberFormat="1" applyFont="1" applyFill="1" applyBorder="1" applyAlignment="1">
      <alignment/>
    </xf>
    <xf numFmtId="3" fontId="62" fillId="59" borderId="30" xfId="0" applyNumberFormat="1" applyFont="1" applyFill="1" applyBorder="1" applyAlignment="1">
      <alignment/>
    </xf>
    <xf numFmtId="3" fontId="62" fillId="59" borderId="31" xfId="0" applyNumberFormat="1" applyFont="1" applyFill="1" applyBorder="1" applyAlignment="1">
      <alignment/>
    </xf>
    <xf numFmtId="3" fontId="62" fillId="59" borderId="42" xfId="0" applyNumberFormat="1" applyFont="1" applyFill="1" applyBorder="1" applyAlignment="1">
      <alignment/>
    </xf>
    <xf numFmtId="0" fontId="66" fillId="58" borderId="48" xfId="0" applyFont="1" applyFill="1" applyBorder="1" applyAlignment="1">
      <alignment horizontal="center" vertical="center" textRotation="90" wrapText="1"/>
    </xf>
    <xf numFmtId="0" fontId="66" fillId="58" borderId="45" xfId="0" applyFont="1" applyFill="1" applyBorder="1" applyAlignment="1">
      <alignment horizontal="center" vertical="center" textRotation="90" wrapText="1"/>
    </xf>
    <xf numFmtId="0" fontId="66" fillId="58" borderId="31" xfId="0" applyFont="1" applyFill="1" applyBorder="1" applyAlignment="1">
      <alignment horizontal="center" vertical="center" textRotation="90" wrapText="1"/>
    </xf>
    <xf numFmtId="0" fontId="66" fillId="58" borderId="42" xfId="0" applyFont="1" applyFill="1" applyBorder="1" applyAlignment="1">
      <alignment horizontal="center" vertical="center" textRotation="90" wrapText="1"/>
    </xf>
    <xf numFmtId="165" fontId="62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62" fillId="58" borderId="41" xfId="0" applyNumberFormat="1" applyFont="1" applyFill="1" applyBorder="1" applyAlignment="1">
      <alignment horizontal="right"/>
    </xf>
    <xf numFmtId="0" fontId="62" fillId="58" borderId="37" xfId="0" applyFont="1" applyFill="1" applyBorder="1" applyAlignment="1">
      <alignment horizontal="center"/>
    </xf>
    <xf numFmtId="166" fontId="62" fillId="58" borderId="41" xfId="0" applyNumberFormat="1" applyFont="1" applyFill="1" applyBorder="1" applyAlignment="1">
      <alignment horizontal="right"/>
    </xf>
    <xf numFmtId="165" fontId="62" fillId="58" borderId="49" xfId="0" applyNumberFormat="1" applyFont="1" applyFill="1" applyBorder="1" applyAlignment="1">
      <alignment horizontal="center"/>
    </xf>
    <xf numFmtId="165" fontId="62" fillId="58" borderId="28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0" fontId="62" fillId="0" borderId="0" xfId="0" applyFont="1" applyFill="1" applyAlignment="1">
      <alignment/>
    </xf>
    <xf numFmtId="1" fontId="62" fillId="0" borderId="50" xfId="0" applyNumberFormat="1" applyFont="1" applyFill="1" applyBorder="1" applyAlignment="1">
      <alignment/>
    </xf>
    <xf numFmtId="1" fontId="62" fillId="0" borderId="51" xfId="0" applyNumberFormat="1" applyFont="1" applyFill="1" applyBorder="1" applyAlignment="1">
      <alignment/>
    </xf>
    <xf numFmtId="1" fontId="62" fillId="0" borderId="52" xfId="0" applyNumberFormat="1" applyFont="1" applyFill="1" applyBorder="1" applyAlignment="1">
      <alignment/>
    </xf>
    <xf numFmtId="1" fontId="62" fillId="0" borderId="53" xfId="0" applyNumberFormat="1" applyFont="1" applyFill="1" applyBorder="1" applyAlignment="1">
      <alignment/>
    </xf>
    <xf numFmtId="1" fontId="62" fillId="0" borderId="54" xfId="0" applyNumberFormat="1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62" fillId="58" borderId="56" xfId="0" applyFont="1" applyFill="1" applyBorder="1" applyAlignment="1">
      <alignment/>
    </xf>
    <xf numFmtId="0" fontId="62" fillId="0" borderId="56" xfId="0" applyFont="1" applyFill="1" applyBorder="1" applyAlignment="1">
      <alignment/>
    </xf>
    <xf numFmtId="165" fontId="62" fillId="0" borderId="57" xfId="0" applyNumberFormat="1" applyFont="1" applyFill="1" applyBorder="1" applyAlignment="1">
      <alignment/>
    </xf>
    <xf numFmtId="165" fontId="62" fillId="0" borderId="52" xfId="0" applyNumberFormat="1" applyFont="1" applyFill="1" applyBorder="1" applyAlignment="1">
      <alignment/>
    </xf>
    <xf numFmtId="165" fontId="62" fillId="0" borderId="50" xfId="0" applyNumberFormat="1" applyFont="1" applyFill="1" applyBorder="1" applyAlignment="1">
      <alignment/>
    </xf>
    <xf numFmtId="165" fontId="62" fillId="0" borderId="53" xfId="0" applyNumberFormat="1" applyFont="1" applyFill="1" applyBorder="1" applyAlignment="1">
      <alignment/>
    </xf>
    <xf numFmtId="165" fontId="62" fillId="0" borderId="51" xfId="0" applyNumberFormat="1" applyFont="1" applyFill="1" applyBorder="1" applyAlignment="1">
      <alignment/>
    </xf>
    <xf numFmtId="165" fontId="62" fillId="0" borderId="54" xfId="0" applyNumberFormat="1" applyFont="1" applyFill="1" applyBorder="1" applyAlignment="1">
      <alignment/>
    </xf>
    <xf numFmtId="17" fontId="62" fillId="58" borderId="58" xfId="0" applyNumberFormat="1" applyFont="1" applyFill="1" applyBorder="1" applyAlignment="1">
      <alignment/>
    </xf>
    <xf numFmtId="17" fontId="62" fillId="58" borderId="5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7" fillId="57" borderId="60" xfId="0" applyFont="1" applyFill="1" applyBorder="1" applyAlignment="1">
      <alignment vertical="center"/>
    </xf>
    <xf numFmtId="0" fontId="67" fillId="57" borderId="61" xfId="0" applyFont="1" applyFill="1" applyBorder="1" applyAlignment="1">
      <alignment vertical="center"/>
    </xf>
    <xf numFmtId="3" fontId="62" fillId="0" borderId="57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62" fillId="0" borderId="27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2" fillId="58" borderId="41" xfId="0" applyFont="1" applyFill="1" applyBorder="1" applyAlignment="1">
      <alignment horizontal="center" vertical="center"/>
    </xf>
    <xf numFmtId="3" fontId="62" fillId="58" borderId="41" xfId="0" applyNumberFormat="1" applyFont="1" applyFill="1" applyBorder="1" applyAlignment="1">
      <alignment horizontal="center" vertical="center"/>
    </xf>
    <xf numFmtId="0" fontId="69" fillId="58" borderId="0" xfId="0" applyFont="1" applyFill="1" applyBorder="1" applyAlignment="1">
      <alignment horizontal="left" vertical="center"/>
    </xf>
    <xf numFmtId="0" fontId="69" fillId="58" borderId="28" xfId="0" applyFont="1" applyFill="1" applyBorder="1" applyAlignment="1">
      <alignment horizontal="left" vertical="center"/>
    </xf>
    <xf numFmtId="0" fontId="65" fillId="58" borderId="27" xfId="0" applyFont="1" applyFill="1" applyBorder="1" applyAlignment="1">
      <alignment/>
    </xf>
    <xf numFmtId="3" fontId="62" fillId="58" borderId="0" xfId="0" applyNumberFormat="1" applyFont="1" applyFill="1" applyAlignment="1">
      <alignment/>
    </xf>
    <xf numFmtId="0" fontId="65" fillId="58" borderId="29" xfId="0" applyFont="1" applyFill="1" applyBorder="1" applyAlignment="1">
      <alignment/>
    </xf>
    <xf numFmtId="166" fontId="62" fillId="0" borderId="0" xfId="0" applyNumberFormat="1" applyFont="1" applyFill="1" applyBorder="1" applyAlignment="1">
      <alignment horizontal="right"/>
    </xf>
    <xf numFmtId="0" fontId="63" fillId="58" borderId="32" xfId="0" applyFont="1" applyFill="1" applyBorder="1" applyAlignment="1">
      <alignment horizontal="center" vertical="center"/>
    </xf>
    <xf numFmtId="0" fontId="63" fillId="58" borderId="62" xfId="0" applyFont="1" applyFill="1" applyBorder="1" applyAlignment="1">
      <alignment horizontal="center"/>
    </xf>
    <xf numFmtId="165" fontId="62" fillId="58" borderId="43" xfId="0" applyNumberFormat="1" applyFont="1" applyFill="1" applyBorder="1" applyAlignment="1">
      <alignment horizontal="center"/>
    </xf>
    <xf numFmtId="165" fontId="62" fillId="0" borderId="0" xfId="0" applyNumberFormat="1" applyFont="1" applyBorder="1" applyAlignment="1">
      <alignment horizontal="right"/>
    </xf>
    <xf numFmtId="165" fontId="62" fillId="0" borderId="0" xfId="0" applyNumberFormat="1" applyFont="1" applyFill="1" applyBorder="1" applyAlignment="1">
      <alignment horizontal="right"/>
    </xf>
    <xf numFmtId="166" fontId="62" fillId="0" borderId="41" xfId="0" applyNumberFormat="1" applyFont="1" applyFill="1" applyBorder="1" applyAlignment="1">
      <alignment horizontal="right"/>
    </xf>
    <xf numFmtId="166" fontId="62" fillId="0" borderId="43" xfId="0" applyNumberFormat="1" applyFont="1" applyFill="1" applyBorder="1" applyAlignment="1">
      <alignment horizontal="right"/>
    </xf>
    <xf numFmtId="165" fontId="62" fillId="0" borderId="41" xfId="0" applyNumberFormat="1" applyFont="1" applyBorder="1" applyAlignment="1">
      <alignment horizontal="right"/>
    </xf>
    <xf numFmtId="165" fontId="62" fillId="57" borderId="26" xfId="0" applyNumberFormat="1" applyFont="1" applyFill="1" applyBorder="1" applyAlignment="1">
      <alignment horizontal="right"/>
    </xf>
    <xf numFmtId="0" fontId="61" fillId="58" borderId="27" xfId="0" applyFont="1" applyFill="1" applyBorder="1" applyAlignment="1">
      <alignment horizontal="left" vertical="center"/>
    </xf>
    <xf numFmtId="0" fontId="61" fillId="58" borderId="0" xfId="0" applyFont="1" applyFill="1" applyBorder="1" applyAlignment="1">
      <alignment horizontal="left" vertical="center"/>
    </xf>
    <xf numFmtId="0" fontId="61" fillId="58" borderId="28" xfId="0" applyFont="1" applyFill="1" applyBorder="1" applyAlignment="1">
      <alignment horizontal="left" vertical="center"/>
    </xf>
    <xf numFmtId="0" fontId="67" fillId="57" borderId="63" xfId="0" applyFont="1" applyFill="1" applyBorder="1" applyAlignment="1">
      <alignment horizontal="left" vertical="center"/>
    </xf>
    <xf numFmtId="0" fontId="67" fillId="57" borderId="60" xfId="0" applyFont="1" applyFill="1" applyBorder="1" applyAlignment="1">
      <alignment horizontal="left" vertical="center"/>
    </xf>
    <xf numFmtId="0" fontId="67" fillId="57" borderId="61" xfId="0" applyFont="1" applyFill="1" applyBorder="1" applyAlignment="1">
      <alignment horizontal="left" vertical="center"/>
    </xf>
    <xf numFmtId="0" fontId="61" fillId="58" borderId="64" xfId="0" applyFont="1" applyFill="1" applyBorder="1" applyAlignment="1">
      <alignment horizontal="left" vertical="center"/>
    </xf>
    <xf numFmtId="0" fontId="61" fillId="58" borderId="65" xfId="0" applyFont="1" applyFill="1" applyBorder="1" applyAlignment="1">
      <alignment horizontal="left" vertical="center"/>
    </xf>
    <xf numFmtId="0" fontId="61" fillId="58" borderId="37" xfId="0" applyFont="1" applyFill="1" applyBorder="1" applyAlignment="1">
      <alignment horizontal="left" vertical="center"/>
    </xf>
    <xf numFmtId="0" fontId="63" fillId="58" borderId="22" xfId="0" applyFont="1" applyFill="1" applyBorder="1" applyAlignment="1">
      <alignment horizontal="center" vertical="center"/>
    </xf>
    <xf numFmtId="0" fontId="62" fillId="58" borderId="65" xfId="0" applyFont="1" applyFill="1" applyBorder="1" applyAlignment="1">
      <alignment horizontal="center" vertical="center"/>
    </xf>
    <xf numFmtId="0" fontId="62" fillId="58" borderId="66" xfId="0" applyFont="1" applyFill="1" applyBorder="1" applyAlignment="1">
      <alignment horizontal="center" vertical="center"/>
    </xf>
    <xf numFmtId="0" fontId="63" fillId="58" borderId="37" xfId="0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62" fillId="58" borderId="66" xfId="0" applyFont="1" applyFill="1" applyBorder="1" applyAlignment="1">
      <alignment horizontal="center"/>
    </xf>
    <xf numFmtId="0" fontId="62" fillId="58" borderId="37" xfId="0" applyFont="1" applyFill="1" applyBorder="1" applyAlignment="1">
      <alignment horizontal="center"/>
    </xf>
    <xf numFmtId="1" fontId="62" fillId="0" borderId="67" xfId="0" applyNumberFormat="1" applyFont="1" applyFill="1" applyBorder="1" applyAlignment="1">
      <alignment/>
    </xf>
    <xf numFmtId="1" fontId="62" fillId="0" borderId="68" xfId="0" applyNumberFormat="1" applyFont="1" applyFill="1" applyBorder="1" applyAlignment="1">
      <alignment/>
    </xf>
    <xf numFmtId="1" fontId="62" fillId="0" borderId="69" xfId="0" applyNumberFormat="1" applyFont="1" applyFill="1" applyBorder="1" applyAlignment="1">
      <alignment/>
    </xf>
    <xf numFmtId="165" fontId="62" fillId="0" borderId="67" xfId="0" applyNumberFormat="1" applyFont="1" applyFill="1" applyBorder="1" applyAlignment="1">
      <alignment/>
    </xf>
    <xf numFmtId="165" fontId="62" fillId="0" borderId="68" xfId="0" applyNumberFormat="1" applyFont="1" applyFill="1" applyBorder="1" applyAlignment="1">
      <alignment/>
    </xf>
    <xf numFmtId="165" fontId="62" fillId="0" borderId="69" xfId="0" applyNumberFormat="1" applyFont="1" applyFill="1" applyBorder="1" applyAlignment="1">
      <alignment/>
    </xf>
    <xf numFmtId="0" fontId="62" fillId="58" borderId="22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2" fillId="0" borderId="30" xfId="0" applyNumberFormat="1" applyFont="1" applyFill="1" applyBorder="1" applyAlignment="1">
      <alignment horizontal="right"/>
    </xf>
    <xf numFmtId="166" fontId="62" fillId="0" borderId="0" xfId="0" applyNumberFormat="1" applyFont="1" applyFill="1" applyAlignment="1">
      <alignment/>
    </xf>
    <xf numFmtId="165" fontId="62" fillId="58" borderId="0" xfId="0" applyNumberFormat="1" applyFont="1" applyFill="1" applyAlignment="1">
      <alignment/>
    </xf>
    <xf numFmtId="0" fontId="62" fillId="58" borderId="0" xfId="0" applyFont="1" applyFill="1" applyBorder="1" applyAlignment="1">
      <alignment horizontal="center" vertical="center"/>
    </xf>
    <xf numFmtId="0" fontId="62" fillId="58" borderId="37" xfId="0" applyFont="1" applyFill="1" applyBorder="1" applyAlignment="1">
      <alignment horizontal="center"/>
    </xf>
    <xf numFmtId="165" fontId="62" fillId="0" borderId="40" xfId="0" applyNumberFormat="1" applyFont="1" applyBorder="1" applyAlignment="1">
      <alignment horizontal="right"/>
    </xf>
    <xf numFmtId="165" fontId="62" fillId="0" borderId="40" xfId="0" applyNumberFormat="1" applyFont="1" applyFill="1" applyBorder="1" applyAlignment="1">
      <alignment horizontal="right"/>
    </xf>
    <xf numFmtId="165" fontId="62" fillId="0" borderId="44" xfId="0" applyNumberFormat="1" applyFont="1" applyFill="1" applyBorder="1" applyAlignment="1">
      <alignment horizontal="right"/>
    </xf>
    <xf numFmtId="0" fontId="60" fillId="0" borderId="70" xfId="0" applyFont="1" applyBorder="1" applyAlignment="1">
      <alignment horizontal="center"/>
    </xf>
    <xf numFmtId="165" fontId="62" fillId="0" borderId="61" xfId="0" applyNumberFormat="1" applyFont="1" applyBorder="1" applyAlignment="1">
      <alignment horizontal="right" vertical="center"/>
    </xf>
    <xf numFmtId="165" fontId="62" fillId="0" borderId="41" xfId="0" applyNumberFormat="1" applyFont="1" applyBorder="1" applyAlignment="1">
      <alignment horizontal="right" vertical="center"/>
    </xf>
    <xf numFmtId="165" fontId="62" fillId="0" borderId="41" xfId="0" applyNumberFormat="1" applyFont="1" applyFill="1" applyBorder="1" applyAlignment="1">
      <alignment horizontal="right" vertical="center"/>
    </xf>
    <xf numFmtId="165" fontId="62" fillId="0" borderId="4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/>
    </xf>
    <xf numFmtId="0" fontId="60" fillId="0" borderId="36" xfId="0" applyFont="1" applyBorder="1" applyAlignment="1">
      <alignment horizontal="center"/>
    </xf>
    <xf numFmtId="0" fontId="62" fillId="57" borderId="71" xfId="0" applyFont="1" applyFill="1" applyBorder="1" applyAlignment="1">
      <alignment horizontal="center"/>
    </xf>
    <xf numFmtId="165" fontId="62" fillId="57" borderId="71" xfId="0" applyNumberFormat="1" applyFont="1" applyFill="1" applyBorder="1" applyAlignment="1">
      <alignment horizontal="right"/>
    </xf>
    <xf numFmtId="165" fontId="62" fillId="0" borderId="60" xfId="0" applyNumberFormat="1" applyFont="1" applyFill="1" applyBorder="1" applyAlignment="1">
      <alignment horizontal="right"/>
    </xf>
    <xf numFmtId="165" fontId="62" fillId="0" borderId="72" xfId="0" applyNumberFormat="1" applyFont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62" fillId="58" borderId="0" xfId="0" applyNumberFormat="1" applyFont="1" applyFill="1" applyBorder="1" applyAlignment="1">
      <alignment horizontal="center"/>
    </xf>
    <xf numFmtId="167" fontId="62" fillId="58" borderId="0" xfId="0" applyNumberFormat="1" applyFont="1" applyFill="1" applyBorder="1" applyAlignment="1">
      <alignment/>
    </xf>
    <xf numFmtId="165" fontId="62" fillId="0" borderId="49" xfId="0" applyNumberFormat="1" applyFont="1" applyFill="1" applyBorder="1" applyAlignment="1">
      <alignment horizontal="center"/>
    </xf>
    <xf numFmtId="165" fontId="62" fillId="0" borderId="43" xfId="0" applyNumberFormat="1" applyFont="1" applyFill="1" applyBorder="1" applyAlignment="1">
      <alignment horizontal="center"/>
    </xf>
    <xf numFmtId="165" fontId="62" fillId="0" borderId="28" xfId="0" applyNumberFormat="1" applyFont="1" applyFill="1" applyBorder="1" applyAlignment="1">
      <alignment horizontal="center"/>
    </xf>
    <xf numFmtId="165" fontId="62" fillId="0" borderId="41" xfId="0" applyNumberFormat="1" applyFont="1" applyFill="1" applyBorder="1" applyAlignment="1">
      <alignment horizontal="center"/>
    </xf>
    <xf numFmtId="165" fontId="62" fillId="0" borderId="48" xfId="0" applyNumberFormat="1" applyFont="1" applyFill="1" applyBorder="1" applyAlignment="1">
      <alignment horizontal="center"/>
    </xf>
    <xf numFmtId="165" fontId="62" fillId="0" borderId="31" xfId="0" applyNumberFormat="1" applyFont="1" applyFill="1" applyBorder="1" applyAlignment="1">
      <alignment horizontal="center"/>
    </xf>
    <xf numFmtId="165" fontId="62" fillId="0" borderId="42" xfId="0" applyNumberFormat="1" applyFont="1" applyFill="1" applyBorder="1" applyAlignment="1">
      <alignment horizontal="center"/>
    </xf>
    <xf numFmtId="165" fontId="62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2" fillId="58" borderId="0" xfId="0" applyFont="1" applyFill="1" applyBorder="1" applyAlignment="1">
      <alignment horizontal="center" vertical="center"/>
    </xf>
    <xf numFmtId="165" fontId="62" fillId="0" borderId="60" xfId="0" applyNumberFormat="1" applyFont="1" applyBorder="1" applyAlignment="1">
      <alignment horizontal="right"/>
    </xf>
    <xf numFmtId="0" fontId="60" fillId="0" borderId="47" xfId="0" applyFont="1" applyBorder="1" applyAlignment="1">
      <alignment/>
    </xf>
    <xf numFmtId="0" fontId="62" fillId="57" borderId="73" xfId="0" applyFont="1" applyFill="1" applyBorder="1" applyAlignment="1">
      <alignment horizontal="center"/>
    </xf>
    <xf numFmtId="165" fontId="62" fillId="0" borderId="43" xfId="0" applyNumberFormat="1" applyFont="1" applyBorder="1" applyAlignment="1">
      <alignment horizontal="right"/>
    </xf>
    <xf numFmtId="165" fontId="62" fillId="57" borderId="73" xfId="0" applyNumberFormat="1" applyFont="1" applyFill="1" applyBorder="1" applyAlignment="1">
      <alignment horizontal="right"/>
    </xf>
    <xf numFmtId="3" fontId="62" fillId="0" borderId="43" xfId="0" applyNumberFormat="1" applyFont="1" applyBorder="1" applyAlignment="1">
      <alignment horizontal="right"/>
    </xf>
    <xf numFmtId="0" fontId="62" fillId="0" borderId="43" xfId="0" applyFont="1" applyBorder="1" applyAlignment="1">
      <alignment horizontal="right"/>
    </xf>
    <xf numFmtId="0" fontId="62" fillId="57" borderId="73" xfId="0" applyFont="1" applyFill="1" applyBorder="1" applyAlignment="1">
      <alignment horizontal="right"/>
    </xf>
    <xf numFmtId="1" fontId="62" fillId="0" borderId="43" xfId="0" applyNumberFormat="1" applyFont="1" applyBorder="1" applyAlignment="1">
      <alignment horizontal="right"/>
    </xf>
    <xf numFmtId="165" fontId="62" fillId="0" borderId="43" xfId="0" applyNumberFormat="1" applyFont="1" applyFill="1" applyBorder="1" applyAlignment="1">
      <alignment horizontal="right"/>
    </xf>
    <xf numFmtId="2" fontId="62" fillId="0" borderId="43" xfId="0" applyNumberFormat="1" applyFont="1" applyBorder="1" applyAlignment="1">
      <alignment horizontal="right"/>
    </xf>
    <xf numFmtId="165" fontId="62" fillId="0" borderId="45" xfId="0" applyNumberFormat="1" applyFont="1" applyFill="1" applyBorder="1" applyAlignment="1">
      <alignment horizontal="right"/>
    </xf>
    <xf numFmtId="0" fontId="61" fillId="0" borderId="2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74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61" fillId="0" borderId="28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7" fillId="57" borderId="75" xfId="0" applyFont="1" applyFill="1" applyBorder="1" applyAlignment="1">
      <alignment horizontal="left" vertical="center"/>
    </xf>
    <xf numFmtId="0" fontId="67" fillId="57" borderId="76" xfId="0" applyFont="1" applyFill="1" applyBorder="1" applyAlignment="1">
      <alignment horizontal="left" vertical="center"/>
    </xf>
    <xf numFmtId="0" fontId="67" fillId="57" borderId="77" xfId="0" applyFont="1" applyFill="1" applyBorder="1" applyAlignment="1">
      <alignment horizontal="left" vertical="center"/>
    </xf>
    <xf numFmtId="0" fontId="60" fillId="0" borderId="78" xfId="0" applyFont="1" applyBorder="1" applyAlignment="1">
      <alignment horizontal="center"/>
    </xf>
    <xf numFmtId="0" fontId="60" fillId="0" borderId="58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0" borderId="79" xfId="0" applyFont="1" applyBorder="1" applyAlignment="1">
      <alignment horizontal="center"/>
    </xf>
    <xf numFmtId="0" fontId="62" fillId="58" borderId="60" xfId="0" applyFont="1" applyFill="1" applyBorder="1" applyAlignment="1">
      <alignment horizontal="center" vertical="center"/>
    </xf>
    <xf numFmtId="0" fontId="62" fillId="58" borderId="36" xfId="0" applyFont="1" applyFill="1" applyBorder="1" applyAlignment="1">
      <alignment horizontal="center" vertical="center"/>
    </xf>
    <xf numFmtId="0" fontId="62" fillId="58" borderId="80" xfId="0" applyFont="1" applyFill="1" applyBorder="1" applyAlignment="1">
      <alignment horizontal="center" vertical="center"/>
    </xf>
    <xf numFmtId="0" fontId="62" fillId="58" borderId="61" xfId="0" applyFont="1" applyFill="1" applyBorder="1" applyAlignment="1">
      <alignment horizontal="center" vertical="center"/>
    </xf>
    <xf numFmtId="0" fontId="62" fillId="58" borderId="39" xfId="0" applyFont="1" applyFill="1" applyBorder="1" applyAlignment="1">
      <alignment horizontal="center" vertical="center"/>
    </xf>
    <xf numFmtId="0" fontId="61" fillId="58" borderId="63" xfId="0" applyFont="1" applyFill="1" applyBorder="1" applyAlignment="1">
      <alignment horizontal="left" vertical="center"/>
    </xf>
    <xf numFmtId="0" fontId="61" fillId="58" borderId="60" xfId="0" applyFont="1" applyFill="1" applyBorder="1" applyAlignment="1">
      <alignment horizontal="left" vertical="center"/>
    </xf>
    <xf numFmtId="0" fontId="61" fillId="58" borderId="81" xfId="0" applyFont="1" applyFill="1" applyBorder="1" applyAlignment="1">
      <alignment horizontal="left" vertical="center"/>
    </xf>
    <xf numFmtId="0" fontId="61" fillId="58" borderId="74" xfId="0" applyFont="1" applyFill="1" applyBorder="1" applyAlignment="1">
      <alignment horizontal="left" vertical="center"/>
    </xf>
    <xf numFmtId="0" fontId="61" fillId="58" borderId="36" xfId="0" applyFont="1" applyFill="1" applyBorder="1" applyAlignment="1">
      <alignment horizontal="left" vertical="center"/>
    </xf>
    <xf numFmtId="0" fontId="61" fillId="58" borderId="34" xfId="0" applyFont="1" applyFill="1" applyBorder="1" applyAlignment="1">
      <alignment horizontal="left" vertical="center"/>
    </xf>
    <xf numFmtId="0" fontId="63" fillId="58" borderId="62" xfId="0" applyFont="1" applyFill="1" applyBorder="1" applyAlignment="1">
      <alignment horizontal="center" vertical="center"/>
    </xf>
    <xf numFmtId="0" fontId="63" fillId="58" borderId="35" xfId="0" applyFont="1" applyFill="1" applyBorder="1" applyAlignment="1">
      <alignment horizontal="center" vertical="center"/>
    </xf>
    <xf numFmtId="0" fontId="61" fillId="58" borderId="82" xfId="0" applyFont="1" applyFill="1" applyBorder="1" applyAlignment="1">
      <alignment horizontal="left" vertical="center"/>
    </xf>
    <xf numFmtId="0" fontId="61" fillId="58" borderId="80" xfId="0" applyFont="1" applyFill="1" applyBorder="1" applyAlignment="1">
      <alignment horizontal="left" vertical="center"/>
    </xf>
    <xf numFmtId="0" fontId="61" fillId="58" borderId="32" xfId="0" applyFont="1" applyFill="1" applyBorder="1" applyAlignment="1">
      <alignment horizontal="left" vertical="center"/>
    </xf>
    <xf numFmtId="0" fontId="63" fillId="58" borderId="33" xfId="0" applyFont="1" applyFill="1" applyBorder="1" applyAlignment="1">
      <alignment horizontal="center" vertical="center"/>
    </xf>
    <xf numFmtId="0" fontId="62" fillId="58" borderId="0" xfId="0" applyFont="1" applyFill="1" applyBorder="1" applyAlignment="1">
      <alignment horizontal="center" vertical="center"/>
    </xf>
    <xf numFmtId="0" fontId="62" fillId="58" borderId="32" xfId="0" applyFont="1" applyFill="1" applyBorder="1" applyAlignment="1">
      <alignment horizontal="center" vertical="center"/>
    </xf>
    <xf numFmtId="0" fontId="62" fillId="58" borderId="34" xfId="0" applyFont="1" applyFill="1" applyBorder="1" applyAlignment="1">
      <alignment horizontal="center" vertical="center"/>
    </xf>
    <xf numFmtId="0" fontId="62" fillId="58" borderId="83" xfId="0" applyFont="1" applyFill="1" applyBorder="1" applyAlignment="1">
      <alignment horizontal="center"/>
    </xf>
    <xf numFmtId="0" fontId="62" fillId="58" borderId="65" xfId="0" applyFont="1" applyFill="1" applyBorder="1" applyAlignment="1">
      <alignment horizontal="center"/>
    </xf>
    <xf numFmtId="0" fontId="62" fillId="58" borderId="37" xfId="0" applyFont="1" applyFill="1" applyBorder="1" applyAlignment="1">
      <alignment horizontal="center"/>
    </xf>
    <xf numFmtId="0" fontId="62" fillId="58" borderId="66" xfId="0" applyFont="1" applyFill="1" applyBorder="1" applyAlignment="1">
      <alignment horizontal="center"/>
    </xf>
    <xf numFmtId="0" fontId="62" fillId="58" borderId="46" xfId="0" applyFont="1" applyFill="1" applyBorder="1" applyAlignment="1">
      <alignment horizontal="center"/>
    </xf>
    <xf numFmtId="0" fontId="62" fillId="58" borderId="58" xfId="0" applyFont="1" applyFill="1" applyBorder="1" applyAlignment="1">
      <alignment horizontal="center"/>
    </xf>
    <xf numFmtId="0" fontId="62" fillId="58" borderId="59" xfId="0" applyFont="1" applyFill="1" applyBorder="1" applyAlignment="1">
      <alignment horizontal="center"/>
    </xf>
    <xf numFmtId="0" fontId="63" fillId="58" borderId="63" xfId="0" applyFont="1" applyFill="1" applyBorder="1" applyAlignment="1">
      <alignment horizontal="left" vertical="center" wrapText="1"/>
    </xf>
    <xf numFmtId="0" fontId="63" fillId="58" borderId="61" xfId="0" applyFont="1" applyFill="1" applyBorder="1" applyAlignment="1">
      <alignment horizontal="left" vertical="center" wrapText="1"/>
    </xf>
    <xf numFmtId="0" fontId="63" fillId="58" borderId="29" xfId="0" applyFont="1" applyFill="1" applyBorder="1" applyAlignment="1">
      <alignment horizontal="left" vertical="center" wrapText="1"/>
    </xf>
    <xf numFmtId="0" fontId="63" fillId="58" borderId="42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Y82"/>
  <sheetViews>
    <sheetView showGridLines="0"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:N2"/>
    </sheetView>
  </sheetViews>
  <sheetFormatPr defaultColWidth="9.140625" defaultRowHeight="15" outlineLevelRow="1"/>
  <cols>
    <col min="1" max="4" width="3.140625" style="139" customWidth="1"/>
    <col min="5" max="5" width="35.140625" style="139" customWidth="1"/>
    <col min="6" max="6" width="31.7109375" style="139" bestFit="1" customWidth="1"/>
    <col min="7" max="7" width="12.140625" style="139" bestFit="1" customWidth="1"/>
    <col min="8" max="10" width="11.00390625" style="139" customWidth="1"/>
    <col min="11" max="14" width="10.421875" style="139" customWidth="1"/>
    <col min="15" max="15" width="11.421875" style="139" bestFit="1" customWidth="1"/>
    <col min="16" max="16384" width="9.140625" style="139" customWidth="1"/>
  </cols>
  <sheetData>
    <row r="1" ht="22.5" customHeight="1" thickBot="1">
      <c r="B1" s="1"/>
    </row>
    <row r="2" spans="2:14" ht="30" customHeight="1" thickBot="1">
      <c r="B2" s="266" t="str">
        <f>"Strednodobá predikcia "&amp;H3&amp;" základných makroekonomických ukazovateľov"</f>
        <v>Strednodobá predikcia P1Q-2019 základných makroekonomických ukazovateľov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/>
    </row>
    <row r="3" spans="2:14" ht="15">
      <c r="B3" s="258" t="s">
        <v>29</v>
      </c>
      <c r="C3" s="259"/>
      <c r="D3" s="259"/>
      <c r="E3" s="260"/>
      <c r="F3" s="264" t="s">
        <v>69</v>
      </c>
      <c r="G3" s="247" t="s">
        <v>35</v>
      </c>
      <c r="H3" s="269" t="s">
        <v>203</v>
      </c>
      <c r="I3" s="270"/>
      <c r="J3" s="272"/>
      <c r="K3" s="269" t="s">
        <v>204</v>
      </c>
      <c r="L3" s="270"/>
      <c r="M3" s="270"/>
      <c r="N3" s="271"/>
    </row>
    <row r="4" spans="2:14" ht="15">
      <c r="B4" s="261"/>
      <c r="C4" s="262"/>
      <c r="D4" s="262"/>
      <c r="E4" s="263"/>
      <c r="F4" s="265"/>
      <c r="G4" s="2">
        <v>2018</v>
      </c>
      <c r="H4" s="202">
        <v>2019</v>
      </c>
      <c r="I4" s="202">
        <v>2020</v>
      </c>
      <c r="J4" s="228">
        <v>2021</v>
      </c>
      <c r="K4" s="2">
        <v>2018</v>
      </c>
      <c r="L4" s="2">
        <v>2019</v>
      </c>
      <c r="M4" s="2">
        <v>2020</v>
      </c>
      <c r="N4" s="222">
        <v>2021</v>
      </c>
    </row>
    <row r="5" spans="2:14" ht="15.75" thickBot="1">
      <c r="B5" s="3" t="s">
        <v>12</v>
      </c>
      <c r="C5" s="4"/>
      <c r="D5" s="4"/>
      <c r="E5" s="5"/>
      <c r="F5" s="6"/>
      <c r="G5" s="248"/>
      <c r="H5" s="7"/>
      <c r="I5" s="7"/>
      <c r="J5" s="7"/>
      <c r="K5" s="229"/>
      <c r="L5" s="7"/>
      <c r="M5" s="7"/>
      <c r="N5" s="8"/>
    </row>
    <row r="6" spans="2:23" ht="15">
      <c r="B6" s="9"/>
      <c r="C6" s="10" t="s">
        <v>70</v>
      </c>
      <c r="D6" s="10"/>
      <c r="E6" s="11"/>
      <c r="F6" s="12" t="s">
        <v>40</v>
      </c>
      <c r="G6" s="98">
        <v>2.5329732497543063</v>
      </c>
      <c r="H6" s="99">
        <v>2.480334823725471</v>
      </c>
      <c r="I6" s="99">
        <v>2.510564497992675</v>
      </c>
      <c r="J6" s="99">
        <v>2.446965206018504</v>
      </c>
      <c r="K6" s="101">
        <v>0</v>
      </c>
      <c r="L6" s="99">
        <v>-0.10000000000000009</v>
      </c>
      <c r="M6" s="99">
        <v>0</v>
      </c>
      <c r="N6" s="102">
        <v>-0.30000000000000027</v>
      </c>
      <c r="O6"/>
      <c r="T6" s="168"/>
      <c r="U6" s="168"/>
      <c r="V6" s="168"/>
      <c r="W6" s="168"/>
    </row>
    <row r="7" spans="2:23" ht="15">
      <c r="B7" s="9"/>
      <c r="C7" s="10" t="s">
        <v>71</v>
      </c>
      <c r="D7" s="10"/>
      <c r="E7" s="11"/>
      <c r="F7" s="12" t="s">
        <v>40</v>
      </c>
      <c r="G7" s="98">
        <v>2.497089522571045</v>
      </c>
      <c r="H7" s="99">
        <v>2.4758723359395987</v>
      </c>
      <c r="I7" s="99">
        <v>2.5482789435314004</v>
      </c>
      <c r="J7" s="99">
        <v>2.5313335007330977</v>
      </c>
      <c r="K7" s="101">
        <v>0</v>
      </c>
      <c r="L7" s="99">
        <v>-0.20000000000000018</v>
      </c>
      <c r="M7" s="99">
        <v>0.10000000000000009</v>
      </c>
      <c r="N7" s="102">
        <v>-0.20000000000000018</v>
      </c>
      <c r="O7"/>
      <c r="T7" s="168"/>
      <c r="U7" s="168"/>
      <c r="V7" s="168"/>
      <c r="W7" s="168"/>
    </row>
    <row r="8" spans="2:23" ht="15">
      <c r="B8" s="9"/>
      <c r="C8" s="10" t="s">
        <v>18</v>
      </c>
      <c r="D8" s="10"/>
      <c r="E8" s="11"/>
      <c r="F8" s="12" t="s">
        <v>40</v>
      </c>
      <c r="G8" s="249">
        <v>2.110486276432468</v>
      </c>
      <c r="H8" s="183">
        <v>2.44144717534887</v>
      </c>
      <c r="I8" s="183">
        <v>2.628139151076468</v>
      </c>
      <c r="J8" s="183">
        <v>2.5363417120942984</v>
      </c>
      <c r="K8" s="101">
        <v>-0.19999999999999973</v>
      </c>
      <c r="L8" s="99">
        <v>-0.5</v>
      </c>
      <c r="M8" s="99">
        <v>-0.3999999999999999</v>
      </c>
      <c r="N8" s="102">
        <v>-0.5</v>
      </c>
      <c r="O8"/>
      <c r="T8" s="168"/>
      <c r="U8" s="168"/>
      <c r="V8" s="168"/>
      <c r="W8" s="168"/>
    </row>
    <row r="9" spans="2:23" ht="3.75" customHeight="1">
      <c r="B9" s="9"/>
      <c r="C9" s="10"/>
      <c r="D9" s="10"/>
      <c r="E9" s="11"/>
      <c r="F9" s="12"/>
      <c r="G9" s="249"/>
      <c r="H9" s="183"/>
      <c r="I9" s="183"/>
      <c r="J9" s="183"/>
      <c r="K9" s="219"/>
      <c r="L9" s="183"/>
      <c r="M9" s="183"/>
      <c r="N9" s="187"/>
      <c r="O9"/>
      <c r="T9" s="168"/>
      <c r="U9" s="168"/>
      <c r="V9" s="168"/>
      <c r="W9" s="168"/>
    </row>
    <row r="10" spans="2:23" ht="15.75" thickBot="1">
      <c r="B10" s="3" t="s">
        <v>28</v>
      </c>
      <c r="C10" s="4"/>
      <c r="D10" s="4"/>
      <c r="E10" s="5"/>
      <c r="F10" s="6"/>
      <c r="G10" s="250"/>
      <c r="H10" s="138"/>
      <c r="I10" s="138"/>
      <c r="J10" s="138"/>
      <c r="K10" s="230"/>
      <c r="L10" s="138"/>
      <c r="M10" s="138"/>
      <c r="N10" s="188"/>
      <c r="O10"/>
      <c r="T10" s="168"/>
      <c r="U10" s="168"/>
      <c r="V10" s="168"/>
      <c r="W10" s="168"/>
    </row>
    <row r="11" spans="2:23" ht="15">
      <c r="B11" s="9"/>
      <c r="C11" s="10" t="s">
        <v>0</v>
      </c>
      <c r="D11" s="10"/>
      <c r="E11" s="11"/>
      <c r="F11" s="12" t="s">
        <v>89</v>
      </c>
      <c r="G11" s="249">
        <v>4.109049582502294</v>
      </c>
      <c r="H11" s="183">
        <v>3.4510001799060745</v>
      </c>
      <c r="I11" s="183">
        <v>3.388322552742423</v>
      </c>
      <c r="J11" s="183">
        <v>2.8167692277499867</v>
      </c>
      <c r="K11" s="101">
        <v>-0.10000000000000053</v>
      </c>
      <c r="L11" s="99">
        <v>-0.7000000000000002</v>
      </c>
      <c r="M11" s="99">
        <v>-0.6000000000000001</v>
      </c>
      <c r="N11" s="102">
        <v>-0.20000000000000018</v>
      </c>
      <c r="O11"/>
      <c r="T11" s="168"/>
      <c r="U11" s="168"/>
      <c r="V11" s="168"/>
      <c r="W11" s="168"/>
    </row>
    <row r="12" spans="2:23" ht="15">
      <c r="B12" s="9"/>
      <c r="C12" s="10"/>
      <c r="D12" s="10" t="s">
        <v>166</v>
      </c>
      <c r="E12" s="11"/>
      <c r="F12" s="12" t="s">
        <v>89</v>
      </c>
      <c r="G12" s="249">
        <v>3.001416837310188</v>
      </c>
      <c r="H12" s="183">
        <v>3.5981638584831046</v>
      </c>
      <c r="I12" s="183">
        <v>3.671587393945245</v>
      </c>
      <c r="J12" s="183">
        <v>3.0809928304816907</v>
      </c>
      <c r="K12" s="101">
        <v>0</v>
      </c>
      <c r="L12" s="99">
        <v>-0.49999999999999956</v>
      </c>
      <c r="M12" s="99">
        <v>-0.5</v>
      </c>
      <c r="N12" s="102">
        <v>-0.3999999999999999</v>
      </c>
      <c r="O12"/>
      <c r="T12" s="168"/>
      <c r="U12" s="168"/>
      <c r="V12" s="168"/>
      <c r="W12" s="168"/>
    </row>
    <row r="13" spans="2:23" ht="15">
      <c r="B13" s="9"/>
      <c r="C13" s="10"/>
      <c r="D13" s="10" t="s">
        <v>30</v>
      </c>
      <c r="E13" s="11"/>
      <c r="F13" s="12" t="s">
        <v>89</v>
      </c>
      <c r="G13" s="249">
        <v>1.9402663187757696</v>
      </c>
      <c r="H13" s="183">
        <v>1.6230028461372825</v>
      </c>
      <c r="I13" s="183">
        <v>2.515585966106414</v>
      </c>
      <c r="J13" s="183">
        <v>3.050098670547996</v>
      </c>
      <c r="K13" s="101">
        <v>0.5</v>
      </c>
      <c r="L13" s="99">
        <v>-0.2999999999999998</v>
      </c>
      <c r="M13" s="99">
        <v>0</v>
      </c>
      <c r="N13" s="102">
        <v>0.20000000000000018</v>
      </c>
      <c r="O13"/>
      <c r="T13" s="168"/>
      <c r="U13" s="168"/>
      <c r="V13" s="168"/>
      <c r="W13" s="168"/>
    </row>
    <row r="14" spans="2:23" ht="15">
      <c r="B14" s="9"/>
      <c r="C14" s="10"/>
      <c r="D14" s="10" t="s">
        <v>1</v>
      </c>
      <c r="E14" s="11"/>
      <c r="F14" s="12" t="s">
        <v>89</v>
      </c>
      <c r="G14" s="249">
        <v>6.840248935777566</v>
      </c>
      <c r="H14" s="183">
        <v>3.922088908564419</v>
      </c>
      <c r="I14" s="183">
        <v>3.91832763676274</v>
      </c>
      <c r="J14" s="183">
        <v>3.1133160733136833</v>
      </c>
      <c r="K14" s="101">
        <v>0.7999999999999998</v>
      </c>
      <c r="L14" s="99">
        <v>2.0999999999999996</v>
      </c>
      <c r="M14" s="99">
        <v>-0.6999999999999997</v>
      </c>
      <c r="N14" s="102">
        <v>-0.2999999999999998</v>
      </c>
      <c r="O14"/>
      <c r="T14" s="168"/>
      <c r="U14" s="168"/>
      <c r="V14" s="168"/>
      <c r="W14" s="168"/>
    </row>
    <row r="15" spans="2:23" ht="15">
      <c r="B15" s="9"/>
      <c r="C15" s="10"/>
      <c r="D15" s="10" t="s">
        <v>31</v>
      </c>
      <c r="E15" s="11"/>
      <c r="F15" s="12" t="s">
        <v>89</v>
      </c>
      <c r="G15" s="249">
        <v>4.811235766331421</v>
      </c>
      <c r="H15" s="183">
        <v>6.260583003067239</v>
      </c>
      <c r="I15" s="183">
        <v>5.577291323394704</v>
      </c>
      <c r="J15" s="183">
        <v>4.765630463061868</v>
      </c>
      <c r="K15" s="101">
        <v>0.5</v>
      </c>
      <c r="L15" s="99">
        <v>-0.5</v>
      </c>
      <c r="M15" s="99">
        <v>-1</v>
      </c>
      <c r="N15" s="102">
        <v>-0.20000000000000018</v>
      </c>
      <c r="O15"/>
      <c r="T15" s="168"/>
      <c r="U15" s="168"/>
      <c r="V15" s="168"/>
      <c r="W15" s="168"/>
    </row>
    <row r="16" spans="2:23" ht="15">
      <c r="B16" s="9"/>
      <c r="C16" s="10"/>
      <c r="D16" s="10" t="s">
        <v>32</v>
      </c>
      <c r="E16" s="11"/>
      <c r="F16" s="12" t="s">
        <v>89</v>
      </c>
      <c r="G16" s="249">
        <v>5.295292542284329</v>
      </c>
      <c r="H16" s="183">
        <v>6.94396058966656</v>
      </c>
      <c r="I16" s="183">
        <v>5.756719108571204</v>
      </c>
      <c r="J16" s="183">
        <v>5.074115418706754</v>
      </c>
      <c r="K16" s="101">
        <v>0.7999999999999998</v>
      </c>
      <c r="L16" s="99">
        <v>0.20000000000000018</v>
      </c>
      <c r="M16" s="99">
        <v>-0.9000000000000004</v>
      </c>
      <c r="N16" s="102">
        <v>-0.3000000000000007</v>
      </c>
      <c r="O16"/>
      <c r="T16" s="168"/>
      <c r="U16" s="168"/>
      <c r="V16" s="168"/>
      <c r="W16" s="168"/>
    </row>
    <row r="17" spans="2:23" ht="15">
      <c r="B17" s="9"/>
      <c r="C17" s="10"/>
      <c r="D17" s="10" t="s">
        <v>33</v>
      </c>
      <c r="E17" s="11"/>
      <c r="F17" s="12" t="s">
        <v>94</v>
      </c>
      <c r="G17" s="251">
        <v>5813.999999999891</v>
      </c>
      <c r="H17" s="15">
        <v>5624.213122691835</v>
      </c>
      <c r="I17" s="15">
        <v>5782.395494462755</v>
      </c>
      <c r="J17" s="15">
        <v>5775.232673687475</v>
      </c>
      <c r="K17" s="101">
        <v>-177.39999999999964</v>
      </c>
      <c r="L17" s="99">
        <v>-894.1000000000004</v>
      </c>
      <c r="M17" s="99">
        <v>-1093</v>
      </c>
      <c r="N17" s="102">
        <v>-1064.6999999999998</v>
      </c>
      <c r="O17"/>
      <c r="T17" s="168"/>
      <c r="U17" s="168"/>
      <c r="V17" s="168"/>
      <c r="W17" s="168"/>
    </row>
    <row r="18" spans="2:23" ht="15">
      <c r="B18" s="9"/>
      <c r="C18" s="10" t="s">
        <v>13</v>
      </c>
      <c r="D18" s="10"/>
      <c r="E18" s="11"/>
      <c r="F18" s="12" t="s">
        <v>34</v>
      </c>
      <c r="G18" s="249">
        <v>0.530071225</v>
      </c>
      <c r="H18" s="183">
        <v>0.6944228025782817</v>
      </c>
      <c r="I18" s="183">
        <v>1.0185036014260074</v>
      </c>
      <c r="J18" s="183">
        <v>0.8935202692554711</v>
      </c>
      <c r="K18" s="101">
        <v>0</v>
      </c>
      <c r="L18" s="99">
        <v>-0.30000000000000004</v>
      </c>
      <c r="M18" s="99">
        <v>-0.7</v>
      </c>
      <c r="N18" s="102">
        <v>-0.9</v>
      </c>
      <c r="O18"/>
      <c r="T18" s="168"/>
      <c r="U18" s="168"/>
      <c r="V18" s="168"/>
      <c r="W18" s="168"/>
    </row>
    <row r="19" spans="2:23" ht="15">
      <c r="B19" s="9"/>
      <c r="C19" s="10" t="s">
        <v>0</v>
      </c>
      <c r="D19" s="10"/>
      <c r="E19" s="11"/>
      <c r="F19" s="12" t="s">
        <v>95</v>
      </c>
      <c r="G19" s="251">
        <v>90201.7880000001</v>
      </c>
      <c r="H19" s="15">
        <v>95592.87979833156</v>
      </c>
      <c r="I19" s="15">
        <v>101429.31410143235</v>
      </c>
      <c r="J19" s="15">
        <v>106931.40184700405</v>
      </c>
      <c r="K19" s="101">
        <v>-271.5</v>
      </c>
      <c r="L19" s="99">
        <v>-1384</v>
      </c>
      <c r="M19" s="99">
        <v>-2358.199999999997</v>
      </c>
      <c r="N19" s="102">
        <v>-3186.800000000003</v>
      </c>
      <c r="O19"/>
      <c r="T19" s="168"/>
      <c r="U19" s="168"/>
      <c r="V19" s="168"/>
      <c r="W19" s="168"/>
    </row>
    <row r="20" spans="2:23" ht="3.75" customHeight="1">
      <c r="B20" s="9"/>
      <c r="C20" s="10"/>
      <c r="D20" s="10"/>
      <c r="E20" s="11"/>
      <c r="F20" s="12"/>
      <c r="G20" s="252"/>
      <c r="H20" s="13"/>
      <c r="I20" s="13"/>
      <c r="J20" s="13"/>
      <c r="K20" s="219"/>
      <c r="L20" s="183"/>
      <c r="M20" s="183"/>
      <c r="N20" s="187"/>
      <c r="O20"/>
      <c r="T20" s="168"/>
      <c r="U20" s="168"/>
      <c r="V20" s="168"/>
      <c r="W20" s="168"/>
    </row>
    <row r="21" spans="2:23" ht="15.75" thickBot="1">
      <c r="B21" s="3" t="s">
        <v>7</v>
      </c>
      <c r="C21" s="4"/>
      <c r="D21" s="4"/>
      <c r="E21" s="5"/>
      <c r="F21" s="6"/>
      <c r="G21" s="253"/>
      <c r="H21" s="14"/>
      <c r="I21" s="14"/>
      <c r="J21" s="14"/>
      <c r="K21" s="230"/>
      <c r="L21" s="138"/>
      <c r="M21" s="138"/>
      <c r="N21" s="188"/>
      <c r="O21"/>
      <c r="T21" s="168"/>
      <c r="U21" s="168"/>
      <c r="V21" s="168"/>
      <c r="W21" s="168"/>
    </row>
    <row r="22" spans="2:23" ht="15">
      <c r="B22" s="9"/>
      <c r="C22" s="10" t="s">
        <v>10</v>
      </c>
      <c r="D22" s="10"/>
      <c r="E22" s="11"/>
      <c r="F22" s="12" t="s">
        <v>112</v>
      </c>
      <c r="G22" s="251">
        <v>2419.9030000000002</v>
      </c>
      <c r="H22" s="15">
        <v>2449.4056308100103</v>
      </c>
      <c r="I22" s="15">
        <v>2468.7035352680928</v>
      </c>
      <c r="J22" s="15">
        <v>2482.8485762529485</v>
      </c>
      <c r="K22" s="101">
        <v>-0.6999999999998181</v>
      </c>
      <c r="L22" s="99">
        <v>-4.5</v>
      </c>
      <c r="M22" s="99">
        <v>-9.100000000000364</v>
      </c>
      <c r="N22" s="102">
        <v>-12.099999999999909</v>
      </c>
      <c r="O22"/>
      <c r="T22" s="168"/>
      <c r="U22" s="168"/>
      <c r="V22" s="168"/>
      <c r="W22" s="168"/>
    </row>
    <row r="23" spans="2:23" ht="15">
      <c r="B23" s="9"/>
      <c r="C23" s="10" t="s">
        <v>190</v>
      </c>
      <c r="D23" s="10"/>
      <c r="E23" s="11"/>
      <c r="F23" s="12" t="s">
        <v>100</v>
      </c>
      <c r="G23" s="249">
        <v>2.0085100427609888</v>
      </c>
      <c r="H23" s="183">
        <v>1.2191658430114956</v>
      </c>
      <c r="I23" s="183">
        <v>0.787860704464066</v>
      </c>
      <c r="J23" s="183">
        <v>0.5729744695051124</v>
      </c>
      <c r="K23" s="101">
        <v>0</v>
      </c>
      <c r="L23" s="99">
        <v>-0.19999999999999996</v>
      </c>
      <c r="M23" s="99">
        <v>-0.19999999999999996</v>
      </c>
      <c r="N23" s="102">
        <v>-0.09999999999999998</v>
      </c>
      <c r="O23"/>
      <c r="T23" s="168"/>
      <c r="U23" s="168"/>
      <c r="V23" s="168"/>
      <c r="W23" s="168"/>
    </row>
    <row r="24" spans="2:23" ht="18">
      <c r="B24" s="9"/>
      <c r="C24" s="10" t="s">
        <v>36</v>
      </c>
      <c r="D24" s="10"/>
      <c r="E24" s="11"/>
      <c r="F24" s="12" t="s">
        <v>189</v>
      </c>
      <c r="G24" s="254">
        <v>179.5015</v>
      </c>
      <c r="H24" s="16">
        <v>164.29905552161893</v>
      </c>
      <c r="I24" s="16">
        <v>158.39968438882124</v>
      </c>
      <c r="J24" s="16">
        <v>159.1473709625084</v>
      </c>
      <c r="K24" s="101">
        <v>-2.1999999999999886</v>
      </c>
      <c r="L24" s="99">
        <v>-0.799999999999983</v>
      </c>
      <c r="M24" s="99">
        <v>4.099999999999994</v>
      </c>
      <c r="N24" s="102">
        <v>8</v>
      </c>
      <c r="O24"/>
      <c r="T24" s="168"/>
      <c r="U24" s="168"/>
      <c r="V24" s="168"/>
      <c r="W24" s="168"/>
    </row>
    <row r="25" spans="2:23" ht="15">
      <c r="B25" s="9"/>
      <c r="C25" s="10" t="s">
        <v>8</v>
      </c>
      <c r="D25" s="10"/>
      <c r="E25" s="11"/>
      <c r="F25" s="12" t="s">
        <v>11</v>
      </c>
      <c r="G25" s="249">
        <v>6.536737641653506</v>
      </c>
      <c r="H25" s="183">
        <v>5.985738338041899</v>
      </c>
      <c r="I25" s="183">
        <v>5.783295394681389</v>
      </c>
      <c r="J25" s="183">
        <v>5.814334289156817</v>
      </c>
      <c r="K25" s="101">
        <v>-0.09999999999999964</v>
      </c>
      <c r="L25" s="99">
        <v>0</v>
      </c>
      <c r="M25" s="99">
        <v>0.20000000000000018</v>
      </c>
      <c r="N25" s="102">
        <v>0.2999999999999998</v>
      </c>
      <c r="O25"/>
      <c r="T25" s="168"/>
      <c r="U25" s="168"/>
      <c r="V25" s="168"/>
      <c r="W25" s="168"/>
    </row>
    <row r="26" spans="2:23" ht="18">
      <c r="B26" s="9"/>
      <c r="C26" s="10" t="s">
        <v>191</v>
      </c>
      <c r="D26" s="10"/>
      <c r="E26" s="11"/>
      <c r="F26" s="12" t="s">
        <v>11</v>
      </c>
      <c r="G26" s="249">
        <v>7.519391000000001</v>
      </c>
      <c r="H26" s="183">
        <v>7.213946499999999</v>
      </c>
      <c r="I26" s="183">
        <v>7.12409475</v>
      </c>
      <c r="J26" s="183">
        <v>7.10871775</v>
      </c>
      <c r="K26" s="101">
        <v>-0.09999999999999964</v>
      </c>
      <c r="L26" s="99">
        <v>-0.09999999999999964</v>
      </c>
      <c r="M26" s="99">
        <v>-0.10000000000000053</v>
      </c>
      <c r="N26" s="102">
        <v>0</v>
      </c>
      <c r="O26"/>
      <c r="T26" s="168"/>
      <c r="U26" s="168"/>
      <c r="V26" s="168"/>
      <c r="W26" s="168"/>
    </row>
    <row r="27" spans="2:23" ht="18">
      <c r="B27" s="9"/>
      <c r="C27" s="10" t="s">
        <v>188</v>
      </c>
      <c r="D27" s="10"/>
      <c r="E27" s="11"/>
      <c r="F27" s="12" t="s">
        <v>40</v>
      </c>
      <c r="G27" s="249">
        <v>2.0591806888079986</v>
      </c>
      <c r="H27" s="183">
        <v>2.204952311458584</v>
      </c>
      <c r="I27" s="183">
        <v>2.5801339864764117</v>
      </c>
      <c r="J27" s="183">
        <v>2.2310116311864903</v>
      </c>
      <c r="K27" s="101">
        <v>-0.10000000000000009</v>
      </c>
      <c r="L27" s="99">
        <v>-0.5999999999999996</v>
      </c>
      <c r="M27" s="99">
        <v>-0.2999999999999998</v>
      </c>
      <c r="N27" s="102">
        <v>-0.09999999999999964</v>
      </c>
      <c r="O27"/>
      <c r="T27" s="168"/>
      <c r="U27" s="168"/>
      <c r="V27" s="168"/>
      <c r="W27" s="168"/>
    </row>
    <row r="28" spans="2:23" ht="18">
      <c r="B28" s="9"/>
      <c r="C28" s="10" t="s">
        <v>187</v>
      </c>
      <c r="D28" s="10"/>
      <c r="E28" s="11"/>
      <c r="F28" s="12" t="s">
        <v>40</v>
      </c>
      <c r="G28" s="249">
        <v>4.356946902314789</v>
      </c>
      <c r="H28" s="183">
        <v>4.820166805737841</v>
      </c>
      <c r="I28" s="183">
        <v>5.27608264900168</v>
      </c>
      <c r="J28" s="183">
        <v>4.8239394218842335</v>
      </c>
      <c r="K28" s="101">
        <v>-0.2999999999999998</v>
      </c>
      <c r="L28" s="99">
        <v>-1</v>
      </c>
      <c r="M28" s="99">
        <v>-0.7000000000000002</v>
      </c>
      <c r="N28" s="102">
        <v>-0.6000000000000005</v>
      </c>
      <c r="O28"/>
      <c r="T28" s="168"/>
      <c r="U28" s="168"/>
      <c r="V28" s="168"/>
      <c r="W28" s="168"/>
    </row>
    <row r="29" spans="2:23" ht="15">
      <c r="B29" s="9"/>
      <c r="C29" s="17" t="s">
        <v>84</v>
      </c>
      <c r="D29" s="17"/>
      <c r="E29" s="18"/>
      <c r="F29" s="19" t="s">
        <v>100</v>
      </c>
      <c r="G29" s="249">
        <v>5.444673547935722</v>
      </c>
      <c r="H29" s="183">
        <v>6.683816653276949</v>
      </c>
      <c r="I29" s="183">
        <v>6.332696815337769</v>
      </c>
      <c r="J29" s="183">
        <v>5.411597301182525</v>
      </c>
      <c r="K29" s="101">
        <v>-0.09999999999999964</v>
      </c>
      <c r="L29" s="99">
        <v>-0.39999999999999947</v>
      </c>
      <c r="M29" s="99">
        <v>-0.20000000000000018</v>
      </c>
      <c r="N29" s="102">
        <v>-0.2999999999999998</v>
      </c>
      <c r="O29"/>
      <c r="T29" s="168"/>
      <c r="U29" s="168"/>
      <c r="V29" s="168"/>
      <c r="W29" s="168"/>
    </row>
    <row r="30" spans="2:23" ht="18">
      <c r="B30" s="9"/>
      <c r="C30" s="10" t="s">
        <v>186</v>
      </c>
      <c r="D30" s="10"/>
      <c r="E30" s="11"/>
      <c r="F30" s="12" t="s">
        <v>40</v>
      </c>
      <c r="G30" s="255">
        <v>6.184486373165669</v>
      </c>
      <c r="H30" s="184">
        <v>6.592396925317573</v>
      </c>
      <c r="I30" s="184">
        <v>6.274771510748096</v>
      </c>
      <c r="J30" s="184">
        <v>5.624071531653584</v>
      </c>
      <c r="K30" s="101">
        <v>-0.09999999999999964</v>
      </c>
      <c r="L30" s="99">
        <v>-0.3000000000000007</v>
      </c>
      <c r="M30" s="99">
        <v>-0.20000000000000018</v>
      </c>
      <c r="N30" s="102">
        <v>-0.3000000000000007</v>
      </c>
      <c r="O30"/>
      <c r="T30" s="168"/>
      <c r="U30" s="168"/>
      <c r="V30" s="168"/>
      <c r="W30" s="168"/>
    </row>
    <row r="31" spans="2:23" ht="18">
      <c r="B31" s="9"/>
      <c r="C31" s="10" t="s">
        <v>185</v>
      </c>
      <c r="D31" s="10"/>
      <c r="E31" s="11"/>
      <c r="F31" s="12" t="s">
        <v>40</v>
      </c>
      <c r="G31" s="255">
        <v>3.6250235659458667</v>
      </c>
      <c r="H31" s="184">
        <v>4.017005405398706</v>
      </c>
      <c r="I31" s="184">
        <v>3.6338130204578647</v>
      </c>
      <c r="J31" s="184">
        <v>3.016489086206576</v>
      </c>
      <c r="K31" s="101">
        <v>-0.10000000000000009</v>
      </c>
      <c r="L31" s="99">
        <v>-0.20000000000000018</v>
      </c>
      <c r="M31" s="99">
        <v>-0.2999999999999998</v>
      </c>
      <c r="N31" s="102">
        <v>-0.10000000000000009</v>
      </c>
      <c r="O31"/>
      <c r="T31" s="168"/>
      <c r="U31" s="168"/>
      <c r="V31" s="168"/>
      <c r="W31" s="168"/>
    </row>
    <row r="32" spans="2:23" ht="3.75" customHeight="1">
      <c r="B32" s="9"/>
      <c r="C32" s="10"/>
      <c r="D32" s="10"/>
      <c r="E32" s="11"/>
      <c r="F32" s="11"/>
      <c r="G32" s="252"/>
      <c r="H32" s="13"/>
      <c r="I32" s="13"/>
      <c r="J32" s="13"/>
      <c r="K32" s="219"/>
      <c r="L32" s="183"/>
      <c r="M32" s="183"/>
      <c r="N32" s="187"/>
      <c r="O32"/>
      <c r="T32" s="168"/>
      <c r="U32" s="168"/>
      <c r="V32" s="168"/>
      <c r="W32" s="168"/>
    </row>
    <row r="33" spans="2:23" ht="15.75" thickBot="1">
      <c r="B33" s="3" t="s">
        <v>167</v>
      </c>
      <c r="C33" s="4"/>
      <c r="D33" s="4"/>
      <c r="E33" s="5"/>
      <c r="F33" s="5"/>
      <c r="G33" s="253"/>
      <c r="H33" s="14"/>
      <c r="I33" s="14"/>
      <c r="J33" s="14"/>
      <c r="K33" s="230"/>
      <c r="L33" s="138"/>
      <c r="M33" s="138"/>
      <c r="N33" s="188"/>
      <c r="O33"/>
      <c r="T33" s="168"/>
      <c r="U33" s="168"/>
      <c r="V33" s="168"/>
      <c r="W33" s="168"/>
    </row>
    <row r="34" spans="2:23" ht="15">
      <c r="B34" s="9"/>
      <c r="C34" s="10" t="s">
        <v>9</v>
      </c>
      <c r="D34" s="10"/>
      <c r="E34" s="11"/>
      <c r="F34" s="12" t="s">
        <v>89</v>
      </c>
      <c r="G34" s="255">
        <v>3.0267520790461617</v>
      </c>
      <c r="H34" s="184">
        <v>3.5048044311501343</v>
      </c>
      <c r="I34" s="184">
        <v>3.500479156585243</v>
      </c>
      <c r="J34" s="184">
        <v>3.070111073513587</v>
      </c>
      <c r="K34" s="101">
        <v>-0.2999999999999998</v>
      </c>
      <c r="L34" s="99">
        <v>-1</v>
      </c>
      <c r="M34" s="99">
        <v>-0.5</v>
      </c>
      <c r="N34" s="102">
        <v>-0.3999999999999999</v>
      </c>
      <c r="O34"/>
      <c r="T34" s="168"/>
      <c r="U34" s="168"/>
      <c r="V34" s="168"/>
      <c r="W34" s="168"/>
    </row>
    <row r="35" spans="2:23" ht="18">
      <c r="B35" s="9"/>
      <c r="C35" s="10" t="s">
        <v>184</v>
      </c>
      <c r="D35" s="10"/>
      <c r="E35" s="11"/>
      <c r="F35" s="12" t="s">
        <v>90</v>
      </c>
      <c r="G35" s="255">
        <v>8.529764960980014</v>
      </c>
      <c r="H35" s="184">
        <v>8.385183278600868</v>
      </c>
      <c r="I35" s="184">
        <v>8.233723756940895</v>
      </c>
      <c r="J35" s="184">
        <v>8.224030204737524</v>
      </c>
      <c r="K35" s="101">
        <v>-0.5999999999999996</v>
      </c>
      <c r="L35" s="99">
        <v>-1</v>
      </c>
      <c r="M35" s="99">
        <v>-1.1000000000000014</v>
      </c>
      <c r="N35" s="102">
        <v>-1.1000000000000014</v>
      </c>
      <c r="O35"/>
      <c r="T35" s="168"/>
      <c r="U35" s="168"/>
      <c r="V35" s="168"/>
      <c r="W35" s="168"/>
    </row>
    <row r="36" spans="2:23" ht="3.75" customHeight="1">
      <c r="B36" s="9"/>
      <c r="C36" s="10"/>
      <c r="D36" s="10"/>
      <c r="E36" s="11"/>
      <c r="F36" s="11"/>
      <c r="G36" s="252"/>
      <c r="H36" s="13"/>
      <c r="I36" s="13"/>
      <c r="J36" s="13"/>
      <c r="K36" s="219"/>
      <c r="L36" s="183"/>
      <c r="M36" s="183"/>
      <c r="N36" s="187"/>
      <c r="O36"/>
      <c r="T36" s="168"/>
      <c r="U36" s="168"/>
      <c r="V36" s="168"/>
      <c r="W36" s="168"/>
    </row>
    <row r="37" spans="2:23" ht="18" customHeight="1" thickBot="1">
      <c r="B37" s="3" t="s">
        <v>183</v>
      </c>
      <c r="C37" s="4"/>
      <c r="D37" s="4"/>
      <c r="E37" s="5"/>
      <c r="F37" s="5"/>
      <c r="G37" s="253"/>
      <c r="H37" s="14"/>
      <c r="I37" s="14"/>
      <c r="J37" s="14"/>
      <c r="K37" s="230"/>
      <c r="L37" s="138"/>
      <c r="M37" s="138"/>
      <c r="N37" s="188"/>
      <c r="O37"/>
      <c r="T37" s="168"/>
      <c r="U37" s="168"/>
      <c r="V37" s="168"/>
      <c r="W37" s="168"/>
    </row>
    <row r="38" spans="2:23" ht="15">
      <c r="B38" s="169"/>
      <c r="C38" s="145" t="s">
        <v>139</v>
      </c>
      <c r="D38" s="145"/>
      <c r="E38" s="146"/>
      <c r="F38" s="20" t="s">
        <v>14</v>
      </c>
      <c r="G38" s="255">
        <v>39.694141822679576</v>
      </c>
      <c r="H38" s="184">
        <v>39.82267988617475</v>
      </c>
      <c r="I38" s="184">
        <v>39.82128786585782</v>
      </c>
      <c r="J38" s="184">
        <v>39.60649124533575</v>
      </c>
      <c r="K38" s="101">
        <v>-0.09999999999999432</v>
      </c>
      <c r="L38" s="99">
        <v>0.3999999999999986</v>
      </c>
      <c r="M38" s="99">
        <v>0.6999999999999957</v>
      </c>
      <c r="N38" s="102">
        <v>0.8000000000000043</v>
      </c>
      <c r="O38" s="168"/>
      <c r="T38" s="168"/>
      <c r="U38" s="168"/>
      <c r="V38" s="168"/>
      <c r="W38" s="168"/>
    </row>
    <row r="39" spans="2:23" ht="15">
      <c r="B39" s="169"/>
      <c r="C39" s="145" t="s">
        <v>140</v>
      </c>
      <c r="D39" s="145"/>
      <c r="E39" s="146"/>
      <c r="F39" s="20" t="s">
        <v>14</v>
      </c>
      <c r="G39" s="255">
        <v>40.439642037929886</v>
      </c>
      <c r="H39" s="184">
        <v>40.503114649372876</v>
      </c>
      <c r="I39" s="184">
        <v>40.49833606047924</v>
      </c>
      <c r="J39" s="184">
        <v>40.25382749300441</v>
      </c>
      <c r="K39" s="101">
        <v>-0.10000000000000142</v>
      </c>
      <c r="L39" s="99">
        <v>0.5</v>
      </c>
      <c r="M39" s="99">
        <v>0.7999999999999972</v>
      </c>
      <c r="N39" s="102">
        <v>1.0999999999999943</v>
      </c>
      <c r="O39" s="168"/>
      <c r="T39" s="168"/>
      <c r="U39" s="168"/>
      <c r="V39" s="168"/>
      <c r="W39" s="168"/>
    </row>
    <row r="40" spans="2:23" ht="18">
      <c r="B40" s="169"/>
      <c r="C40" s="145" t="s">
        <v>182</v>
      </c>
      <c r="D40" s="145"/>
      <c r="E40" s="146"/>
      <c r="F40" s="20" t="s">
        <v>14</v>
      </c>
      <c r="G40" s="255">
        <v>-0.7455002152503081</v>
      </c>
      <c r="H40" s="184">
        <v>-0.6804347631981331</v>
      </c>
      <c r="I40" s="184">
        <v>-0.6770481946214156</v>
      </c>
      <c r="J40" s="184">
        <v>-0.6473362476686587</v>
      </c>
      <c r="K40" s="101">
        <v>0</v>
      </c>
      <c r="L40" s="99">
        <v>-0.09999999999999998</v>
      </c>
      <c r="M40" s="99">
        <v>-0.09999999999999998</v>
      </c>
      <c r="N40" s="102">
        <v>-0.3</v>
      </c>
      <c r="O40" s="168"/>
      <c r="T40" s="168"/>
      <c r="U40" s="168"/>
      <c r="V40" s="168"/>
      <c r="W40" s="168"/>
    </row>
    <row r="41" spans="2:23" ht="15">
      <c r="B41" s="169"/>
      <c r="C41" s="145" t="s">
        <v>155</v>
      </c>
      <c r="D41" s="145"/>
      <c r="E41" s="146"/>
      <c r="F41" s="49" t="s">
        <v>158</v>
      </c>
      <c r="G41" s="255">
        <v>0.2169098703812226</v>
      </c>
      <c r="H41" s="184">
        <v>0.323947940215406</v>
      </c>
      <c r="I41" s="184">
        <v>0.36396984576221864</v>
      </c>
      <c r="J41" s="184">
        <v>0.3138446273668907</v>
      </c>
      <c r="K41" s="101">
        <v>0.1</v>
      </c>
      <c r="L41" s="99">
        <v>0</v>
      </c>
      <c r="M41" s="99">
        <v>0</v>
      </c>
      <c r="N41" s="102">
        <v>-0.10000000000000003</v>
      </c>
      <c r="O41" s="168"/>
      <c r="T41" s="168"/>
      <c r="U41" s="168"/>
      <c r="V41" s="168"/>
      <c r="W41" s="168"/>
    </row>
    <row r="42" spans="2:23" ht="15">
      <c r="B42" s="169"/>
      <c r="C42" s="145" t="s">
        <v>156</v>
      </c>
      <c r="D42" s="145"/>
      <c r="E42" s="146"/>
      <c r="F42" s="49" t="s">
        <v>158</v>
      </c>
      <c r="G42" s="255">
        <v>-0.8602924054734796</v>
      </c>
      <c r="H42" s="184">
        <v>-0.9435305360278369</v>
      </c>
      <c r="I42" s="184">
        <v>-1.01743825646767</v>
      </c>
      <c r="J42" s="184">
        <v>-0.9698902441719274</v>
      </c>
      <c r="K42" s="101">
        <v>-0.20000000000000007</v>
      </c>
      <c r="L42" s="99">
        <v>0</v>
      </c>
      <c r="M42" s="99">
        <v>0</v>
      </c>
      <c r="N42" s="102">
        <v>-0.19999999999999996</v>
      </c>
      <c r="O42" s="168"/>
      <c r="T42" s="168"/>
      <c r="U42" s="168"/>
      <c r="V42" s="168"/>
      <c r="W42" s="168"/>
    </row>
    <row r="43" spans="2:23" ht="15">
      <c r="B43" s="169"/>
      <c r="C43" s="145" t="s">
        <v>157</v>
      </c>
      <c r="D43" s="145"/>
      <c r="E43" s="146"/>
      <c r="F43" s="49" t="s">
        <v>158</v>
      </c>
      <c r="G43" s="255">
        <v>0.3417270681611775</v>
      </c>
      <c r="H43" s="184">
        <v>0.22495681152149105</v>
      </c>
      <c r="I43" s="184">
        <v>0.12965626761248128</v>
      </c>
      <c r="J43" s="184">
        <v>0.16475544443159273</v>
      </c>
      <c r="K43" s="101">
        <v>-0.2</v>
      </c>
      <c r="L43" s="99">
        <v>0</v>
      </c>
      <c r="M43" s="99">
        <v>0</v>
      </c>
      <c r="N43" s="102">
        <v>-0.09999999999999998</v>
      </c>
      <c r="O43" s="168"/>
      <c r="T43" s="168"/>
      <c r="U43" s="168"/>
      <c r="V43" s="168"/>
      <c r="W43" s="168"/>
    </row>
    <row r="44" spans="2:23" ht="18">
      <c r="B44" s="169"/>
      <c r="C44" s="145" t="s">
        <v>181</v>
      </c>
      <c r="D44" s="145"/>
      <c r="E44" s="146"/>
      <c r="F44" s="49" t="s">
        <v>161</v>
      </c>
      <c r="G44" s="255">
        <v>-0.21508629710067229</v>
      </c>
      <c r="H44" s="184">
        <v>-0.11677025663968643</v>
      </c>
      <c r="I44" s="184">
        <v>-0.09530054390900977</v>
      </c>
      <c r="J44" s="184">
        <v>0.035099176819111455</v>
      </c>
      <c r="K44" s="101">
        <v>0</v>
      </c>
      <c r="L44" s="99">
        <v>0.1</v>
      </c>
      <c r="M44" s="99">
        <v>0</v>
      </c>
      <c r="N44" s="102">
        <v>-0.2</v>
      </c>
      <c r="O44" s="168"/>
      <c r="T44" s="168"/>
      <c r="U44" s="168"/>
      <c r="V44" s="168"/>
      <c r="W44" s="168"/>
    </row>
    <row r="45" spans="2:25" ht="15">
      <c r="B45" s="169"/>
      <c r="C45" s="145" t="s">
        <v>138</v>
      </c>
      <c r="D45" s="145"/>
      <c r="E45" s="146"/>
      <c r="F45" s="20" t="s">
        <v>14</v>
      </c>
      <c r="G45" s="255">
        <v>48.9303034633018</v>
      </c>
      <c r="H45" s="184">
        <v>47.9767937312744</v>
      </c>
      <c r="I45" s="184">
        <v>46.87205266837172</v>
      </c>
      <c r="J45" s="184">
        <v>46.526914845111186</v>
      </c>
      <c r="K45" s="101">
        <v>0.29999999999999716</v>
      </c>
      <c r="L45" s="99">
        <v>0.8999999999999986</v>
      </c>
      <c r="M45" s="99">
        <v>1.3999999999999986</v>
      </c>
      <c r="N45" s="102">
        <v>1.7000000000000028</v>
      </c>
      <c r="O45" s="168"/>
      <c r="T45" s="168"/>
      <c r="U45" s="168"/>
      <c r="V45" s="168"/>
      <c r="W45" s="168"/>
      <c r="Y45" s="168"/>
    </row>
    <row r="46" spans="2:23" ht="3.75" customHeight="1">
      <c r="B46" s="9"/>
      <c r="C46" s="10"/>
      <c r="D46" s="10"/>
      <c r="E46" s="11"/>
      <c r="F46" s="11"/>
      <c r="G46" s="252"/>
      <c r="H46" s="13"/>
      <c r="I46" s="13"/>
      <c r="J46" s="13"/>
      <c r="K46" s="219"/>
      <c r="L46" s="183"/>
      <c r="M46" s="183"/>
      <c r="N46" s="187"/>
      <c r="O46" s="168"/>
      <c r="T46" s="168"/>
      <c r="U46" s="168"/>
      <c r="V46" s="168"/>
      <c r="W46" s="168"/>
    </row>
    <row r="47" spans="2:23" ht="15.75" thickBot="1">
      <c r="B47" s="3" t="s">
        <v>15</v>
      </c>
      <c r="C47" s="4"/>
      <c r="D47" s="4"/>
      <c r="E47" s="5"/>
      <c r="F47" s="5"/>
      <c r="G47" s="253"/>
      <c r="H47" s="14"/>
      <c r="I47" s="14"/>
      <c r="J47" s="14"/>
      <c r="K47" s="230"/>
      <c r="L47" s="138"/>
      <c r="M47" s="138"/>
      <c r="N47" s="188"/>
      <c r="O47" s="168"/>
      <c r="T47" s="168"/>
      <c r="U47" s="168"/>
      <c r="V47" s="168"/>
      <c r="W47" s="168"/>
    </row>
    <row r="48" spans="2:23" ht="15">
      <c r="B48" s="9"/>
      <c r="C48" s="10" t="s">
        <v>91</v>
      </c>
      <c r="D48" s="10"/>
      <c r="E48" s="11"/>
      <c r="F48" s="12" t="s">
        <v>14</v>
      </c>
      <c r="G48" s="249">
        <v>0.052138771351189724</v>
      </c>
      <c r="H48" s="183">
        <v>-0.5323293210185497</v>
      </c>
      <c r="I48" s="183">
        <v>-0.7053851536835941</v>
      </c>
      <c r="J48" s="183">
        <v>-0.8516396695673011</v>
      </c>
      <c r="K48" s="101">
        <v>-0.7000000000000001</v>
      </c>
      <c r="L48" s="99">
        <v>-2</v>
      </c>
      <c r="M48" s="99">
        <v>-2.2</v>
      </c>
      <c r="N48" s="102">
        <v>-2</v>
      </c>
      <c r="O48" s="168"/>
      <c r="T48" s="168"/>
      <c r="U48" s="168"/>
      <c r="V48" s="168"/>
      <c r="W48" s="168"/>
    </row>
    <row r="49" spans="2:23" ht="15">
      <c r="B49" s="9"/>
      <c r="C49" s="10" t="s">
        <v>72</v>
      </c>
      <c r="D49" s="10"/>
      <c r="E49" s="11"/>
      <c r="F49" s="12" t="s">
        <v>14</v>
      </c>
      <c r="G49" s="255">
        <v>-2.5024728216399956</v>
      </c>
      <c r="H49" s="184">
        <v>-2.9001662060661215</v>
      </c>
      <c r="I49" s="184">
        <v>-3.086582077504257</v>
      </c>
      <c r="J49" s="184">
        <v>-3.1603854623817327</v>
      </c>
      <c r="K49" s="101">
        <v>-0.5</v>
      </c>
      <c r="L49" s="99">
        <v>-1.7999999999999998</v>
      </c>
      <c r="M49" s="99">
        <v>-2.1</v>
      </c>
      <c r="N49" s="102">
        <v>-1.9000000000000001</v>
      </c>
      <c r="O49" s="168"/>
      <c r="T49" s="168"/>
      <c r="U49" s="168"/>
      <c r="V49" s="168"/>
      <c r="W49" s="168"/>
    </row>
    <row r="50" spans="2:15" ht="3.75" customHeight="1">
      <c r="B50" s="9"/>
      <c r="C50" s="10"/>
      <c r="D50" s="10"/>
      <c r="E50" s="11"/>
      <c r="F50" s="11"/>
      <c r="G50" s="252"/>
      <c r="H50" s="13"/>
      <c r="I50" s="13"/>
      <c r="J50" s="13"/>
      <c r="K50" s="219"/>
      <c r="L50" s="183"/>
      <c r="M50" s="183"/>
      <c r="N50" s="187"/>
      <c r="O50" s="168"/>
    </row>
    <row r="51" spans="2:15" ht="15.75" hidden="1" outlineLevel="1" thickBot="1">
      <c r="B51" s="3" t="s">
        <v>16</v>
      </c>
      <c r="C51" s="4"/>
      <c r="D51" s="4"/>
      <c r="E51" s="5"/>
      <c r="F51" s="5"/>
      <c r="G51" s="253"/>
      <c r="H51" s="14"/>
      <c r="I51" s="14"/>
      <c r="J51" s="14"/>
      <c r="K51" s="230"/>
      <c r="L51" s="138"/>
      <c r="M51" s="138"/>
      <c r="N51" s="188"/>
      <c r="O51" s="168"/>
    </row>
    <row r="52" spans="2:15" ht="15" hidden="1" outlineLevel="1">
      <c r="B52" s="9"/>
      <c r="C52" s="10" t="s">
        <v>37</v>
      </c>
      <c r="D52" s="10"/>
      <c r="E52" s="11"/>
      <c r="F52" s="12" t="s">
        <v>73</v>
      </c>
      <c r="G52" s="252"/>
      <c r="H52" s="13"/>
      <c r="I52" s="13"/>
      <c r="J52" s="13"/>
      <c r="K52" s="219"/>
      <c r="L52" s="183"/>
      <c r="M52" s="183"/>
      <c r="N52" s="187"/>
      <c r="O52" s="168"/>
    </row>
    <row r="53" spans="2:15" ht="15" hidden="1" outlineLevel="1">
      <c r="B53" s="9"/>
      <c r="C53" s="10" t="s">
        <v>17</v>
      </c>
      <c r="D53" s="10"/>
      <c r="E53" s="11"/>
      <c r="F53" s="20" t="s">
        <v>73</v>
      </c>
      <c r="G53" s="252"/>
      <c r="H53" s="13"/>
      <c r="I53" s="13"/>
      <c r="J53" s="13"/>
      <c r="K53" s="219"/>
      <c r="L53" s="183"/>
      <c r="M53" s="183"/>
      <c r="N53" s="187"/>
      <c r="O53" s="168"/>
    </row>
    <row r="54" spans="2:15" ht="3.75" customHeight="1" hidden="1" collapsed="1">
      <c r="B54" s="9"/>
      <c r="C54" s="10"/>
      <c r="D54" s="10"/>
      <c r="E54" s="11"/>
      <c r="F54" s="11"/>
      <c r="G54" s="252"/>
      <c r="H54" s="13"/>
      <c r="I54" s="13"/>
      <c r="J54" s="13"/>
      <c r="K54" s="219"/>
      <c r="L54" s="183"/>
      <c r="M54" s="183"/>
      <c r="N54" s="187"/>
      <c r="O54" s="168"/>
    </row>
    <row r="55" spans="2:15" ht="15.75" thickBot="1">
      <c r="B55" s="3" t="s">
        <v>194</v>
      </c>
      <c r="C55" s="4"/>
      <c r="D55" s="4"/>
      <c r="E55" s="21"/>
      <c r="F55" s="5"/>
      <c r="G55" s="253"/>
      <c r="H55" s="14"/>
      <c r="I55" s="14"/>
      <c r="J55" s="14"/>
      <c r="K55" s="230"/>
      <c r="L55" s="138"/>
      <c r="M55" s="138"/>
      <c r="N55" s="188"/>
      <c r="O55" s="183"/>
    </row>
    <row r="56" spans="2:15" ht="15">
      <c r="B56" s="9"/>
      <c r="C56" s="10" t="s">
        <v>39</v>
      </c>
      <c r="D56" s="10"/>
      <c r="E56" s="11"/>
      <c r="F56" s="12" t="s">
        <v>40</v>
      </c>
      <c r="G56" s="249">
        <v>3.9</v>
      </c>
      <c r="H56" s="183">
        <v>3.4</v>
      </c>
      <c r="I56" s="183">
        <v>4</v>
      </c>
      <c r="J56" s="183">
        <v>3.8</v>
      </c>
      <c r="K56" s="232">
        <v>-0.1</v>
      </c>
      <c r="L56" s="246">
        <v>-0.5</v>
      </c>
      <c r="M56" s="231">
        <v>-0.2</v>
      </c>
      <c r="N56" s="223">
        <v>-0.1</v>
      </c>
      <c r="O56" s="168"/>
    </row>
    <row r="57" spans="2:15" ht="18" customHeight="1">
      <c r="B57" s="9"/>
      <c r="C57" s="10" t="s">
        <v>195</v>
      </c>
      <c r="D57" s="10"/>
      <c r="E57" s="11"/>
      <c r="F57" s="12" t="s">
        <v>38</v>
      </c>
      <c r="G57" s="256">
        <v>1.18</v>
      </c>
      <c r="H57" s="23">
        <v>1.14</v>
      </c>
      <c r="I57" s="23">
        <v>1.14</v>
      </c>
      <c r="J57" s="23">
        <v>1.14</v>
      </c>
      <c r="K57" s="219">
        <v>0</v>
      </c>
      <c r="L57" s="183">
        <v>-0.4</v>
      </c>
      <c r="M57" s="183">
        <v>-0.5</v>
      </c>
      <c r="N57" s="224">
        <v>-0.5</v>
      </c>
      <c r="O57" s="168"/>
    </row>
    <row r="58" spans="2:15" ht="18" customHeight="1">
      <c r="B58" s="9"/>
      <c r="C58" s="10" t="s">
        <v>196</v>
      </c>
      <c r="D58" s="10"/>
      <c r="E58" s="11"/>
      <c r="F58" s="12" t="s">
        <v>38</v>
      </c>
      <c r="G58" s="255">
        <v>71.1</v>
      </c>
      <c r="H58" s="184">
        <v>65.2</v>
      </c>
      <c r="I58" s="184">
        <v>64.7</v>
      </c>
      <c r="J58" s="184">
        <v>62.9</v>
      </c>
      <c r="K58" s="219">
        <v>-0.3</v>
      </c>
      <c r="L58" s="183">
        <v>16.3</v>
      </c>
      <c r="M58" s="183">
        <v>13.4</v>
      </c>
      <c r="N58" s="224">
        <v>8.5</v>
      </c>
      <c r="O58" s="168"/>
    </row>
    <row r="59" spans="2:15" ht="18">
      <c r="B59" s="9"/>
      <c r="C59" s="10" t="s">
        <v>197</v>
      </c>
      <c r="D59" s="10"/>
      <c r="E59" s="11"/>
      <c r="F59" s="12" t="s">
        <v>40</v>
      </c>
      <c r="G59" s="255">
        <v>30.7</v>
      </c>
      <c r="H59" s="184">
        <v>-8.3</v>
      </c>
      <c r="I59" s="184">
        <v>-0.8</v>
      </c>
      <c r="J59" s="184">
        <v>-2.8</v>
      </c>
      <c r="K59" s="219">
        <v>-0.4</v>
      </c>
      <c r="L59" s="183">
        <v>13.1</v>
      </c>
      <c r="M59" s="183">
        <v>-2.5</v>
      </c>
      <c r="N59" s="224">
        <v>-4.4</v>
      </c>
      <c r="O59" s="168"/>
    </row>
    <row r="60" spans="2:15" ht="18">
      <c r="B60" s="9"/>
      <c r="C60" s="145" t="s">
        <v>198</v>
      </c>
      <c r="D60" s="145"/>
      <c r="E60" s="146"/>
      <c r="F60" s="20" t="s">
        <v>40</v>
      </c>
      <c r="G60" s="255">
        <v>25</v>
      </c>
      <c r="H60" s="184">
        <v>-4.7</v>
      </c>
      <c r="I60" s="184">
        <v>-0.8</v>
      </c>
      <c r="J60" s="184">
        <v>-2.8</v>
      </c>
      <c r="K60" s="233">
        <v>-0.4</v>
      </c>
      <c r="L60" s="227">
        <v>14</v>
      </c>
      <c r="M60" s="227">
        <v>-2.5</v>
      </c>
      <c r="N60" s="225">
        <v>-4.4</v>
      </c>
      <c r="O60" s="168"/>
    </row>
    <row r="61" spans="2:15" s="213" customFormat="1" ht="15">
      <c r="B61" s="9"/>
      <c r="C61" s="10" t="s">
        <v>152</v>
      </c>
      <c r="D61" s="10"/>
      <c r="E61" s="11"/>
      <c r="F61" s="12" t="s">
        <v>40</v>
      </c>
      <c r="G61" s="255">
        <v>3.9</v>
      </c>
      <c r="H61" s="184">
        <v>1.2</v>
      </c>
      <c r="I61" s="184">
        <v>4.3</v>
      </c>
      <c r="J61" s="184">
        <v>4.3</v>
      </c>
      <c r="K61" s="220">
        <v>0.9</v>
      </c>
      <c r="L61" s="184">
        <v>2.6</v>
      </c>
      <c r="M61" s="184">
        <v>-0.1</v>
      </c>
      <c r="N61" s="225">
        <v>0</v>
      </c>
      <c r="O61" s="212"/>
    </row>
    <row r="62" spans="2:15" ht="15">
      <c r="B62" s="9"/>
      <c r="C62" s="10" t="s">
        <v>153</v>
      </c>
      <c r="D62" s="10"/>
      <c r="E62" s="11"/>
      <c r="F62" s="12" t="s">
        <v>92</v>
      </c>
      <c r="G62" s="255">
        <v>-0.3</v>
      </c>
      <c r="H62" s="184">
        <v>-0.3</v>
      </c>
      <c r="I62" s="184">
        <v>-0.2</v>
      </c>
      <c r="J62" s="184">
        <v>0</v>
      </c>
      <c r="K62" s="220">
        <v>0</v>
      </c>
      <c r="L62" s="184">
        <v>0</v>
      </c>
      <c r="M62" s="184">
        <v>-0.2</v>
      </c>
      <c r="N62" s="225">
        <v>-0.3</v>
      </c>
      <c r="O62" s="168"/>
    </row>
    <row r="63" spans="2:15" ht="15.75" thickBot="1">
      <c r="B63" s="24"/>
      <c r="C63" s="25" t="s">
        <v>154</v>
      </c>
      <c r="D63" s="25"/>
      <c r="E63" s="26"/>
      <c r="F63" s="27" t="s">
        <v>11</v>
      </c>
      <c r="G63" s="257">
        <v>0.9</v>
      </c>
      <c r="H63" s="214">
        <v>0.9</v>
      </c>
      <c r="I63" s="214">
        <v>1</v>
      </c>
      <c r="J63" s="214">
        <v>1.2</v>
      </c>
      <c r="K63" s="221">
        <v>0</v>
      </c>
      <c r="L63" s="214">
        <v>-0.3</v>
      </c>
      <c r="M63" s="214">
        <v>-0.3</v>
      </c>
      <c r="N63" s="226">
        <v>-0.3</v>
      </c>
      <c r="O63" s="168"/>
    </row>
    <row r="64" spans="2:14" ht="15.75" customHeight="1">
      <c r="B64" s="22" t="s">
        <v>93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ht="15.75" customHeight="1">
      <c r="B65" s="22" t="s">
        <v>200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5.75" customHeight="1">
      <c r="B66" s="22" t="s">
        <v>97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5.75" customHeight="1">
      <c r="B67" s="22" t="s">
        <v>192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5">
      <c r="B68" s="22" t="s">
        <v>107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5">
      <c r="B69" s="22" t="s">
        <v>98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2:14" ht="15">
      <c r="B70" s="22" t="s">
        <v>150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ht="15">
      <c r="B71" s="22" t="s">
        <v>178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ht="15">
      <c r="B72" s="22" t="s">
        <v>168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15">
      <c r="B73" s="22"/>
      <c r="C73" s="22" t="s">
        <v>169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ht="15">
      <c r="B74" s="147" t="s">
        <v>175</v>
      </c>
      <c r="C74" s="147"/>
      <c r="D74" s="147"/>
      <c r="E74" s="147"/>
      <c r="F74" s="22"/>
      <c r="G74" s="22"/>
      <c r="H74" s="22"/>
      <c r="I74" s="22"/>
      <c r="J74" s="22"/>
      <c r="K74" s="22"/>
      <c r="L74" s="22"/>
      <c r="M74" s="22"/>
      <c r="N74" s="22"/>
    </row>
    <row r="75" spans="2:14" ht="15">
      <c r="B75" s="147" t="s">
        <v>170</v>
      </c>
      <c r="C75" s="147"/>
      <c r="D75" s="170"/>
      <c r="E75" s="147"/>
      <c r="F75" s="147"/>
      <c r="G75" s="22"/>
      <c r="H75" s="22"/>
      <c r="I75" s="22"/>
      <c r="J75" s="22"/>
      <c r="K75" s="22"/>
      <c r="L75" s="22"/>
      <c r="M75" s="22"/>
      <c r="N75" s="22"/>
    </row>
    <row r="76" spans="2:14" ht="15">
      <c r="B76" s="147" t="s">
        <v>171</v>
      </c>
      <c r="C76" s="147"/>
      <c r="D76" s="147"/>
      <c r="E76" s="147"/>
      <c r="F76" s="147"/>
      <c r="G76" s="22"/>
      <c r="H76" s="22"/>
      <c r="I76" s="22"/>
      <c r="J76" s="22"/>
      <c r="K76" s="22"/>
      <c r="L76" s="22"/>
      <c r="M76" s="22"/>
      <c r="N76" s="22"/>
    </row>
    <row r="77" spans="2:14" ht="15">
      <c r="B77" s="22" t="s">
        <v>199</v>
      </c>
      <c r="F77" s="147"/>
      <c r="G77" s="22"/>
      <c r="H77" s="22"/>
      <c r="I77" s="22"/>
      <c r="J77" s="22"/>
      <c r="K77" s="22"/>
      <c r="L77" s="22"/>
      <c r="M77" s="22"/>
      <c r="N77" s="22"/>
    </row>
    <row r="78" spans="2:14" ht="15">
      <c r="B78" s="22" t="s">
        <v>180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7:15" ht="15">
      <c r="G79" s="147"/>
      <c r="H79" s="147"/>
      <c r="I79" s="147"/>
      <c r="J79" s="147"/>
      <c r="K79" s="147"/>
      <c r="L79" s="147"/>
      <c r="M79" s="147"/>
      <c r="N79" s="147"/>
      <c r="O79" s="164"/>
    </row>
    <row r="80" spans="3:4" s="147" customFormat="1" ht="15.75">
      <c r="C80" s="170"/>
      <c r="D80" s="171"/>
    </row>
    <row r="81" s="147" customFormat="1" ht="15"/>
    <row r="82" spans="5:15" ht="15"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</row>
  </sheetData>
  <sheetProtection/>
  <mergeCells count="5">
    <mergeCell ref="B3:E4"/>
    <mergeCell ref="F3:F4"/>
    <mergeCell ref="B2:N2"/>
    <mergeCell ref="K3:N3"/>
    <mergeCell ref="H3:J3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H47" sqref="H47:K49"/>
    </sheetView>
  </sheetViews>
  <sheetFormatPr defaultColWidth="9.140625" defaultRowHeight="15"/>
  <cols>
    <col min="1" max="5" width="3.140625" style="33" customWidth="1"/>
    <col min="6" max="6" width="29.8515625" style="33" customWidth="1"/>
    <col min="7" max="7" width="22.00390625" style="33" customWidth="1"/>
    <col min="8" max="8" width="10.00390625" style="33" customWidth="1"/>
    <col min="9" max="27" width="9.140625" style="33" customWidth="1"/>
    <col min="28" max="16384" width="9.140625" style="33" customWidth="1"/>
  </cols>
  <sheetData>
    <row r="1" ht="22.5" customHeight="1" thickBot="1">
      <c r="B1" s="32" t="s">
        <v>102</v>
      </c>
    </row>
    <row r="2" spans="2:27" ht="30" customHeight="1">
      <c r="B2" s="192" t="str">
        <f>"Strednodobá predikcia "&amp;Súhrn!$H$3&amp;" - komponenty HDP [objem]"</f>
        <v>Strednodobá predikcia P1Q-2019 - komponenty HDP [objem]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29" t="s">
        <v>35</v>
      </c>
      <c r="I3" s="275">
        <v>2019</v>
      </c>
      <c r="J3" s="275">
        <v>2020</v>
      </c>
      <c r="K3" s="291">
        <v>2021</v>
      </c>
      <c r="L3" s="293">
        <v>2018</v>
      </c>
      <c r="M3" s="294"/>
      <c r="N3" s="294"/>
      <c r="O3" s="295"/>
      <c r="P3" s="293">
        <v>2019</v>
      </c>
      <c r="Q3" s="294"/>
      <c r="R3" s="294"/>
      <c r="S3" s="295"/>
      <c r="T3" s="293">
        <v>2020</v>
      </c>
      <c r="U3" s="294"/>
      <c r="V3" s="294"/>
      <c r="W3" s="295"/>
      <c r="X3" s="294">
        <v>2021</v>
      </c>
      <c r="Y3" s="294"/>
      <c r="Z3" s="294"/>
      <c r="AA3" s="296"/>
    </row>
    <row r="4" spans="2:27" ht="15">
      <c r="B4" s="281"/>
      <c r="C4" s="282"/>
      <c r="D4" s="282"/>
      <c r="E4" s="282"/>
      <c r="F4" s="283"/>
      <c r="G4" s="285"/>
      <c r="H4" s="30">
        <v>2018</v>
      </c>
      <c r="I4" s="274"/>
      <c r="J4" s="274"/>
      <c r="K4" s="292"/>
      <c r="L4" s="36" t="s">
        <v>3</v>
      </c>
      <c r="M4" s="34" t="s">
        <v>4</v>
      </c>
      <c r="N4" s="34" t="s">
        <v>5</v>
      </c>
      <c r="O4" s="35" t="s">
        <v>6</v>
      </c>
      <c r="P4" s="36" t="s">
        <v>3</v>
      </c>
      <c r="Q4" s="34" t="s">
        <v>4</v>
      </c>
      <c r="R4" s="34" t="s">
        <v>5</v>
      </c>
      <c r="S4" s="218" t="s">
        <v>6</v>
      </c>
      <c r="T4" s="36" t="s">
        <v>3</v>
      </c>
      <c r="U4" s="34" t="s">
        <v>4</v>
      </c>
      <c r="V4" s="34" t="s">
        <v>5</v>
      </c>
      <c r="W4" s="204" t="s">
        <v>6</v>
      </c>
      <c r="X4" s="34" t="s">
        <v>3</v>
      </c>
      <c r="Y4" s="34" t="s">
        <v>4</v>
      </c>
      <c r="Z4" s="34" t="s">
        <v>5</v>
      </c>
      <c r="AA4" s="37" t="s">
        <v>6</v>
      </c>
    </row>
    <row r="5" spans="2:27" ht="3.75" customHeight="1">
      <c r="B5" s="38"/>
      <c r="C5" s="39"/>
      <c r="D5" s="39"/>
      <c r="E5" s="39"/>
      <c r="F5" s="40"/>
      <c r="G5" s="28"/>
      <c r="H5" s="42"/>
      <c r="I5" s="43"/>
      <c r="J5" s="43"/>
      <c r="K5" s="42"/>
      <c r="L5" s="46"/>
      <c r="M5" s="44"/>
      <c r="N5" s="44"/>
      <c r="O5" s="45"/>
      <c r="P5" s="44"/>
      <c r="Q5" s="44"/>
      <c r="R5" s="44"/>
      <c r="S5" s="44"/>
      <c r="T5" s="46"/>
      <c r="U5" s="44"/>
      <c r="V5" s="44"/>
      <c r="W5" s="45"/>
      <c r="X5" s="44"/>
      <c r="Y5" s="44"/>
      <c r="Z5" s="44"/>
      <c r="AA5" s="47"/>
    </row>
    <row r="6" spans="2:27" ht="15">
      <c r="B6" s="48"/>
      <c r="C6" s="44" t="s">
        <v>0</v>
      </c>
      <c r="D6" s="44"/>
      <c r="E6" s="44"/>
      <c r="F6" s="45"/>
      <c r="G6" s="49" t="s">
        <v>114</v>
      </c>
      <c r="H6" s="70">
        <v>90201.7880000001</v>
      </c>
      <c r="I6" s="71">
        <v>95592.87979833156</v>
      </c>
      <c r="J6" s="71">
        <v>101429.31410143235</v>
      </c>
      <c r="K6" s="70">
        <v>106931.40184700405</v>
      </c>
      <c r="L6" s="74">
        <v>22043.4208171506</v>
      </c>
      <c r="M6" s="72">
        <v>22415.0351128738</v>
      </c>
      <c r="N6" s="72">
        <v>22742.2002297647</v>
      </c>
      <c r="O6" s="73">
        <v>23001.131840211</v>
      </c>
      <c r="P6" s="72">
        <v>23361.198707208183</v>
      </c>
      <c r="Q6" s="72">
        <v>23725.462404941307</v>
      </c>
      <c r="R6" s="72">
        <v>24058.995858920734</v>
      </c>
      <c r="S6" s="72">
        <v>24447.222827261325</v>
      </c>
      <c r="T6" s="74">
        <v>24811.524866972257</v>
      </c>
      <c r="U6" s="72">
        <v>25181.54766719525</v>
      </c>
      <c r="V6" s="72">
        <v>25532.1517192067</v>
      </c>
      <c r="W6" s="73">
        <v>25904.089848058135</v>
      </c>
      <c r="X6" s="72">
        <v>26223.25737108775</v>
      </c>
      <c r="Y6" s="72">
        <v>26552.775001135808</v>
      </c>
      <c r="Z6" s="72">
        <v>26891.910298069237</v>
      </c>
      <c r="AA6" s="75">
        <v>27263.459176711243</v>
      </c>
    </row>
    <row r="7" spans="2:27" ht="15">
      <c r="B7" s="48"/>
      <c r="C7" s="44"/>
      <c r="D7" s="44"/>
      <c r="E7" s="44" t="s">
        <v>166</v>
      </c>
      <c r="F7" s="45"/>
      <c r="G7" s="49" t="s">
        <v>114</v>
      </c>
      <c r="H7" s="73">
        <v>49073.596000000005</v>
      </c>
      <c r="I7" s="71">
        <v>52043.29919345216</v>
      </c>
      <c r="J7" s="71">
        <v>55324.73789426855</v>
      </c>
      <c r="K7" s="73">
        <v>58436.53699092225</v>
      </c>
      <c r="L7" s="74">
        <v>12052.5295548269</v>
      </c>
      <c r="M7" s="72">
        <v>12179.4132812076</v>
      </c>
      <c r="N7" s="72">
        <v>12350.2423114101</v>
      </c>
      <c r="O7" s="73">
        <v>12491.4108525554</v>
      </c>
      <c r="P7" s="72">
        <v>12692.692153224772</v>
      </c>
      <c r="Q7" s="72">
        <v>12901.35796989366</v>
      </c>
      <c r="R7" s="72">
        <v>13097.249341476976</v>
      </c>
      <c r="S7" s="72">
        <v>13351.999728856754</v>
      </c>
      <c r="T7" s="74">
        <v>13518.724628093483</v>
      </c>
      <c r="U7" s="72">
        <v>13715.690193861668</v>
      </c>
      <c r="V7" s="72">
        <v>13914.438774303599</v>
      </c>
      <c r="W7" s="73">
        <v>14175.8842980098</v>
      </c>
      <c r="X7" s="72">
        <v>14330.061176513265</v>
      </c>
      <c r="Y7" s="72">
        <v>14506.111470377806</v>
      </c>
      <c r="Z7" s="72">
        <v>14682.409737751177</v>
      </c>
      <c r="AA7" s="75">
        <v>14917.954606280004</v>
      </c>
    </row>
    <row r="8" spans="2:27" ht="15">
      <c r="B8" s="48"/>
      <c r="C8" s="44"/>
      <c r="D8" s="44"/>
      <c r="E8" s="44" t="s">
        <v>30</v>
      </c>
      <c r="F8" s="45"/>
      <c r="G8" s="49" t="s">
        <v>114</v>
      </c>
      <c r="H8" s="73">
        <v>17556.341999999997</v>
      </c>
      <c r="I8" s="72">
        <v>18820.241009846075</v>
      </c>
      <c r="J8" s="72">
        <v>20068.604334501317</v>
      </c>
      <c r="K8" s="73">
        <v>21221.4779713763</v>
      </c>
      <c r="L8" s="74">
        <v>4281.67950252148</v>
      </c>
      <c r="M8" s="72">
        <v>4350.24694841638</v>
      </c>
      <c r="N8" s="72">
        <v>4421.24946858376</v>
      </c>
      <c r="O8" s="73">
        <v>4503.16608047838</v>
      </c>
      <c r="P8" s="72">
        <v>4604.22178622157</v>
      </c>
      <c r="Q8" s="72">
        <v>4679.3403070935055</v>
      </c>
      <c r="R8" s="72">
        <v>4736.565806943459</v>
      </c>
      <c r="S8" s="72">
        <v>4800.113109587543</v>
      </c>
      <c r="T8" s="74">
        <v>4904.697807798467</v>
      </c>
      <c r="U8" s="72">
        <v>4993.990461288887</v>
      </c>
      <c r="V8" s="72">
        <v>5051.208368450714</v>
      </c>
      <c r="W8" s="73">
        <v>5118.707696963249</v>
      </c>
      <c r="X8" s="72">
        <v>5193.897334677061</v>
      </c>
      <c r="Y8" s="72">
        <v>5267.301496483137</v>
      </c>
      <c r="Z8" s="72">
        <v>5342.099361157716</v>
      </c>
      <c r="AA8" s="75">
        <v>5418.179779058384</v>
      </c>
    </row>
    <row r="9" spans="2:27" ht="15">
      <c r="B9" s="48"/>
      <c r="C9" s="44"/>
      <c r="D9" s="44"/>
      <c r="E9" s="44" t="s">
        <v>1</v>
      </c>
      <c r="F9" s="45"/>
      <c r="G9" s="49" t="s">
        <v>114</v>
      </c>
      <c r="H9" s="73">
        <v>19840.406000000003</v>
      </c>
      <c r="I9" s="72">
        <v>21013.063809654213</v>
      </c>
      <c r="J9" s="72">
        <v>22418.551927304023</v>
      </c>
      <c r="K9" s="73">
        <v>23675.948567349045</v>
      </c>
      <c r="L9" s="74">
        <v>4891.90996812612</v>
      </c>
      <c r="M9" s="72">
        <v>5147.03225287841</v>
      </c>
      <c r="N9" s="72">
        <v>4767.06104285171</v>
      </c>
      <c r="O9" s="73">
        <v>5034.40273614376</v>
      </c>
      <c r="P9" s="72">
        <v>5136.3293265282755</v>
      </c>
      <c r="Q9" s="72">
        <v>5218.8939062941645</v>
      </c>
      <c r="R9" s="72">
        <v>5292.8609220279795</v>
      </c>
      <c r="S9" s="72">
        <v>5364.979654803794</v>
      </c>
      <c r="T9" s="74">
        <v>5461.247063463394</v>
      </c>
      <c r="U9" s="72">
        <v>5564.360396301461</v>
      </c>
      <c r="V9" s="72">
        <v>5654.825084138942</v>
      </c>
      <c r="W9" s="73">
        <v>5738.119383400225</v>
      </c>
      <c r="X9" s="72">
        <v>5806.979031371788</v>
      </c>
      <c r="Y9" s="72">
        <v>5880.343626472178</v>
      </c>
      <c r="Z9" s="72">
        <v>5956.030959552052</v>
      </c>
      <c r="AA9" s="75">
        <v>6032.594949953029</v>
      </c>
    </row>
    <row r="10" spans="2:27" ht="15">
      <c r="B10" s="48"/>
      <c r="C10" s="44"/>
      <c r="D10" s="44"/>
      <c r="E10" s="44" t="s">
        <v>2</v>
      </c>
      <c r="F10" s="45"/>
      <c r="G10" s="49" t="s">
        <v>114</v>
      </c>
      <c r="H10" s="73">
        <v>86470.344</v>
      </c>
      <c r="I10" s="72">
        <v>91876.60401295245</v>
      </c>
      <c r="J10" s="72">
        <v>97811.89415607389</v>
      </c>
      <c r="K10" s="73">
        <v>103333.96352964759</v>
      </c>
      <c r="L10" s="74">
        <v>21226.1190254745</v>
      </c>
      <c r="M10" s="72">
        <v>21676.692482502393</v>
      </c>
      <c r="N10" s="72">
        <v>21538.55282284557</v>
      </c>
      <c r="O10" s="73">
        <v>22028.979669177537</v>
      </c>
      <c r="P10" s="72">
        <v>22433.24326597462</v>
      </c>
      <c r="Q10" s="72">
        <v>22799.59218328133</v>
      </c>
      <c r="R10" s="72">
        <v>23126.67607044841</v>
      </c>
      <c r="S10" s="72">
        <v>23517.09249324809</v>
      </c>
      <c r="T10" s="74">
        <v>23884.669499355346</v>
      </c>
      <c r="U10" s="72">
        <v>24274.041051452015</v>
      </c>
      <c r="V10" s="72">
        <v>24620.472226893253</v>
      </c>
      <c r="W10" s="73">
        <v>25032.71137837327</v>
      </c>
      <c r="X10" s="72">
        <v>25330.937542562115</v>
      </c>
      <c r="Y10" s="72">
        <v>25653.75659333312</v>
      </c>
      <c r="Z10" s="72">
        <v>25980.540058460945</v>
      </c>
      <c r="AA10" s="75">
        <v>26368.729335291417</v>
      </c>
    </row>
    <row r="11" spans="2:27" ht="15">
      <c r="B11" s="48"/>
      <c r="C11" s="44"/>
      <c r="D11" s="44" t="s">
        <v>31</v>
      </c>
      <c r="E11" s="44"/>
      <c r="F11" s="45"/>
      <c r="G11" s="49" t="s">
        <v>114</v>
      </c>
      <c r="H11" s="73">
        <v>87722.3890000001</v>
      </c>
      <c r="I11" s="72">
        <v>94483.44825882012</v>
      </c>
      <c r="J11" s="72">
        <v>101859.46073623069</v>
      </c>
      <c r="K11" s="73">
        <v>108700.4014883405</v>
      </c>
      <c r="L11" s="74">
        <v>21306.917102003</v>
      </c>
      <c r="M11" s="72">
        <v>21887.4091511848</v>
      </c>
      <c r="N11" s="72">
        <v>22023.8384153928</v>
      </c>
      <c r="O11" s="73">
        <v>22504.2243314195</v>
      </c>
      <c r="P11" s="72">
        <v>22965.465644881784</v>
      </c>
      <c r="Q11" s="72">
        <v>23394.334435354336</v>
      </c>
      <c r="R11" s="72">
        <v>23818.779530013733</v>
      </c>
      <c r="S11" s="72">
        <v>24304.86864857026</v>
      </c>
      <c r="T11" s="74">
        <v>24825.000892182</v>
      </c>
      <c r="U11" s="72">
        <v>25246.388877993377</v>
      </c>
      <c r="V11" s="72">
        <v>25680.115184477767</v>
      </c>
      <c r="W11" s="73">
        <v>26107.95578157755</v>
      </c>
      <c r="X11" s="72">
        <v>26520.30153076067</v>
      </c>
      <c r="Y11" s="72">
        <v>26952.771039825097</v>
      </c>
      <c r="Z11" s="72">
        <v>27393.14753804457</v>
      </c>
      <c r="AA11" s="75">
        <v>27834.181379710168</v>
      </c>
    </row>
    <row r="12" spans="2:27" ht="15">
      <c r="B12" s="48"/>
      <c r="C12" s="44"/>
      <c r="D12" s="44" t="s">
        <v>32</v>
      </c>
      <c r="E12" s="44"/>
      <c r="F12" s="45"/>
      <c r="G12" s="49" t="s">
        <v>114</v>
      </c>
      <c r="H12" s="73">
        <v>85777.0439999999</v>
      </c>
      <c r="I12" s="72">
        <v>93388.79719265601</v>
      </c>
      <c r="J12" s="72">
        <v>100938.42681918424</v>
      </c>
      <c r="K12" s="73">
        <v>107931.66013296314</v>
      </c>
      <c r="L12" s="74">
        <v>20829.7473561037</v>
      </c>
      <c r="M12" s="72">
        <v>21215.5879861841</v>
      </c>
      <c r="N12" s="72">
        <v>21583.5555887558</v>
      </c>
      <c r="O12" s="73">
        <v>22148.1530689563</v>
      </c>
      <c r="P12" s="72">
        <v>22646.616156150943</v>
      </c>
      <c r="Q12" s="72">
        <v>23109.97322765387</v>
      </c>
      <c r="R12" s="72">
        <v>23558.05119341288</v>
      </c>
      <c r="S12" s="72">
        <v>24074.156615438314</v>
      </c>
      <c r="T12" s="74">
        <v>24576.742266865054</v>
      </c>
      <c r="U12" s="72">
        <v>25009.375058037862</v>
      </c>
      <c r="V12" s="72">
        <v>25437.35808602175</v>
      </c>
      <c r="W12" s="73">
        <v>25914.951408259567</v>
      </c>
      <c r="X12" s="72">
        <v>26316.59982498821</v>
      </c>
      <c r="Y12" s="72">
        <v>26750.37955814142</v>
      </c>
      <c r="Z12" s="72">
        <v>27191.483422913436</v>
      </c>
      <c r="AA12" s="75">
        <v>27673.19732692007</v>
      </c>
    </row>
    <row r="13" spans="2:27" ht="15.75" thickBot="1">
      <c r="B13" s="50"/>
      <c r="C13" s="51"/>
      <c r="D13" s="51" t="s">
        <v>33</v>
      </c>
      <c r="E13" s="51"/>
      <c r="F13" s="52"/>
      <c r="G13" s="90" t="s">
        <v>114</v>
      </c>
      <c r="H13" s="76">
        <v>1945.3450000001976</v>
      </c>
      <c r="I13" s="77">
        <v>1094.6510661641041</v>
      </c>
      <c r="J13" s="77">
        <v>921.0339170464613</v>
      </c>
      <c r="K13" s="76">
        <v>768.7413553773658</v>
      </c>
      <c r="L13" s="78">
        <v>477.1697458993003</v>
      </c>
      <c r="M13" s="77">
        <v>671.8211650006997</v>
      </c>
      <c r="N13" s="77">
        <v>440.2828266369979</v>
      </c>
      <c r="O13" s="76">
        <v>356.0712624631997</v>
      </c>
      <c r="P13" s="77">
        <v>318.8494887308407</v>
      </c>
      <c r="Q13" s="77">
        <v>284.36120770046546</v>
      </c>
      <c r="R13" s="77">
        <v>260.72833660085234</v>
      </c>
      <c r="S13" s="77">
        <v>230.71203313194565</v>
      </c>
      <c r="T13" s="78">
        <v>248.25862531694656</v>
      </c>
      <c r="U13" s="77">
        <v>237.01381995551492</v>
      </c>
      <c r="V13" s="77">
        <v>242.75709845601523</v>
      </c>
      <c r="W13" s="76">
        <v>193.00437331798457</v>
      </c>
      <c r="X13" s="77">
        <v>203.7017057724588</v>
      </c>
      <c r="Y13" s="77">
        <v>202.39148168367683</v>
      </c>
      <c r="Z13" s="77">
        <v>201.66411513113417</v>
      </c>
      <c r="AA13" s="79">
        <v>160.98405279009603</v>
      </c>
    </row>
    <row r="14" ht="15.75" thickBot="1">
      <c r="G14" s="55"/>
    </row>
    <row r="15" spans="2:27" ht="30" customHeight="1">
      <c r="B15" s="192" t="str">
        <f>"Strednodobá predikcia "&amp;Súhrn!$H$3&amp;" - komponenty HDP [zmena oproti predchádzajúcemu obdobiu]"</f>
        <v>Strednodobá predikcia P1Q-2019 - komponenty HDP [zmena oproti predchádzajúcemu obdobiu]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4"/>
    </row>
    <row r="16" spans="2:27" ht="15">
      <c r="B16" s="286" t="s">
        <v>29</v>
      </c>
      <c r="C16" s="287"/>
      <c r="D16" s="287"/>
      <c r="E16" s="287"/>
      <c r="F16" s="288"/>
      <c r="G16" s="289" t="s">
        <v>69</v>
      </c>
      <c r="H16" s="29" t="str">
        <f>H$3</f>
        <v>Skutočnosť</v>
      </c>
      <c r="I16" s="275">
        <f>I$3</f>
        <v>2019</v>
      </c>
      <c r="J16" s="275">
        <f>J$3</f>
        <v>2020</v>
      </c>
      <c r="K16" s="291">
        <f>K$3</f>
        <v>2021</v>
      </c>
      <c r="L16" s="293">
        <f>L$3</f>
        <v>2018</v>
      </c>
      <c r="M16" s="294"/>
      <c r="N16" s="294"/>
      <c r="O16" s="295"/>
      <c r="P16" s="293">
        <f>P$3</f>
        <v>2019</v>
      </c>
      <c r="Q16" s="294"/>
      <c r="R16" s="294"/>
      <c r="S16" s="295"/>
      <c r="T16" s="293">
        <f>T$3</f>
        <v>2020</v>
      </c>
      <c r="U16" s="294"/>
      <c r="V16" s="294"/>
      <c r="W16" s="295"/>
      <c r="X16" s="294">
        <f>X$3</f>
        <v>2021</v>
      </c>
      <c r="Y16" s="294"/>
      <c r="Z16" s="294"/>
      <c r="AA16" s="296"/>
    </row>
    <row r="17" spans="2:27" ht="15">
      <c r="B17" s="281"/>
      <c r="C17" s="282"/>
      <c r="D17" s="282"/>
      <c r="E17" s="282"/>
      <c r="F17" s="283"/>
      <c r="G17" s="285"/>
      <c r="H17" s="30">
        <f>$H$4</f>
        <v>2018</v>
      </c>
      <c r="I17" s="274"/>
      <c r="J17" s="274"/>
      <c r="K17" s="292"/>
      <c r="L17" s="36" t="s">
        <v>3</v>
      </c>
      <c r="M17" s="34" t="s">
        <v>4</v>
      </c>
      <c r="N17" s="34" t="s">
        <v>5</v>
      </c>
      <c r="O17" s="141" t="s">
        <v>6</v>
      </c>
      <c r="P17" s="36" t="s">
        <v>3</v>
      </c>
      <c r="Q17" s="34" t="s">
        <v>4</v>
      </c>
      <c r="R17" s="34" t="s">
        <v>5</v>
      </c>
      <c r="S17" s="218" t="s">
        <v>6</v>
      </c>
      <c r="T17" s="36" t="s">
        <v>3</v>
      </c>
      <c r="U17" s="34" t="s">
        <v>4</v>
      </c>
      <c r="V17" s="34" t="s">
        <v>5</v>
      </c>
      <c r="W17" s="204" t="s">
        <v>6</v>
      </c>
      <c r="X17" s="34" t="s">
        <v>3</v>
      </c>
      <c r="Y17" s="34" t="s">
        <v>4</v>
      </c>
      <c r="Z17" s="34" t="s">
        <v>5</v>
      </c>
      <c r="AA17" s="37" t="s">
        <v>6</v>
      </c>
    </row>
    <row r="18" spans="2:27" ht="3.75" customHeight="1">
      <c r="B18" s="38"/>
      <c r="C18" s="39"/>
      <c r="D18" s="39"/>
      <c r="E18" s="39"/>
      <c r="F18" s="40"/>
      <c r="G18" s="28"/>
      <c r="H18" s="42"/>
      <c r="I18" s="43"/>
      <c r="J18" s="43"/>
      <c r="K18" s="42"/>
      <c r="L18" s="46"/>
      <c r="M18" s="44"/>
      <c r="N18" s="44"/>
      <c r="O18" s="45"/>
      <c r="P18" s="44"/>
      <c r="Q18" s="44"/>
      <c r="R18" s="44"/>
      <c r="S18" s="44"/>
      <c r="T18" s="46"/>
      <c r="U18" s="44"/>
      <c r="V18" s="44"/>
      <c r="W18" s="45"/>
      <c r="X18" s="44"/>
      <c r="Y18" s="44"/>
      <c r="Z18" s="44"/>
      <c r="AA18" s="47"/>
    </row>
    <row r="19" spans="2:27" ht="15">
      <c r="B19" s="48"/>
      <c r="C19" s="44" t="s">
        <v>0</v>
      </c>
      <c r="D19" s="44"/>
      <c r="E19" s="44"/>
      <c r="F19" s="45"/>
      <c r="G19" s="49" t="s">
        <v>115</v>
      </c>
      <c r="H19" s="62">
        <v>4.109049582502294</v>
      </c>
      <c r="I19" s="63">
        <v>3.4510001799060745</v>
      </c>
      <c r="J19" s="63">
        <v>3.388322552742423</v>
      </c>
      <c r="K19" s="62">
        <v>2.8167692277499867</v>
      </c>
      <c r="L19" s="64">
        <v>0.9567253984988753</v>
      </c>
      <c r="M19" s="63">
        <v>1.1129266508710316</v>
      </c>
      <c r="N19" s="63">
        <v>0.99894315877998</v>
      </c>
      <c r="O19" s="62">
        <v>0.8261138193187634</v>
      </c>
      <c r="P19" s="63">
        <v>0.9448801174437591</v>
      </c>
      <c r="Q19" s="63">
        <v>0.6504215157795699</v>
      </c>
      <c r="R19" s="63">
        <v>0.6716858056118724</v>
      </c>
      <c r="S19" s="63">
        <v>0.9769334094903286</v>
      </c>
      <c r="T19" s="64">
        <v>0.8787330023326376</v>
      </c>
      <c r="U19" s="63">
        <v>0.8697823681626602</v>
      </c>
      <c r="V19" s="63">
        <v>0.7575755701980711</v>
      </c>
      <c r="W19" s="62">
        <v>0.8193174263961822</v>
      </c>
      <c r="X19" s="63">
        <v>0.5919218709967424</v>
      </c>
      <c r="Y19" s="63">
        <v>0.6284375656552044</v>
      </c>
      <c r="Z19" s="63">
        <v>0.6466265905299622</v>
      </c>
      <c r="AA19" s="65">
        <v>0.7664784813911041</v>
      </c>
    </row>
    <row r="20" spans="2:27" ht="15">
      <c r="B20" s="48"/>
      <c r="C20" s="44"/>
      <c r="D20" s="44"/>
      <c r="E20" s="44" t="s">
        <v>166</v>
      </c>
      <c r="F20" s="45"/>
      <c r="G20" s="49" t="s">
        <v>115</v>
      </c>
      <c r="H20" s="62">
        <v>3.001416837310188</v>
      </c>
      <c r="I20" s="63">
        <v>3.5981638584831046</v>
      </c>
      <c r="J20" s="63">
        <v>3.671587393945245</v>
      </c>
      <c r="K20" s="62">
        <v>3.0809928304816907</v>
      </c>
      <c r="L20" s="64">
        <v>0.7729545602388725</v>
      </c>
      <c r="M20" s="63">
        <v>0.5407012444059234</v>
      </c>
      <c r="N20" s="63">
        <v>0.9215137663006487</v>
      </c>
      <c r="O20" s="62">
        <v>0.8226067603754643</v>
      </c>
      <c r="P20" s="63">
        <v>0.9487052040935424</v>
      </c>
      <c r="Q20" s="63">
        <v>0.7668149877924577</v>
      </c>
      <c r="R20" s="63">
        <v>0.9333274914367138</v>
      </c>
      <c r="S20" s="63">
        <v>1.3800905105842105</v>
      </c>
      <c r="T20" s="64">
        <v>0.612534918965693</v>
      </c>
      <c r="U20" s="63">
        <v>0.8071848517392084</v>
      </c>
      <c r="V20" s="63">
        <v>0.7962082552627834</v>
      </c>
      <c r="W20" s="62">
        <v>1.2605467603175526</v>
      </c>
      <c r="X20" s="63">
        <v>0.47231017092619254</v>
      </c>
      <c r="Y20" s="63">
        <v>0.6176808082691991</v>
      </c>
      <c r="Z20" s="63">
        <v>0.6248982063653585</v>
      </c>
      <c r="AA20" s="65">
        <v>1.0252548206366896</v>
      </c>
    </row>
    <row r="21" spans="2:27" ht="15">
      <c r="B21" s="48"/>
      <c r="C21" s="44"/>
      <c r="D21" s="44"/>
      <c r="E21" s="44" t="s">
        <v>30</v>
      </c>
      <c r="F21" s="45"/>
      <c r="G21" s="49" t="s">
        <v>115</v>
      </c>
      <c r="H21" s="62">
        <v>1.9402663187757696</v>
      </c>
      <c r="I21" s="63">
        <v>1.6230028461372825</v>
      </c>
      <c r="J21" s="63">
        <v>2.515585966106414</v>
      </c>
      <c r="K21" s="62">
        <v>3.050098670547996</v>
      </c>
      <c r="L21" s="64">
        <v>0.6555039203360451</v>
      </c>
      <c r="M21" s="63">
        <v>0.49013369306027244</v>
      </c>
      <c r="N21" s="63">
        <v>0.6614244932938504</v>
      </c>
      <c r="O21" s="62">
        <v>0.779547002816841</v>
      </c>
      <c r="P21" s="63">
        <v>-0.020454503914322686</v>
      </c>
      <c r="Q21" s="63">
        <v>0.30219850739865706</v>
      </c>
      <c r="R21" s="63">
        <v>0.3999878659008118</v>
      </c>
      <c r="S21" s="63">
        <v>0.6885262052848731</v>
      </c>
      <c r="T21" s="64">
        <v>0.6450843091940612</v>
      </c>
      <c r="U21" s="63">
        <v>0.9035996601262752</v>
      </c>
      <c r="V21" s="63">
        <v>0.4145597284992846</v>
      </c>
      <c r="W21" s="62">
        <v>0.6784693760032638</v>
      </c>
      <c r="X21" s="63">
        <v>0.8524188017622549</v>
      </c>
      <c r="Y21" s="63">
        <v>0.790548597472224</v>
      </c>
      <c r="Z21" s="63">
        <v>0.8298215747714295</v>
      </c>
      <c r="AA21" s="65">
        <v>0.8493383106350336</v>
      </c>
    </row>
    <row r="22" spans="2:27" ht="15">
      <c r="B22" s="48"/>
      <c r="C22" s="44"/>
      <c r="D22" s="44"/>
      <c r="E22" s="44" t="s">
        <v>1</v>
      </c>
      <c r="F22" s="45"/>
      <c r="G22" s="49" t="s">
        <v>115</v>
      </c>
      <c r="H22" s="62">
        <v>6.840248935777566</v>
      </c>
      <c r="I22" s="63">
        <v>3.922088908564419</v>
      </c>
      <c r="J22" s="63">
        <v>3.91832763676274</v>
      </c>
      <c r="K22" s="62">
        <v>3.1133160733136833</v>
      </c>
      <c r="L22" s="64">
        <v>6.606112160242944</v>
      </c>
      <c r="M22" s="63">
        <v>4.585407669763256</v>
      </c>
      <c r="N22" s="63">
        <v>-7.195570767571297</v>
      </c>
      <c r="O22" s="62">
        <v>5.451010827025215</v>
      </c>
      <c r="P22" s="63">
        <v>1.410022029906429</v>
      </c>
      <c r="Q22" s="63">
        <v>0.774831621680832</v>
      </c>
      <c r="R22" s="63">
        <v>0.7083944935966713</v>
      </c>
      <c r="S22" s="63">
        <v>0.7321026992661075</v>
      </c>
      <c r="T22" s="64">
        <v>1.098044233719932</v>
      </c>
      <c r="U22" s="63">
        <v>1.255149487745058</v>
      </c>
      <c r="V22" s="63">
        <v>1.0121860497913815</v>
      </c>
      <c r="W22" s="62">
        <v>0.8678025451657874</v>
      </c>
      <c r="X22" s="63">
        <v>0.599118412674926</v>
      </c>
      <c r="Y22" s="63">
        <v>0.6568050627678019</v>
      </c>
      <c r="Z22" s="63">
        <v>0.6884791936964518</v>
      </c>
      <c r="AA22" s="65">
        <v>0.7019714036529763</v>
      </c>
    </row>
    <row r="23" spans="2:27" ht="15">
      <c r="B23" s="48"/>
      <c r="C23" s="44"/>
      <c r="D23" s="44"/>
      <c r="E23" s="44" t="s">
        <v>2</v>
      </c>
      <c r="F23" s="45"/>
      <c r="G23" s="49" t="s">
        <v>115</v>
      </c>
      <c r="H23" s="62">
        <v>3.7020675177928553</v>
      </c>
      <c r="I23" s="63">
        <v>3.2923485063318623</v>
      </c>
      <c r="J23" s="63">
        <v>3.510588252204599</v>
      </c>
      <c r="K23" s="62">
        <v>3.083107874260449</v>
      </c>
      <c r="L23" s="64">
        <v>2.11624078648849</v>
      </c>
      <c r="M23" s="63">
        <v>1.520053466171234</v>
      </c>
      <c r="N23" s="63">
        <v>-1.1738876275199317</v>
      </c>
      <c r="O23" s="62">
        <v>1.909234299392736</v>
      </c>
      <c r="P23" s="63">
        <v>0.8730492780722159</v>
      </c>
      <c r="Q23" s="63">
        <v>0.6791744045512473</v>
      </c>
      <c r="R23" s="63">
        <v>0.7754283242969393</v>
      </c>
      <c r="S23" s="63">
        <v>1.088163295453782</v>
      </c>
      <c r="T23" s="64">
        <v>0.7378531990633377</v>
      </c>
      <c r="U23" s="63">
        <v>0.9358461645594645</v>
      </c>
      <c r="V23" s="63">
        <v>0.776869307760947</v>
      </c>
      <c r="W23" s="62">
        <v>1.0528611008513025</v>
      </c>
      <c r="X23" s="63">
        <v>0.575508583313507</v>
      </c>
      <c r="Y23" s="63">
        <v>0.6601231522321171</v>
      </c>
      <c r="Z23" s="63">
        <v>0.679512401782361</v>
      </c>
      <c r="AA23" s="65">
        <v>0.9119010706598658</v>
      </c>
    </row>
    <row r="24" spans="2:27" ht="15">
      <c r="B24" s="48"/>
      <c r="C24" s="44"/>
      <c r="D24" s="44" t="s">
        <v>31</v>
      </c>
      <c r="E24" s="44"/>
      <c r="F24" s="45"/>
      <c r="G24" s="49" t="s">
        <v>115</v>
      </c>
      <c r="H24" s="62">
        <v>4.811235766331421</v>
      </c>
      <c r="I24" s="63">
        <v>6.260583003067239</v>
      </c>
      <c r="J24" s="63">
        <v>5.577291323394704</v>
      </c>
      <c r="K24" s="62">
        <v>4.765630463061868</v>
      </c>
      <c r="L24" s="64">
        <v>-1.4307428215837064</v>
      </c>
      <c r="M24" s="63">
        <v>2.9055688664493857</v>
      </c>
      <c r="N24" s="63">
        <v>0.7167226209395636</v>
      </c>
      <c r="O24" s="62">
        <v>2.4761304088807066</v>
      </c>
      <c r="P24" s="63">
        <v>1.3054401194203962</v>
      </c>
      <c r="Q24" s="63">
        <v>1.233088248628576</v>
      </c>
      <c r="R24" s="63">
        <v>1.172526539665668</v>
      </c>
      <c r="S24" s="63">
        <v>1.5252542618448501</v>
      </c>
      <c r="T24" s="64">
        <v>1.6066742802335057</v>
      </c>
      <c r="U24" s="63">
        <v>1.2023460902810683</v>
      </c>
      <c r="V24" s="63">
        <v>1.2173901615891651</v>
      </c>
      <c r="W24" s="62">
        <v>1.2423641494697506</v>
      </c>
      <c r="X24" s="63">
        <v>1.1269671803894994</v>
      </c>
      <c r="Y24" s="63">
        <v>1.1431807155813232</v>
      </c>
      <c r="Z24" s="63">
        <v>1.136745595971263</v>
      </c>
      <c r="AA24" s="65">
        <v>1.160455074003906</v>
      </c>
    </row>
    <row r="25" spans="2:27" ht="15">
      <c r="B25" s="48"/>
      <c r="C25" s="44"/>
      <c r="D25" s="44" t="s">
        <v>32</v>
      </c>
      <c r="E25" s="44"/>
      <c r="F25" s="45"/>
      <c r="G25" s="49" t="s">
        <v>115</v>
      </c>
      <c r="H25" s="62">
        <v>5.295292542284329</v>
      </c>
      <c r="I25" s="63">
        <v>6.94396058966656</v>
      </c>
      <c r="J25" s="63">
        <v>5.756719108571204</v>
      </c>
      <c r="K25" s="62">
        <v>5.074115418706754</v>
      </c>
      <c r="L25" s="64">
        <v>1.0872645214435437</v>
      </c>
      <c r="M25" s="63">
        <v>1.932069618126846</v>
      </c>
      <c r="N25" s="63">
        <v>1.9385421230232396</v>
      </c>
      <c r="O25" s="62">
        <v>2.629956924712218</v>
      </c>
      <c r="P25" s="63">
        <v>1.3476723910406747</v>
      </c>
      <c r="Q25" s="63">
        <v>1.2956629092923038</v>
      </c>
      <c r="R25" s="63">
        <v>1.2737276571901646</v>
      </c>
      <c r="S25" s="63">
        <v>1.643032997645875</v>
      </c>
      <c r="T25" s="64">
        <v>1.5047142735801629</v>
      </c>
      <c r="U25" s="63">
        <v>1.2663461584376563</v>
      </c>
      <c r="V25" s="63">
        <v>1.2489449565017168</v>
      </c>
      <c r="W25" s="62">
        <v>1.4646368272863413</v>
      </c>
      <c r="X25" s="63">
        <v>1.1331478339298826</v>
      </c>
      <c r="Y25" s="63">
        <v>1.1908000986131384</v>
      </c>
      <c r="Z25" s="63">
        <v>1.183336591452914</v>
      </c>
      <c r="AA25" s="65">
        <v>1.29882803742845</v>
      </c>
    </row>
    <row r="26" spans="2:27" ht="15.75" thickBot="1">
      <c r="B26" s="50"/>
      <c r="C26" s="51"/>
      <c r="D26" s="51" t="s">
        <v>33</v>
      </c>
      <c r="E26" s="51"/>
      <c r="F26" s="52"/>
      <c r="G26" s="90" t="s">
        <v>115</v>
      </c>
      <c r="H26" s="67">
        <v>-1.5001156280927574</v>
      </c>
      <c r="I26" s="66">
        <v>-3.264308175233211</v>
      </c>
      <c r="J26" s="66">
        <v>2.812524495786022</v>
      </c>
      <c r="K26" s="67">
        <v>-0.12387289631328713</v>
      </c>
      <c r="L26" s="68">
        <v>-27.023704245558747</v>
      </c>
      <c r="M26" s="66">
        <v>16.61166582636156</v>
      </c>
      <c r="N26" s="66">
        <v>-14.320030690793445</v>
      </c>
      <c r="O26" s="67">
        <v>0.22377281864342535</v>
      </c>
      <c r="P26" s="66">
        <v>0.6722210582079668</v>
      </c>
      <c r="Q26" s="66">
        <v>0.2885660505066596</v>
      </c>
      <c r="R26" s="66">
        <v>-0.37037567882846645</v>
      </c>
      <c r="S26" s="66">
        <v>-0.30002065884713147</v>
      </c>
      <c r="T26" s="68">
        <v>3.2175936399013096</v>
      </c>
      <c r="U26" s="66">
        <v>0.20795582230370258</v>
      </c>
      <c r="V26" s="66">
        <v>0.7219345769778016</v>
      </c>
      <c r="W26" s="67">
        <v>-2.265896849916672</v>
      </c>
      <c r="X26" s="66">
        <v>1.025690656484528</v>
      </c>
      <c r="Y26" s="66">
        <v>0.3620569554752677</v>
      </c>
      <c r="Z26" s="66">
        <v>0.3661801151228872</v>
      </c>
      <c r="AA26" s="69">
        <v>-1.1467192138858309</v>
      </c>
    </row>
    <row r="27" ht="15.75" thickBot="1"/>
    <row r="28" spans="2:27" ht="30" customHeight="1">
      <c r="B28" s="192" t="str">
        <f>"Strednodobá predikcia "&amp;Súhrn!$H$3&amp;" - komponenty HDP [príspevky k rastu]"</f>
        <v>Strednodobá predikcia P1Q-2019 - komponenty HDP [príspevky k rastu]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4"/>
    </row>
    <row r="29" spans="2:27" ht="15">
      <c r="B29" s="286" t="s">
        <v>29</v>
      </c>
      <c r="C29" s="287"/>
      <c r="D29" s="287"/>
      <c r="E29" s="287"/>
      <c r="F29" s="288"/>
      <c r="G29" s="289" t="s">
        <v>69</v>
      </c>
      <c r="H29" s="29" t="str">
        <f>H$3</f>
        <v>Skutočnosť</v>
      </c>
      <c r="I29" s="275">
        <f>I$3</f>
        <v>2019</v>
      </c>
      <c r="J29" s="275">
        <f>J$3</f>
        <v>2020</v>
      </c>
      <c r="K29" s="291">
        <f>K$3</f>
        <v>2021</v>
      </c>
      <c r="L29" s="293">
        <f>L$3</f>
        <v>2018</v>
      </c>
      <c r="M29" s="294"/>
      <c r="N29" s="294"/>
      <c r="O29" s="295"/>
      <c r="P29" s="293">
        <f>P$3</f>
        <v>2019</v>
      </c>
      <c r="Q29" s="294"/>
      <c r="R29" s="294"/>
      <c r="S29" s="295"/>
      <c r="T29" s="293">
        <f>T$3</f>
        <v>2020</v>
      </c>
      <c r="U29" s="294"/>
      <c r="V29" s="294"/>
      <c r="W29" s="295"/>
      <c r="X29" s="294">
        <f>X$3</f>
        <v>2021</v>
      </c>
      <c r="Y29" s="294"/>
      <c r="Z29" s="294"/>
      <c r="AA29" s="296"/>
    </row>
    <row r="30" spans="2:27" ht="15">
      <c r="B30" s="281"/>
      <c r="C30" s="282"/>
      <c r="D30" s="282"/>
      <c r="E30" s="282"/>
      <c r="F30" s="283"/>
      <c r="G30" s="285"/>
      <c r="H30" s="30">
        <f>$H$4</f>
        <v>2018</v>
      </c>
      <c r="I30" s="274"/>
      <c r="J30" s="274"/>
      <c r="K30" s="292"/>
      <c r="L30" s="36" t="s">
        <v>3</v>
      </c>
      <c r="M30" s="34" t="s">
        <v>4</v>
      </c>
      <c r="N30" s="34" t="s">
        <v>5</v>
      </c>
      <c r="O30" s="141" t="s">
        <v>6</v>
      </c>
      <c r="P30" s="36" t="s">
        <v>3</v>
      </c>
      <c r="Q30" s="34" t="s">
        <v>4</v>
      </c>
      <c r="R30" s="34" t="s">
        <v>5</v>
      </c>
      <c r="S30" s="218" t="s">
        <v>6</v>
      </c>
      <c r="T30" s="36" t="s">
        <v>3</v>
      </c>
      <c r="U30" s="34" t="s">
        <v>4</v>
      </c>
      <c r="V30" s="34" t="s">
        <v>5</v>
      </c>
      <c r="W30" s="204" t="s">
        <v>6</v>
      </c>
      <c r="X30" s="34" t="s">
        <v>3</v>
      </c>
      <c r="Y30" s="34" t="s">
        <v>4</v>
      </c>
      <c r="Z30" s="34" t="s">
        <v>5</v>
      </c>
      <c r="AA30" s="37" t="s">
        <v>6</v>
      </c>
    </row>
    <row r="31" spans="2:27" ht="3.75" customHeight="1">
      <c r="B31" s="38"/>
      <c r="C31" s="39"/>
      <c r="D31" s="39"/>
      <c r="E31" s="39"/>
      <c r="F31" s="40"/>
      <c r="G31" s="28"/>
      <c r="H31" s="42"/>
      <c r="I31" s="43"/>
      <c r="J31" s="43"/>
      <c r="K31" s="42"/>
      <c r="L31" s="46"/>
      <c r="M31" s="44"/>
      <c r="N31" s="44"/>
      <c r="O31" s="45"/>
      <c r="P31" s="44"/>
      <c r="Q31" s="44"/>
      <c r="R31" s="44"/>
      <c r="S31" s="44"/>
      <c r="T31" s="46"/>
      <c r="U31" s="44"/>
      <c r="V31" s="44"/>
      <c r="W31" s="45"/>
      <c r="X31" s="44"/>
      <c r="Y31" s="44"/>
      <c r="Z31" s="44"/>
      <c r="AA31" s="47"/>
    </row>
    <row r="32" spans="2:27" ht="15">
      <c r="B32" s="48"/>
      <c r="C32" s="44" t="s">
        <v>0</v>
      </c>
      <c r="D32" s="44"/>
      <c r="E32" s="44"/>
      <c r="F32" s="45"/>
      <c r="G32" s="49" t="s">
        <v>115</v>
      </c>
      <c r="H32" s="62">
        <v>4.109049582502294</v>
      </c>
      <c r="I32" s="63">
        <v>3.4510001799060745</v>
      </c>
      <c r="J32" s="63">
        <v>3.388322552742423</v>
      </c>
      <c r="K32" s="62">
        <v>2.8167692277499867</v>
      </c>
      <c r="L32" s="64">
        <v>0.9567253984988753</v>
      </c>
      <c r="M32" s="63">
        <v>1.1129266508710316</v>
      </c>
      <c r="N32" s="63">
        <v>0.99894315877998</v>
      </c>
      <c r="O32" s="62">
        <v>0.8261138193187634</v>
      </c>
      <c r="P32" s="63">
        <v>0.9448801174437591</v>
      </c>
      <c r="Q32" s="63">
        <v>0.6504215157795699</v>
      </c>
      <c r="R32" s="63">
        <v>0.6716858056118724</v>
      </c>
      <c r="S32" s="63">
        <v>0.9769334094903286</v>
      </c>
      <c r="T32" s="64">
        <v>0.8787330023326376</v>
      </c>
      <c r="U32" s="63">
        <v>0.8697823681626602</v>
      </c>
      <c r="V32" s="63">
        <v>0.7575755701980711</v>
      </c>
      <c r="W32" s="62">
        <v>0.8193174263961822</v>
      </c>
      <c r="X32" s="63">
        <v>0.5919218709967424</v>
      </c>
      <c r="Y32" s="63">
        <v>0.6284375656552044</v>
      </c>
      <c r="Z32" s="63">
        <v>0.6466265905299622</v>
      </c>
      <c r="AA32" s="65">
        <v>0.7664784813911041</v>
      </c>
    </row>
    <row r="33" spans="2:27" ht="15">
      <c r="B33" s="48"/>
      <c r="C33" s="44"/>
      <c r="D33" s="44"/>
      <c r="E33" s="44" t="s">
        <v>166</v>
      </c>
      <c r="F33" s="45"/>
      <c r="G33" s="49" t="s">
        <v>116</v>
      </c>
      <c r="H33" s="62">
        <v>1.5585439917198767</v>
      </c>
      <c r="I33" s="63">
        <v>1.8485380933839477</v>
      </c>
      <c r="J33" s="63">
        <v>1.8889423433471004</v>
      </c>
      <c r="K33" s="62">
        <v>1.589438684970228</v>
      </c>
      <c r="L33" s="64">
        <v>0.39968799620221235</v>
      </c>
      <c r="M33" s="63">
        <v>0.27908291274574787</v>
      </c>
      <c r="N33" s="63">
        <v>0.47294750027049937</v>
      </c>
      <c r="O33" s="62">
        <v>0.4218619035103327</v>
      </c>
      <c r="P33" s="63">
        <v>0.4865127318527072</v>
      </c>
      <c r="Q33" s="63">
        <v>0.3932511273502301</v>
      </c>
      <c r="R33" s="63">
        <v>0.47919841784688333</v>
      </c>
      <c r="S33" s="63">
        <v>0.7104215660103937</v>
      </c>
      <c r="T33" s="64">
        <v>0.3165701164140959</v>
      </c>
      <c r="U33" s="63">
        <v>0.41606821465163735</v>
      </c>
      <c r="V33" s="63">
        <v>0.41015557158699045</v>
      </c>
      <c r="W33" s="62">
        <v>0.6496020489508197</v>
      </c>
      <c r="X33" s="63">
        <v>0.24446249431730555</v>
      </c>
      <c r="Y33" s="63">
        <v>0.31932456624387895</v>
      </c>
      <c r="Z33" s="63">
        <v>0.32302123598998433</v>
      </c>
      <c r="AA33" s="65">
        <v>0.529858428866471</v>
      </c>
    </row>
    <row r="34" spans="2:27" ht="15">
      <c r="B34" s="48"/>
      <c r="C34" s="44"/>
      <c r="D34" s="44"/>
      <c r="E34" s="44" t="s">
        <v>30</v>
      </c>
      <c r="F34" s="45"/>
      <c r="G34" s="49" t="s">
        <v>116</v>
      </c>
      <c r="H34" s="62">
        <v>0.35400790840224144</v>
      </c>
      <c r="I34" s="63">
        <v>0.2899533847247623</v>
      </c>
      <c r="J34" s="63">
        <v>0.44147426728219535</v>
      </c>
      <c r="K34" s="62">
        <v>0.5307604205300188</v>
      </c>
      <c r="L34" s="64">
        <v>0.11821865734172501</v>
      </c>
      <c r="M34" s="63">
        <v>0.08813076890795868</v>
      </c>
      <c r="N34" s="63">
        <v>0.11819796991625175</v>
      </c>
      <c r="O34" s="62">
        <v>0.1388411789794943</v>
      </c>
      <c r="P34" s="63">
        <v>-0.0036413658193678285</v>
      </c>
      <c r="Q34" s="63">
        <v>0.053283719919224266</v>
      </c>
      <c r="R34" s="63">
        <v>0.07028196459953003</v>
      </c>
      <c r="S34" s="63">
        <v>0.12065459590539565</v>
      </c>
      <c r="T34" s="64">
        <v>0.11271914357324443</v>
      </c>
      <c r="U34" s="63">
        <v>0.15752526172873887</v>
      </c>
      <c r="V34" s="63">
        <v>0.07229476294657115</v>
      </c>
      <c r="W34" s="62">
        <v>0.11791497303131265</v>
      </c>
      <c r="X34" s="63">
        <v>0.14793964700635764</v>
      </c>
      <c r="Y34" s="63">
        <v>0.13755720509343342</v>
      </c>
      <c r="Z34" s="63">
        <v>0.14462340161818993</v>
      </c>
      <c r="AA34" s="65">
        <v>0.14829425951939068</v>
      </c>
    </row>
    <row r="35" spans="2:27" ht="15">
      <c r="B35" s="48"/>
      <c r="C35" s="44"/>
      <c r="D35" s="44"/>
      <c r="E35" s="44" t="s">
        <v>1</v>
      </c>
      <c r="F35" s="45"/>
      <c r="G35" s="49" t="s">
        <v>116</v>
      </c>
      <c r="H35" s="62">
        <v>1.4936793635803454</v>
      </c>
      <c r="I35" s="63">
        <v>0.8789199401663198</v>
      </c>
      <c r="J35" s="63">
        <v>0.8820755911937437</v>
      </c>
      <c r="K35" s="62">
        <v>0.7044479843787732</v>
      </c>
      <c r="L35" s="64">
        <v>1.409602401902376</v>
      </c>
      <c r="M35" s="63">
        <v>1.0331788112574398</v>
      </c>
      <c r="N35" s="63">
        <v>-1.67697735944882</v>
      </c>
      <c r="O35" s="62">
        <v>1.1673225357090709</v>
      </c>
      <c r="P35" s="63">
        <v>0.3158038658732737</v>
      </c>
      <c r="Q35" s="63">
        <v>0.1743393654370645</v>
      </c>
      <c r="R35" s="63">
        <v>0.15958783549262495</v>
      </c>
      <c r="S35" s="63">
        <v>0.16498898356340871</v>
      </c>
      <c r="T35" s="64">
        <v>0.24685873362569016</v>
      </c>
      <c r="U35" s="63">
        <v>0.2827920846611853</v>
      </c>
      <c r="V35" s="63">
        <v>0.22892234132180744</v>
      </c>
      <c r="W35" s="62">
        <v>0.1967636236917725</v>
      </c>
      <c r="X35" s="63">
        <v>0.13590810790901617</v>
      </c>
      <c r="Y35" s="63">
        <v>0.14900480048419892</v>
      </c>
      <c r="Z35" s="63">
        <v>0.1562345210938778</v>
      </c>
      <c r="AA35" s="65">
        <v>0.1593625091845425</v>
      </c>
    </row>
    <row r="36" spans="2:27" ht="15">
      <c r="B36" s="48"/>
      <c r="C36" s="44"/>
      <c r="D36" s="44"/>
      <c r="E36" s="44" t="s">
        <v>2</v>
      </c>
      <c r="F36" s="45"/>
      <c r="G36" s="49" t="s">
        <v>116</v>
      </c>
      <c r="H36" s="62">
        <v>3.406231263702461</v>
      </c>
      <c r="I36" s="63">
        <v>3.017411418275019</v>
      </c>
      <c r="J36" s="63">
        <v>3.2124922018230375</v>
      </c>
      <c r="K36" s="62">
        <v>2.82464708987903</v>
      </c>
      <c r="L36" s="64">
        <v>1.9275090554463157</v>
      </c>
      <c r="M36" s="63">
        <v>1.4003924929111158</v>
      </c>
      <c r="N36" s="63">
        <v>-1.08583188926203</v>
      </c>
      <c r="O36" s="62">
        <v>1.7280256181988893</v>
      </c>
      <c r="P36" s="63">
        <v>0.7986752319066237</v>
      </c>
      <c r="Q36" s="63">
        <v>0.6208742127065021</v>
      </c>
      <c r="R36" s="63">
        <v>0.7090682179390487</v>
      </c>
      <c r="S36" s="63">
        <v>0.9960651454791898</v>
      </c>
      <c r="T36" s="64">
        <v>0.6761479936130408</v>
      </c>
      <c r="U36" s="63">
        <v>0.8563855610415453</v>
      </c>
      <c r="V36" s="63">
        <v>0.7113726758553891</v>
      </c>
      <c r="W36" s="62">
        <v>0.964280645673899</v>
      </c>
      <c r="X36" s="63">
        <v>0.5283102492326754</v>
      </c>
      <c r="Y36" s="63">
        <v>0.6058865718215212</v>
      </c>
      <c r="Z36" s="63">
        <v>0.6238791587020404</v>
      </c>
      <c r="AA36" s="65">
        <v>0.8375151975703907</v>
      </c>
    </row>
    <row r="37" spans="2:27" ht="15">
      <c r="B37" s="48"/>
      <c r="C37" s="44"/>
      <c r="D37" s="44" t="s">
        <v>31</v>
      </c>
      <c r="E37" s="44"/>
      <c r="F37" s="45"/>
      <c r="G37" s="49" t="s">
        <v>116</v>
      </c>
      <c r="H37" s="62">
        <v>4.882408873280037</v>
      </c>
      <c r="I37" s="63">
        <v>6.396046971849875</v>
      </c>
      <c r="J37" s="63">
        <v>5.852719321033838</v>
      </c>
      <c r="K37" s="62">
        <v>5.106857703629264</v>
      </c>
      <c r="L37" s="64">
        <v>-1.4733272317901391</v>
      </c>
      <c r="M37" s="63">
        <v>2.9212924886173117</v>
      </c>
      <c r="N37" s="63">
        <v>0.73337681705256</v>
      </c>
      <c r="O37" s="62">
        <v>2.5265874520565004</v>
      </c>
      <c r="P37" s="63">
        <v>1.3538403887684962</v>
      </c>
      <c r="Q37" s="63">
        <v>1.283373716341387</v>
      </c>
      <c r="R37" s="63">
        <v>1.2274068735897576</v>
      </c>
      <c r="S37" s="63">
        <v>1.6045873757735234</v>
      </c>
      <c r="T37" s="64">
        <v>1.6994205822303</v>
      </c>
      <c r="U37" s="63">
        <v>1.2809292573238666</v>
      </c>
      <c r="V37" s="63">
        <v>1.301232596996409</v>
      </c>
      <c r="W37" s="62">
        <v>1.3339866496394406</v>
      </c>
      <c r="X37" s="63">
        <v>1.2151569257519164</v>
      </c>
      <c r="Y37" s="63">
        <v>1.2391956055525382</v>
      </c>
      <c r="Z37" s="63">
        <v>1.2385231617419283</v>
      </c>
      <c r="AA37" s="65">
        <v>1.270512481383994</v>
      </c>
    </row>
    <row r="38" spans="2:27" ht="15">
      <c r="B38" s="48"/>
      <c r="C38" s="44"/>
      <c r="D38" s="44" t="s">
        <v>32</v>
      </c>
      <c r="E38" s="44"/>
      <c r="F38" s="45"/>
      <c r="G38" s="49" t="s">
        <v>116</v>
      </c>
      <c r="H38" s="62">
        <v>-4.990847247652318</v>
      </c>
      <c r="I38" s="63">
        <v>-6.619299638160444</v>
      </c>
      <c r="J38" s="63">
        <v>-5.67285133851597</v>
      </c>
      <c r="K38" s="62">
        <v>-5.114735565758286</v>
      </c>
      <c r="L38" s="64">
        <v>-1.0193365261763148</v>
      </c>
      <c r="M38" s="63">
        <v>-1.813703663061084</v>
      </c>
      <c r="N38" s="63">
        <v>-1.8345221610654958</v>
      </c>
      <c r="O38" s="62">
        <v>-2.511990220302585</v>
      </c>
      <c r="P38" s="63">
        <v>-1.310251780470221</v>
      </c>
      <c r="Q38" s="63">
        <v>-1.264712863891176</v>
      </c>
      <c r="R38" s="63">
        <v>-1.2512720433316238</v>
      </c>
      <c r="S38" s="63">
        <v>-1.6237191117624161</v>
      </c>
      <c r="T38" s="64">
        <v>-1.4968355735106416</v>
      </c>
      <c r="U38" s="63">
        <v>-1.2675324502027971</v>
      </c>
      <c r="V38" s="63">
        <v>-1.2550297026537411</v>
      </c>
      <c r="W38" s="62">
        <v>-1.4789498689171336</v>
      </c>
      <c r="X38" s="63">
        <v>-1.1515453039878403</v>
      </c>
      <c r="Y38" s="63">
        <v>-1.216644611718858</v>
      </c>
      <c r="Z38" s="63">
        <v>-1.2157757299139922</v>
      </c>
      <c r="AA38" s="65">
        <v>-1.3415491975633325</v>
      </c>
    </row>
    <row r="39" spans="2:27" ht="15">
      <c r="B39" s="48"/>
      <c r="C39" s="44"/>
      <c r="D39" s="44" t="s">
        <v>33</v>
      </c>
      <c r="E39" s="44"/>
      <c r="F39" s="45"/>
      <c r="G39" s="49" t="s">
        <v>116</v>
      </c>
      <c r="H39" s="80">
        <v>-0.1084383743722902</v>
      </c>
      <c r="I39" s="63">
        <v>-0.22325266631056945</v>
      </c>
      <c r="J39" s="63">
        <v>0.17986798251788547</v>
      </c>
      <c r="K39" s="62">
        <v>-0.007877862129038533</v>
      </c>
      <c r="L39" s="64">
        <v>-2.4926637579664535</v>
      </c>
      <c r="M39" s="63">
        <v>1.1075888255562276</v>
      </c>
      <c r="N39" s="63">
        <v>-1.101145344012936</v>
      </c>
      <c r="O39" s="62">
        <v>0.014597231753915672</v>
      </c>
      <c r="P39" s="63">
        <v>0.04358860829827533</v>
      </c>
      <c r="Q39" s="63">
        <v>0.018660852450210777</v>
      </c>
      <c r="R39" s="63">
        <v>-0.023865169741866154</v>
      </c>
      <c r="S39" s="63">
        <v>-0.019131735988893034</v>
      </c>
      <c r="T39" s="64">
        <v>0.2025850087196582</v>
      </c>
      <c r="U39" s="63">
        <v>0.013396807121069517</v>
      </c>
      <c r="V39" s="63">
        <v>0.04620289434266781</v>
      </c>
      <c r="W39" s="62">
        <v>-0.14496321927769296</v>
      </c>
      <c r="X39" s="63">
        <v>0.06361162176407606</v>
      </c>
      <c r="Y39" s="63">
        <v>0.022550993833680175</v>
      </c>
      <c r="Z39" s="63">
        <v>0.022747431827936086</v>
      </c>
      <c r="AA39" s="65">
        <v>-0.07103671617933845</v>
      </c>
    </row>
    <row r="40" spans="2:27" ht="15.75" thickBot="1">
      <c r="B40" s="50"/>
      <c r="C40" s="51"/>
      <c r="D40" s="51" t="s">
        <v>43</v>
      </c>
      <c r="E40" s="51"/>
      <c r="F40" s="52"/>
      <c r="G40" s="90" t="s">
        <v>116</v>
      </c>
      <c r="H40" s="81">
        <v>0.8112566931721095</v>
      </c>
      <c r="I40" s="66">
        <v>0.6568414279416063</v>
      </c>
      <c r="J40" s="66">
        <v>-0.004037631598500866</v>
      </c>
      <c r="K40" s="67">
        <v>0</v>
      </c>
      <c r="L40" s="68">
        <v>1.5218801010189833</v>
      </c>
      <c r="M40" s="66">
        <v>-1.3950546675963194</v>
      </c>
      <c r="N40" s="66">
        <v>3.185920392054974</v>
      </c>
      <c r="O40" s="67">
        <v>-0.9165090306340157</v>
      </c>
      <c r="P40" s="66">
        <v>0.10261627723885192</v>
      </c>
      <c r="Q40" s="66">
        <v>0.01088645062285156</v>
      </c>
      <c r="R40" s="66">
        <v>-0.013517242585298777</v>
      </c>
      <c r="S40" s="66">
        <v>0</v>
      </c>
      <c r="T40" s="68">
        <v>0</v>
      </c>
      <c r="U40" s="66">
        <v>0</v>
      </c>
      <c r="V40" s="66">
        <v>0</v>
      </c>
      <c r="W40" s="67">
        <v>0</v>
      </c>
      <c r="X40" s="66">
        <v>0</v>
      </c>
      <c r="Y40" s="66">
        <v>0</v>
      </c>
      <c r="Z40" s="66">
        <v>0</v>
      </c>
      <c r="AA40" s="69">
        <v>0</v>
      </c>
    </row>
    <row r="41" spans="2:27" ht="15">
      <c r="B41" s="22" t="s">
        <v>99</v>
      </c>
      <c r="C41" s="44"/>
      <c r="D41" s="44"/>
      <c r="E41" s="44"/>
      <c r="F41" s="44"/>
      <c r="G41" s="55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ht="15">
      <c r="B42" s="44"/>
      <c r="C42" s="44"/>
      <c r="D42" s="44"/>
      <c r="E42" s="44"/>
      <c r="F42" s="44"/>
      <c r="G42" s="5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2:11" ht="15.75" thickBot="1">
      <c r="B43" s="57" t="s">
        <v>75</v>
      </c>
      <c r="I43" s="51"/>
      <c r="J43" s="51"/>
      <c r="K43" s="51"/>
    </row>
    <row r="44" spans="2:11" ht="15">
      <c r="B44" s="278" t="s">
        <v>29</v>
      </c>
      <c r="C44" s="279"/>
      <c r="D44" s="279"/>
      <c r="E44" s="279"/>
      <c r="F44" s="280"/>
      <c r="G44" s="284" t="s">
        <v>69</v>
      </c>
      <c r="H44" s="181" t="str">
        <f>H$3</f>
        <v>Skutočnosť</v>
      </c>
      <c r="I44" s="290">
        <f>I$3</f>
        <v>2019</v>
      </c>
      <c r="J44" s="273">
        <f>J$3</f>
        <v>2020</v>
      </c>
      <c r="K44" s="276">
        <f>K$3</f>
        <v>2021</v>
      </c>
    </row>
    <row r="45" spans="2:11" ht="15" customHeight="1">
      <c r="B45" s="281"/>
      <c r="C45" s="282"/>
      <c r="D45" s="282"/>
      <c r="E45" s="282"/>
      <c r="F45" s="283"/>
      <c r="G45" s="285"/>
      <c r="H45" s="30">
        <f>$H$4</f>
        <v>2018</v>
      </c>
      <c r="I45" s="274"/>
      <c r="J45" s="274"/>
      <c r="K45" s="277"/>
    </row>
    <row r="46" spans="2:11" ht="3.75" customHeight="1">
      <c r="B46" s="38"/>
      <c r="C46" s="39"/>
      <c r="D46" s="39"/>
      <c r="E46" s="39"/>
      <c r="F46" s="40"/>
      <c r="G46" s="180"/>
      <c r="H46" s="58"/>
      <c r="I46" s="43"/>
      <c r="J46" s="43"/>
      <c r="K46" s="59"/>
    </row>
    <row r="47" spans="2:11" ht="15">
      <c r="B47" s="48"/>
      <c r="C47" s="44" t="s">
        <v>1</v>
      </c>
      <c r="D47" s="44"/>
      <c r="E47" s="44"/>
      <c r="F47" s="45"/>
      <c r="G47" s="49" t="s">
        <v>115</v>
      </c>
      <c r="H47" s="80">
        <v>6.840248935777566</v>
      </c>
      <c r="I47" s="63">
        <v>3.922088908564419</v>
      </c>
      <c r="J47" s="63">
        <v>3.91832763676274</v>
      </c>
      <c r="K47" s="65">
        <v>3.1133160733136833</v>
      </c>
    </row>
    <row r="48" spans="2:11" ht="15">
      <c r="B48" s="48"/>
      <c r="C48" s="44"/>
      <c r="D48" s="60" t="s">
        <v>41</v>
      </c>
      <c r="E48" s="44"/>
      <c r="F48" s="45"/>
      <c r="G48" s="49" t="s">
        <v>115</v>
      </c>
      <c r="H48" s="80">
        <v>5.20471877184923</v>
      </c>
      <c r="I48" s="63">
        <v>3.08690209433513</v>
      </c>
      <c r="J48" s="63">
        <v>2.946716254867397</v>
      </c>
      <c r="K48" s="65">
        <v>2.536755796345801</v>
      </c>
    </row>
    <row r="49" spans="2:11" ht="15.75" thickBot="1">
      <c r="B49" s="50"/>
      <c r="C49" s="51"/>
      <c r="D49" s="61" t="s">
        <v>74</v>
      </c>
      <c r="E49" s="51"/>
      <c r="F49" s="52"/>
      <c r="G49" s="53" t="s">
        <v>115</v>
      </c>
      <c r="H49" s="81">
        <v>16.209892609605788</v>
      </c>
      <c r="I49" s="66">
        <v>8.253608329220242</v>
      </c>
      <c r="J49" s="66">
        <v>8.716881099995916</v>
      </c>
      <c r="K49" s="69">
        <v>5.809676691336364</v>
      </c>
    </row>
    <row r="50" spans="2:10" ht="15">
      <c r="B50" s="22" t="s">
        <v>99</v>
      </c>
      <c r="C50" s="44"/>
      <c r="D50" s="44"/>
      <c r="E50" s="44"/>
      <c r="F50" s="44"/>
      <c r="G50" s="55"/>
      <c r="H50" s="44"/>
      <c r="I50" s="44"/>
      <c r="J50" s="44"/>
    </row>
    <row r="57" spans="2:10" ht="15">
      <c r="B57" s="44"/>
      <c r="C57" s="44"/>
      <c r="D57" s="44"/>
      <c r="E57" s="44"/>
      <c r="F57" s="44"/>
      <c r="G57" s="55"/>
      <c r="H57" s="44"/>
      <c r="I57" s="44"/>
      <c r="J57" s="44"/>
    </row>
    <row r="58" spans="2:10" ht="15">
      <c r="B58" s="44"/>
      <c r="C58" s="44"/>
      <c r="D58" s="44"/>
      <c r="E58" s="44"/>
      <c r="F58" s="44"/>
      <c r="G58" s="55"/>
      <c r="H58" s="44"/>
      <c r="I58" s="44"/>
      <c r="J58" s="44"/>
    </row>
    <row r="59" spans="2:10" ht="15">
      <c r="B59" s="44"/>
      <c r="C59" s="44"/>
      <c r="D59" s="44"/>
      <c r="E59" s="44"/>
      <c r="F59" s="44"/>
      <c r="G59" s="55"/>
      <c r="H59" s="44"/>
      <c r="I59" s="44"/>
      <c r="J59" s="44"/>
    </row>
    <row r="60" spans="2:10" ht="15">
      <c r="B60" s="44"/>
      <c r="C60" s="44"/>
      <c r="D60" s="44"/>
      <c r="E60" s="44"/>
      <c r="F60" s="44"/>
      <c r="G60" s="55"/>
      <c r="H60" s="44"/>
      <c r="I60" s="44"/>
      <c r="J60" s="44"/>
    </row>
    <row r="61" spans="2:10" ht="15">
      <c r="B61" s="44"/>
      <c r="C61" s="44"/>
      <c r="D61" s="44"/>
      <c r="E61" s="44"/>
      <c r="F61" s="44"/>
      <c r="G61" s="55"/>
      <c r="H61" s="44"/>
      <c r="I61" s="44"/>
      <c r="J61" s="44"/>
    </row>
    <row r="62" spans="2:10" ht="15">
      <c r="B62" s="44"/>
      <c r="C62" s="44"/>
      <c r="D62" s="44"/>
      <c r="E62" s="44"/>
      <c r="F62" s="44"/>
      <c r="G62" s="55"/>
      <c r="H62" s="44"/>
      <c r="I62" s="44"/>
      <c r="J62" s="44"/>
    </row>
    <row r="63" spans="2:10" ht="15">
      <c r="B63" s="44"/>
      <c r="C63" s="44"/>
      <c r="D63" s="44"/>
      <c r="E63" s="44"/>
      <c r="F63" s="44"/>
      <c r="G63" s="55"/>
      <c r="H63" s="44"/>
      <c r="I63" s="44"/>
      <c r="J63" s="44"/>
    </row>
    <row r="64" spans="2:10" ht="15">
      <c r="B64" s="44"/>
      <c r="C64" s="44"/>
      <c r="D64" s="44"/>
      <c r="E64" s="44"/>
      <c r="F64" s="44"/>
      <c r="G64" s="55"/>
      <c r="H64" s="44"/>
      <c r="I64" s="44"/>
      <c r="J64" s="44"/>
    </row>
    <row r="65" spans="2:10" ht="15">
      <c r="B65" s="44"/>
      <c r="C65" s="44"/>
      <c r="D65" s="44"/>
      <c r="E65" s="44"/>
      <c r="F65" s="44"/>
      <c r="G65" s="55"/>
      <c r="H65" s="44"/>
      <c r="I65" s="44"/>
      <c r="J65" s="44"/>
    </row>
    <row r="66" spans="2:10" ht="15">
      <c r="B66" s="44"/>
      <c r="C66" s="44"/>
      <c r="D66" s="44"/>
      <c r="E66" s="44"/>
      <c r="F66" s="44"/>
      <c r="G66" s="55"/>
      <c r="H66" s="44"/>
      <c r="I66" s="44"/>
      <c r="J66" s="44"/>
    </row>
    <row r="67" spans="2:10" ht="15">
      <c r="B67" s="44"/>
      <c r="C67" s="44"/>
      <c r="D67" s="44"/>
      <c r="E67" s="44"/>
      <c r="F67" s="44"/>
      <c r="G67" s="55"/>
      <c r="H67" s="44"/>
      <c r="I67" s="44"/>
      <c r="J67" s="44"/>
    </row>
    <row r="68" spans="2:10" ht="15">
      <c r="B68" s="44"/>
      <c r="C68" s="44"/>
      <c r="D68" s="44"/>
      <c r="E68" s="44"/>
      <c r="F68" s="44"/>
      <c r="G68" s="55"/>
      <c r="H68" s="44"/>
      <c r="I68" s="44"/>
      <c r="J68" s="44"/>
    </row>
    <row r="69" spans="2:10" ht="15">
      <c r="B69" s="44"/>
      <c r="C69" s="44"/>
      <c r="D69" s="44"/>
      <c r="E69" s="44"/>
      <c r="F69" s="44"/>
      <c r="G69" s="55"/>
      <c r="H69" s="44"/>
      <c r="I69" s="44"/>
      <c r="J69" s="44"/>
    </row>
    <row r="70" spans="2:10" ht="15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5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5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5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5">
      <c r="B74" s="44"/>
      <c r="C74" s="44"/>
      <c r="D74" s="44"/>
      <c r="E74" s="44"/>
      <c r="F74" s="44"/>
      <c r="G74" s="44"/>
      <c r="H74" s="44"/>
      <c r="I74" s="44"/>
      <c r="J74" s="44"/>
    </row>
    <row r="75" spans="2:10" ht="15">
      <c r="B75" s="44"/>
      <c r="C75" s="44"/>
      <c r="D75" s="44"/>
      <c r="E75" s="44"/>
      <c r="F75" s="44"/>
      <c r="G75" s="44"/>
      <c r="H75" s="44"/>
      <c r="I75" s="44"/>
      <c r="J75" s="44"/>
    </row>
    <row r="76" spans="2:10" ht="15">
      <c r="B76" s="44"/>
      <c r="C76" s="44"/>
      <c r="D76" s="44"/>
      <c r="E76" s="44"/>
      <c r="F76" s="44"/>
      <c r="G76" s="44"/>
      <c r="H76" s="44"/>
      <c r="I76" s="44"/>
      <c r="J76" s="44"/>
    </row>
  </sheetData>
  <sheetProtection/>
  <mergeCells count="32">
    <mergeCell ref="P16:S16"/>
    <mergeCell ref="P29:S29"/>
    <mergeCell ref="P3:S3"/>
    <mergeCell ref="L16:O16"/>
    <mergeCell ref="K29:K30"/>
    <mergeCell ref="T16:W16"/>
    <mergeCell ref="I29:I30"/>
    <mergeCell ref="I16:I17"/>
    <mergeCell ref="X3:AA3"/>
    <mergeCell ref="X16:AA16"/>
    <mergeCell ref="T3:W3"/>
    <mergeCell ref="X29:AA29"/>
    <mergeCell ref="L29:O29"/>
    <mergeCell ref="T29:W29"/>
    <mergeCell ref="L3:O3"/>
    <mergeCell ref="B16:F17"/>
    <mergeCell ref="G16:G17"/>
    <mergeCell ref="K16:K17"/>
    <mergeCell ref="G3:G4"/>
    <mergeCell ref="B3:F4"/>
    <mergeCell ref="I3:I4"/>
    <mergeCell ref="K3:K4"/>
    <mergeCell ref="J44:J45"/>
    <mergeCell ref="J29:J30"/>
    <mergeCell ref="J16:J17"/>
    <mergeCell ref="J3:J4"/>
    <mergeCell ref="K44:K45"/>
    <mergeCell ref="B44:F45"/>
    <mergeCell ref="G44:G45"/>
    <mergeCell ref="B29:F30"/>
    <mergeCell ref="G29:G30"/>
    <mergeCell ref="I44:I45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X42" sqref="X42"/>
    </sheetView>
  </sheetViews>
  <sheetFormatPr defaultColWidth="9.140625" defaultRowHeight="15"/>
  <cols>
    <col min="1" max="5" width="3.140625" style="33" customWidth="1"/>
    <col min="6" max="6" width="39.28125" style="33" customWidth="1"/>
    <col min="7" max="7" width="20.421875" style="33" bestFit="1" customWidth="1"/>
    <col min="8" max="8" width="10.7109375" style="33" customWidth="1"/>
    <col min="9" max="27" width="9.140625" style="33" customWidth="1"/>
    <col min="28" max="16384" width="9.140625" style="33" customWidth="1"/>
  </cols>
  <sheetData>
    <row r="1" ht="22.5" customHeight="1" thickBot="1">
      <c r="B1" s="32" t="s">
        <v>101</v>
      </c>
    </row>
    <row r="2" spans="2:27" ht="30" customHeight="1">
      <c r="B2" s="192" t="str">
        <f>"Strednodobá predikcia "&amp;Súhrn!$H$3&amp;" - cenový vývoj [medziročný rast]"</f>
        <v>Strednodobá predikcia P1Q-2019 - cenový vývoj [medziročný rast]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29" t="s">
        <v>35</v>
      </c>
      <c r="I3" s="275">
        <v>2019</v>
      </c>
      <c r="J3" s="275">
        <v>2020</v>
      </c>
      <c r="K3" s="291">
        <v>2021</v>
      </c>
      <c r="L3" s="293">
        <v>2018</v>
      </c>
      <c r="M3" s="294"/>
      <c r="N3" s="294"/>
      <c r="O3" s="294"/>
      <c r="P3" s="293">
        <v>2019</v>
      </c>
      <c r="Q3" s="294"/>
      <c r="R3" s="294"/>
      <c r="S3" s="294"/>
      <c r="T3" s="293">
        <v>2020</v>
      </c>
      <c r="U3" s="294"/>
      <c r="V3" s="294"/>
      <c r="W3" s="294"/>
      <c r="X3" s="293">
        <v>2021</v>
      </c>
      <c r="Y3" s="294"/>
      <c r="Z3" s="294"/>
      <c r="AA3" s="296"/>
    </row>
    <row r="4" spans="2:27" ht="15">
      <c r="B4" s="281"/>
      <c r="C4" s="282"/>
      <c r="D4" s="282"/>
      <c r="E4" s="282"/>
      <c r="F4" s="283"/>
      <c r="G4" s="285"/>
      <c r="H4" s="30">
        <v>2018</v>
      </c>
      <c r="I4" s="274"/>
      <c r="J4" s="274"/>
      <c r="K4" s="292"/>
      <c r="L4" s="34" t="s">
        <v>3</v>
      </c>
      <c r="M4" s="34" t="s">
        <v>4</v>
      </c>
      <c r="N4" s="34" t="s">
        <v>5</v>
      </c>
      <c r="O4" s="35" t="s">
        <v>6</v>
      </c>
      <c r="P4" s="36" t="s">
        <v>3</v>
      </c>
      <c r="Q4" s="34" t="s">
        <v>4</v>
      </c>
      <c r="R4" s="34" t="s">
        <v>5</v>
      </c>
      <c r="S4" s="35" t="s">
        <v>6</v>
      </c>
      <c r="T4" s="36" t="s">
        <v>3</v>
      </c>
      <c r="U4" s="34" t="s">
        <v>4</v>
      </c>
      <c r="V4" s="34" t="s">
        <v>5</v>
      </c>
      <c r="W4" s="204" t="s">
        <v>6</v>
      </c>
      <c r="X4" s="34" t="s">
        <v>3</v>
      </c>
      <c r="Y4" s="34" t="s">
        <v>4</v>
      </c>
      <c r="Z4" s="34" t="s">
        <v>5</v>
      </c>
      <c r="AA4" s="203" t="s">
        <v>6</v>
      </c>
    </row>
    <row r="5" spans="2:27" ht="3.75" customHeight="1">
      <c r="B5" s="38"/>
      <c r="C5" s="39"/>
      <c r="D5" s="39"/>
      <c r="E5" s="39"/>
      <c r="F5" s="40"/>
      <c r="G5" s="28"/>
      <c r="H5" s="42"/>
      <c r="I5" s="217"/>
      <c r="J5" s="245"/>
      <c r="K5" s="83"/>
      <c r="L5" s="43"/>
      <c r="M5" s="43"/>
      <c r="N5" s="43"/>
      <c r="O5" s="42"/>
      <c r="P5" s="84"/>
      <c r="Q5" s="43"/>
      <c r="R5" s="43"/>
      <c r="S5" s="42"/>
      <c r="T5" s="84"/>
      <c r="U5" s="43"/>
      <c r="V5" s="43"/>
      <c r="W5" s="42"/>
      <c r="X5" s="43"/>
      <c r="Y5" s="43"/>
      <c r="Z5" s="43"/>
      <c r="AA5" s="59"/>
    </row>
    <row r="6" spans="2:27" ht="15">
      <c r="B6" s="38"/>
      <c r="C6" s="85" t="s">
        <v>70</v>
      </c>
      <c r="D6" s="39"/>
      <c r="E6" s="39"/>
      <c r="F6" s="86"/>
      <c r="G6" s="49" t="s">
        <v>76</v>
      </c>
      <c r="H6" s="100">
        <v>2.5329732497543063</v>
      </c>
      <c r="I6" s="99">
        <v>2.4803348237254568</v>
      </c>
      <c r="J6" s="99">
        <v>2.50962841490734</v>
      </c>
      <c r="K6" s="100">
        <v>2.446965206018504</v>
      </c>
      <c r="L6" s="99">
        <v>2.425329745174267</v>
      </c>
      <c r="M6" s="99">
        <v>2.8557246856386342</v>
      </c>
      <c r="N6" s="99">
        <v>2.744385733157202</v>
      </c>
      <c r="O6" s="100">
        <v>2.1093032410445005</v>
      </c>
      <c r="P6" s="101">
        <v>2.341950958956218</v>
      </c>
      <c r="Q6" s="99">
        <v>2.4224500693718483</v>
      </c>
      <c r="R6" s="99">
        <v>2.4947719762665486</v>
      </c>
      <c r="S6" s="100">
        <v>2.660767044429008</v>
      </c>
      <c r="T6" s="101">
        <v>2.586182972307199</v>
      </c>
      <c r="U6" s="99">
        <v>2.411211162733224</v>
      </c>
      <c r="V6" s="99">
        <v>2.491551246277538</v>
      </c>
      <c r="W6" s="100">
        <v>2.5501308849793958</v>
      </c>
      <c r="X6" s="99">
        <v>2.5498573323490206</v>
      </c>
      <c r="Y6" s="99">
        <v>2.4799683706710596</v>
      </c>
      <c r="Z6" s="99">
        <v>2.4078846532882068</v>
      </c>
      <c r="AA6" s="102">
        <v>2.364864623022015</v>
      </c>
    </row>
    <row r="7" spans="2:27" ht="15">
      <c r="B7" s="48"/>
      <c r="C7" s="44"/>
      <c r="D7" s="44" t="s">
        <v>51</v>
      </c>
      <c r="E7" s="44"/>
      <c r="F7" s="45"/>
      <c r="G7" s="49" t="s">
        <v>76</v>
      </c>
      <c r="H7" s="62">
        <v>2.9726568729953016</v>
      </c>
      <c r="I7" s="63">
        <v>4.351976858445397</v>
      </c>
      <c r="J7" s="63">
        <v>2.7067212945779033</v>
      </c>
      <c r="K7" s="62">
        <v>1.5441337293865587</v>
      </c>
      <c r="L7" s="63">
        <v>1.3922753454185681</v>
      </c>
      <c r="M7" s="63">
        <v>3.2597116682053837</v>
      </c>
      <c r="N7" s="63">
        <v>4.0354435785203435</v>
      </c>
      <c r="O7" s="62">
        <v>3.212014134275634</v>
      </c>
      <c r="P7" s="64">
        <v>4.8555939549557365</v>
      </c>
      <c r="Q7" s="63">
        <v>4.35167887532937</v>
      </c>
      <c r="R7" s="63">
        <v>3.948903911079853</v>
      </c>
      <c r="S7" s="62">
        <v>4.2609849592044355</v>
      </c>
      <c r="T7" s="64">
        <v>3.5000958463811145</v>
      </c>
      <c r="U7" s="63">
        <v>2.6140295488786194</v>
      </c>
      <c r="V7" s="63">
        <v>2.441523646905523</v>
      </c>
      <c r="W7" s="62">
        <v>2.279919428099106</v>
      </c>
      <c r="X7" s="63">
        <v>1.553141930293748</v>
      </c>
      <c r="Y7" s="63">
        <v>1.5426007337206613</v>
      </c>
      <c r="Z7" s="63">
        <v>1.5364579911317122</v>
      </c>
      <c r="AA7" s="65">
        <v>1.5443322489349356</v>
      </c>
    </row>
    <row r="8" spans="2:27" ht="15">
      <c r="B8" s="48"/>
      <c r="C8" s="44"/>
      <c r="D8" s="44" t="s">
        <v>44</v>
      </c>
      <c r="E8" s="44"/>
      <c r="F8" s="45"/>
      <c r="G8" s="49" t="s">
        <v>76</v>
      </c>
      <c r="H8" s="62">
        <v>3.4188665615970706</v>
      </c>
      <c r="I8" s="63">
        <v>3.062287932212243</v>
      </c>
      <c r="J8" s="63">
        <v>3.0487294201981996</v>
      </c>
      <c r="K8" s="62">
        <v>2.862678139244281</v>
      </c>
      <c r="L8" s="63">
        <v>4.693680816407948</v>
      </c>
      <c r="M8" s="63">
        <v>4.3271924331806275</v>
      </c>
      <c r="N8" s="63">
        <v>3.2561956343344747</v>
      </c>
      <c r="O8" s="62">
        <v>1.4482914686580841</v>
      </c>
      <c r="P8" s="64">
        <v>2.3336810160807318</v>
      </c>
      <c r="Q8" s="63">
        <v>2.750214265516675</v>
      </c>
      <c r="R8" s="63">
        <v>3.3080033650753933</v>
      </c>
      <c r="S8" s="62">
        <v>3.862039643276333</v>
      </c>
      <c r="T8" s="64">
        <v>3.2357725379330162</v>
      </c>
      <c r="U8" s="63">
        <v>2.9657460207126434</v>
      </c>
      <c r="V8" s="63">
        <v>3.0957193104293594</v>
      </c>
      <c r="W8" s="62">
        <v>2.899731279717656</v>
      </c>
      <c r="X8" s="63">
        <v>2.8911965223628044</v>
      </c>
      <c r="Y8" s="63">
        <v>2.9342245818055233</v>
      </c>
      <c r="Z8" s="63">
        <v>2.835298506400278</v>
      </c>
      <c r="AA8" s="65">
        <v>2.7902901463767478</v>
      </c>
    </row>
    <row r="9" spans="2:27" ht="15">
      <c r="B9" s="48"/>
      <c r="C9" s="44"/>
      <c r="D9" s="44" t="s">
        <v>45</v>
      </c>
      <c r="E9" s="44"/>
      <c r="F9" s="45"/>
      <c r="G9" s="49" t="s">
        <v>76</v>
      </c>
      <c r="H9" s="62">
        <v>2.8185909460514864</v>
      </c>
      <c r="I9" s="63">
        <v>2.3049641727704113</v>
      </c>
      <c r="J9" s="63">
        <v>2.795958557637263</v>
      </c>
      <c r="K9" s="62">
        <v>3.3772703094127507</v>
      </c>
      <c r="L9" s="63">
        <v>2.5715026914845396</v>
      </c>
      <c r="M9" s="63">
        <v>2.921028822541018</v>
      </c>
      <c r="N9" s="63">
        <v>3.062207100211836</v>
      </c>
      <c r="O9" s="62">
        <v>2.7181733874835885</v>
      </c>
      <c r="P9" s="64">
        <v>2.324933971128857</v>
      </c>
      <c r="Q9" s="63">
        <v>2.445114856395179</v>
      </c>
      <c r="R9" s="63">
        <v>2.3119513965881993</v>
      </c>
      <c r="S9" s="62">
        <v>2.139337634087667</v>
      </c>
      <c r="T9" s="64">
        <v>2.40664772129891</v>
      </c>
      <c r="U9" s="63">
        <v>2.575700721410584</v>
      </c>
      <c r="V9" s="63">
        <v>2.8418782307306145</v>
      </c>
      <c r="W9" s="62">
        <v>3.3531156269284565</v>
      </c>
      <c r="X9" s="63">
        <v>3.621240092588394</v>
      </c>
      <c r="Y9" s="63">
        <v>3.428036917659071</v>
      </c>
      <c r="Z9" s="63">
        <v>3.2720602470529485</v>
      </c>
      <c r="AA9" s="65">
        <v>3.193501537984588</v>
      </c>
    </row>
    <row r="10" spans="2:27" ht="15">
      <c r="B10" s="48"/>
      <c r="C10" s="44"/>
      <c r="D10" s="44" t="s">
        <v>78</v>
      </c>
      <c r="E10" s="44"/>
      <c r="F10" s="45"/>
      <c r="G10" s="49" t="s">
        <v>76</v>
      </c>
      <c r="H10" s="62">
        <v>1.1217948717948474</v>
      </c>
      <c r="I10" s="63">
        <v>1.128715528440722</v>
      </c>
      <c r="J10" s="63">
        <v>1.6162988582063775</v>
      </c>
      <c r="K10" s="62">
        <v>1.5558156689358356</v>
      </c>
      <c r="L10" s="63">
        <v>0.6855212610941521</v>
      </c>
      <c r="M10" s="63">
        <v>1.176780828691065</v>
      </c>
      <c r="N10" s="63">
        <v>1.2039027617000215</v>
      </c>
      <c r="O10" s="62">
        <v>1.4197041732699347</v>
      </c>
      <c r="P10" s="64">
        <v>0.9925569932874225</v>
      </c>
      <c r="Q10" s="63">
        <v>1.0425693591404013</v>
      </c>
      <c r="R10" s="63">
        <v>1.1663490386464588</v>
      </c>
      <c r="S10" s="62">
        <v>1.3120689591973758</v>
      </c>
      <c r="T10" s="64">
        <v>1.7251979490219895</v>
      </c>
      <c r="U10" s="63">
        <v>1.6401163771296439</v>
      </c>
      <c r="V10" s="63">
        <v>1.6040011836923043</v>
      </c>
      <c r="W10" s="62">
        <v>1.4973532102337828</v>
      </c>
      <c r="X10" s="63">
        <v>1.6099006686469295</v>
      </c>
      <c r="Y10" s="63">
        <v>1.5430425055199777</v>
      </c>
      <c r="Z10" s="63">
        <v>1.550586216697809</v>
      </c>
      <c r="AA10" s="65">
        <v>1.5202886246869838</v>
      </c>
    </row>
    <row r="11" spans="2:27" ht="3.75" customHeight="1">
      <c r="B11" s="48"/>
      <c r="C11" s="44"/>
      <c r="E11" s="44"/>
      <c r="F11" s="45"/>
      <c r="G11" s="49"/>
      <c r="H11" s="62"/>
      <c r="I11" s="63"/>
      <c r="J11" s="63"/>
      <c r="K11" s="62"/>
      <c r="L11" s="63"/>
      <c r="M11" s="63"/>
      <c r="N11" s="63"/>
      <c r="O11" s="62"/>
      <c r="P11" s="64"/>
      <c r="Q11" s="63"/>
      <c r="R11" s="63"/>
      <c r="S11" s="62"/>
      <c r="T11" s="64"/>
      <c r="U11" s="63"/>
      <c r="V11" s="63"/>
      <c r="W11" s="62"/>
      <c r="X11" s="63"/>
      <c r="Y11" s="63"/>
      <c r="Z11" s="63"/>
      <c r="AA11" s="65"/>
    </row>
    <row r="12" spans="2:27" ht="15">
      <c r="B12" s="48"/>
      <c r="C12" s="44"/>
      <c r="D12" s="44" t="s">
        <v>79</v>
      </c>
      <c r="E12" s="44"/>
      <c r="F12" s="45"/>
      <c r="G12" s="49" t="s">
        <v>76</v>
      </c>
      <c r="H12" s="62">
        <v>2.450192211947382</v>
      </c>
      <c r="I12" s="63">
        <v>2.1307501295563185</v>
      </c>
      <c r="J12" s="63">
        <v>2.473040240354237</v>
      </c>
      <c r="K12" s="62">
        <v>2.618131525396805</v>
      </c>
      <c r="L12" s="63">
        <v>2.590912079963175</v>
      </c>
      <c r="M12" s="63">
        <v>2.7828646173969815</v>
      </c>
      <c r="N12" s="63">
        <v>2.517856560451378</v>
      </c>
      <c r="O12" s="62">
        <v>1.9147281798743023</v>
      </c>
      <c r="P12" s="64">
        <v>1.8809386577441956</v>
      </c>
      <c r="Q12" s="63">
        <v>2.0594455999164722</v>
      </c>
      <c r="R12" s="63">
        <v>2.2200399515205618</v>
      </c>
      <c r="S12" s="62">
        <v>2.3605604497010546</v>
      </c>
      <c r="T12" s="64">
        <v>2.417001612286512</v>
      </c>
      <c r="U12" s="63">
        <v>2.373711598274042</v>
      </c>
      <c r="V12" s="63">
        <v>2.5006231494485007</v>
      </c>
      <c r="W12" s="62">
        <v>2.599794717794296</v>
      </c>
      <c r="X12" s="63">
        <v>2.735568689909698</v>
      </c>
      <c r="Y12" s="63">
        <v>2.6535601615975963</v>
      </c>
      <c r="Z12" s="63">
        <v>2.5689184618281615</v>
      </c>
      <c r="AA12" s="65">
        <v>2.5162418025460624</v>
      </c>
    </row>
    <row r="13" spans="2:27" ht="15">
      <c r="B13" s="48"/>
      <c r="C13" s="44"/>
      <c r="D13" s="44" t="s">
        <v>80</v>
      </c>
      <c r="E13" s="44"/>
      <c r="F13" s="45"/>
      <c r="G13" s="49" t="s">
        <v>76</v>
      </c>
      <c r="H13" s="62">
        <v>2.020424297252603</v>
      </c>
      <c r="I13" s="63">
        <v>1.7494574901468951</v>
      </c>
      <c r="J13" s="63">
        <v>2.2405597348823107</v>
      </c>
      <c r="K13" s="62">
        <v>2.5189600141221575</v>
      </c>
      <c r="L13" s="63">
        <v>1.6836450587965714</v>
      </c>
      <c r="M13" s="63">
        <v>2.110792117969467</v>
      </c>
      <c r="N13" s="63">
        <v>2.1813446198925703</v>
      </c>
      <c r="O13" s="62">
        <v>2.1038277977987576</v>
      </c>
      <c r="P13" s="64">
        <v>1.6953238932020867</v>
      </c>
      <c r="Q13" s="63">
        <v>1.7790671670507834</v>
      </c>
      <c r="R13" s="63">
        <v>1.7731051954642538</v>
      </c>
      <c r="S13" s="62">
        <v>1.7498242026389192</v>
      </c>
      <c r="T13" s="64">
        <v>2.087072815761985</v>
      </c>
      <c r="U13" s="63">
        <v>2.13480537084007</v>
      </c>
      <c r="V13" s="63">
        <v>2.2591591436082155</v>
      </c>
      <c r="W13" s="62">
        <v>2.478698418012513</v>
      </c>
      <c r="X13" s="63">
        <v>2.672952684834513</v>
      </c>
      <c r="Y13" s="63">
        <v>2.539634443948401</v>
      </c>
      <c r="Z13" s="63">
        <v>2.4608211677298044</v>
      </c>
      <c r="AA13" s="65">
        <v>2.4050141690861153</v>
      </c>
    </row>
    <row r="14" spans="2:27" ht="15">
      <c r="B14" s="48"/>
      <c r="C14" s="44"/>
      <c r="D14" s="44" t="s">
        <v>179</v>
      </c>
      <c r="E14" s="44"/>
      <c r="F14" s="45"/>
      <c r="G14" s="49" t="s">
        <v>76</v>
      </c>
      <c r="H14" s="62">
        <v>2.220067783353997</v>
      </c>
      <c r="I14" s="63">
        <v>1.8531054716841169</v>
      </c>
      <c r="J14" s="63">
        <v>2.29633284101061</v>
      </c>
      <c r="K14" s="62">
        <v>2.6192741038793486</v>
      </c>
      <c r="L14" s="63">
        <v>1.9342993902039325</v>
      </c>
      <c r="M14" s="63">
        <v>2.288359357173107</v>
      </c>
      <c r="N14" s="63">
        <v>2.3783959655116433</v>
      </c>
      <c r="O14" s="62">
        <v>2.277002919234519</v>
      </c>
      <c r="P14" s="64">
        <v>1.7884509610735648</v>
      </c>
      <c r="Q14" s="63">
        <v>1.8959312648483717</v>
      </c>
      <c r="R14" s="63">
        <v>1.9002268683787662</v>
      </c>
      <c r="S14" s="62">
        <v>1.8272170285727185</v>
      </c>
      <c r="T14" s="64">
        <v>2.118479316773602</v>
      </c>
      <c r="U14" s="63">
        <v>2.167291406447575</v>
      </c>
      <c r="V14" s="63">
        <v>2.3063438014645783</v>
      </c>
      <c r="W14" s="62">
        <v>2.590142603384976</v>
      </c>
      <c r="X14" s="63">
        <v>2.7985887010657677</v>
      </c>
      <c r="Y14" s="63">
        <v>2.644847176952851</v>
      </c>
      <c r="Z14" s="63">
        <v>2.5548061712047314</v>
      </c>
      <c r="AA14" s="65">
        <v>2.482181415627011</v>
      </c>
    </row>
    <row r="15" spans="2:27" ht="3.75" customHeight="1">
      <c r="B15" s="48"/>
      <c r="C15" s="44"/>
      <c r="D15" s="44"/>
      <c r="E15" s="44"/>
      <c r="F15" s="45"/>
      <c r="G15" s="49"/>
      <c r="H15" s="62"/>
      <c r="I15" s="63"/>
      <c r="J15" s="63"/>
      <c r="K15" s="62"/>
      <c r="L15" s="63"/>
      <c r="M15" s="63"/>
      <c r="N15" s="63"/>
      <c r="O15" s="62"/>
      <c r="P15" s="64"/>
      <c r="Q15" s="63"/>
      <c r="R15" s="63"/>
      <c r="S15" s="62"/>
      <c r="T15" s="64"/>
      <c r="U15" s="63"/>
      <c r="V15" s="63"/>
      <c r="W15" s="62"/>
      <c r="X15" s="63"/>
      <c r="Y15" s="63"/>
      <c r="Z15" s="63"/>
      <c r="AA15" s="65"/>
    </row>
    <row r="16" spans="2:27" ht="15">
      <c r="B16" s="48"/>
      <c r="C16" s="44" t="s">
        <v>71</v>
      </c>
      <c r="D16" s="44"/>
      <c r="E16" s="44"/>
      <c r="F16" s="45"/>
      <c r="G16" s="49" t="s">
        <v>76</v>
      </c>
      <c r="H16" s="62">
        <v>2.497089522571045</v>
      </c>
      <c r="I16" s="63">
        <v>2.4758723359395987</v>
      </c>
      <c r="J16" s="63">
        <v>2.5482789435314004</v>
      </c>
      <c r="K16" s="62">
        <v>2.5313335007330977</v>
      </c>
      <c r="L16" s="63">
        <v>2.328260800994798</v>
      </c>
      <c r="M16" s="63">
        <v>2.7768597564192845</v>
      </c>
      <c r="N16" s="63">
        <v>2.71956386692662</v>
      </c>
      <c r="O16" s="62">
        <v>2.1653977417254993</v>
      </c>
      <c r="P16" s="64">
        <v>2.34035019076191</v>
      </c>
      <c r="Q16" s="63">
        <v>2.504020458254857</v>
      </c>
      <c r="R16" s="63">
        <v>2.500910402339528</v>
      </c>
      <c r="S16" s="62">
        <v>2.5568911721197907</v>
      </c>
      <c r="T16" s="64">
        <v>2.615172679950291</v>
      </c>
      <c r="U16" s="63">
        <v>2.4654773141772353</v>
      </c>
      <c r="V16" s="63">
        <v>2.51303649286632</v>
      </c>
      <c r="W16" s="62">
        <v>2.5999714483290575</v>
      </c>
      <c r="X16" s="63">
        <v>2.6290183902107174</v>
      </c>
      <c r="Y16" s="63">
        <v>2.562931802376525</v>
      </c>
      <c r="Z16" s="63">
        <v>2.4919323350668634</v>
      </c>
      <c r="AA16" s="65">
        <v>2.4426945150633372</v>
      </c>
    </row>
    <row r="17" spans="2:27" ht="3.75" customHeight="1">
      <c r="B17" s="48"/>
      <c r="C17" s="44"/>
      <c r="D17" s="44"/>
      <c r="E17" s="44"/>
      <c r="F17" s="45"/>
      <c r="G17" s="49"/>
      <c r="H17" s="45"/>
      <c r="I17" s="44"/>
      <c r="J17" s="44"/>
      <c r="K17" s="45"/>
      <c r="L17" s="44"/>
      <c r="M17" s="44"/>
      <c r="N17" s="44"/>
      <c r="O17" s="45"/>
      <c r="P17" s="46"/>
      <c r="Q17" s="44"/>
      <c r="R17" s="44"/>
      <c r="S17" s="45"/>
      <c r="T17" s="46"/>
      <c r="U17" s="44"/>
      <c r="V17" s="44"/>
      <c r="W17" s="45"/>
      <c r="X17" s="44"/>
      <c r="Y17" s="44"/>
      <c r="Z17" s="44"/>
      <c r="AA17" s="47"/>
    </row>
    <row r="18" spans="2:27" ht="15">
      <c r="B18" s="48"/>
      <c r="C18" s="44" t="s">
        <v>18</v>
      </c>
      <c r="D18" s="44"/>
      <c r="E18" s="44"/>
      <c r="F18" s="45"/>
      <c r="G18" s="49" t="s">
        <v>77</v>
      </c>
      <c r="H18" s="62">
        <v>2.110486276432468</v>
      </c>
      <c r="I18" s="63">
        <v>2.44144717534887</v>
      </c>
      <c r="J18" s="63">
        <v>2.628139151076468</v>
      </c>
      <c r="K18" s="62">
        <v>2.5363417120942984</v>
      </c>
      <c r="L18" s="63">
        <v>2.0484330656913556</v>
      </c>
      <c r="M18" s="63">
        <v>2.343219059939571</v>
      </c>
      <c r="N18" s="63">
        <v>2.2163075564173056</v>
      </c>
      <c r="O18" s="62">
        <v>1.840063264779829</v>
      </c>
      <c r="P18" s="64">
        <v>1.9612841678726056</v>
      </c>
      <c r="Q18" s="63">
        <v>2.3023263441040314</v>
      </c>
      <c r="R18" s="63">
        <v>2.5804864895668516</v>
      </c>
      <c r="S18" s="62">
        <v>2.908420034564088</v>
      </c>
      <c r="T18" s="64">
        <v>2.899578755858329</v>
      </c>
      <c r="U18" s="63">
        <v>2.6071232315833015</v>
      </c>
      <c r="V18" s="63">
        <v>2.5060101790473652</v>
      </c>
      <c r="W18" s="62">
        <v>2.507736100582477</v>
      </c>
      <c r="X18" s="63">
        <v>2.5386346138783296</v>
      </c>
      <c r="Y18" s="63">
        <v>2.5468206064992955</v>
      </c>
      <c r="Z18" s="63">
        <v>2.543332287792083</v>
      </c>
      <c r="AA18" s="65">
        <v>2.5211527225904575</v>
      </c>
    </row>
    <row r="19" spans="2:27" ht="15">
      <c r="B19" s="48"/>
      <c r="C19" s="44"/>
      <c r="D19" s="44" t="s">
        <v>19</v>
      </c>
      <c r="E19" s="44"/>
      <c r="F19" s="45"/>
      <c r="G19" s="49" t="s">
        <v>77</v>
      </c>
      <c r="H19" s="62">
        <v>2.3147638454646255</v>
      </c>
      <c r="I19" s="63">
        <v>2.368155633086303</v>
      </c>
      <c r="J19" s="63">
        <v>2.5403502648968583</v>
      </c>
      <c r="K19" s="62">
        <v>2.467587989962155</v>
      </c>
      <c r="L19" s="63">
        <v>2.3951727584258435</v>
      </c>
      <c r="M19" s="63">
        <v>2.499913774069668</v>
      </c>
      <c r="N19" s="63">
        <v>2.3130367298043666</v>
      </c>
      <c r="O19" s="62">
        <v>2.060003029371373</v>
      </c>
      <c r="P19" s="64">
        <v>1.9744099017609642</v>
      </c>
      <c r="Q19" s="63">
        <v>2.3408678553694813</v>
      </c>
      <c r="R19" s="63">
        <v>2.4457201085412095</v>
      </c>
      <c r="S19" s="62">
        <v>2.6902643243100783</v>
      </c>
      <c r="T19" s="64">
        <v>2.6656323407538025</v>
      </c>
      <c r="U19" s="63">
        <v>2.435713715137595</v>
      </c>
      <c r="V19" s="63">
        <v>2.5050238284415087</v>
      </c>
      <c r="W19" s="62">
        <v>2.5594785187041253</v>
      </c>
      <c r="X19" s="63">
        <v>2.5392141227515026</v>
      </c>
      <c r="Y19" s="63">
        <v>2.5010205386105895</v>
      </c>
      <c r="Z19" s="63">
        <v>2.438976916797799</v>
      </c>
      <c r="AA19" s="65">
        <v>2.400722731760709</v>
      </c>
    </row>
    <row r="20" spans="2:27" ht="15">
      <c r="B20" s="48"/>
      <c r="C20" s="44"/>
      <c r="D20" s="44" t="s">
        <v>21</v>
      </c>
      <c r="E20" s="44"/>
      <c r="F20" s="45"/>
      <c r="G20" s="49" t="s">
        <v>77</v>
      </c>
      <c r="H20" s="62">
        <v>4.239432470204022</v>
      </c>
      <c r="I20" s="63">
        <v>5.48704450347735</v>
      </c>
      <c r="J20" s="63">
        <v>4.016465334281463</v>
      </c>
      <c r="K20" s="62">
        <v>2.6148097967472665</v>
      </c>
      <c r="L20" s="63">
        <v>4.0348188059325025</v>
      </c>
      <c r="M20" s="63">
        <v>4.319509849903014</v>
      </c>
      <c r="N20" s="63">
        <v>4.2029251969190256</v>
      </c>
      <c r="O20" s="62">
        <v>4.377172512949585</v>
      </c>
      <c r="P20" s="64">
        <v>5.504752657033407</v>
      </c>
      <c r="Q20" s="63">
        <v>5.733749965414873</v>
      </c>
      <c r="R20" s="63">
        <v>5.5822425661732495</v>
      </c>
      <c r="S20" s="62">
        <v>5.147330671005236</v>
      </c>
      <c r="T20" s="64">
        <v>4.385302521081783</v>
      </c>
      <c r="U20" s="63">
        <v>3.956154493325826</v>
      </c>
      <c r="V20" s="63">
        <v>3.861791261675833</v>
      </c>
      <c r="W20" s="62">
        <v>3.866701129305312</v>
      </c>
      <c r="X20" s="63">
        <v>2.9330485682821603</v>
      </c>
      <c r="Y20" s="63">
        <v>2.6363145076769854</v>
      </c>
      <c r="Z20" s="63">
        <v>2.490815038213384</v>
      </c>
      <c r="AA20" s="65">
        <v>2.4058818527521737</v>
      </c>
    </row>
    <row r="21" spans="2:27" ht="15">
      <c r="B21" s="48"/>
      <c r="C21" s="44"/>
      <c r="D21" s="44" t="s">
        <v>20</v>
      </c>
      <c r="E21" s="44"/>
      <c r="F21" s="45"/>
      <c r="G21" s="49" t="s">
        <v>77</v>
      </c>
      <c r="H21" s="62">
        <v>2.2843515341283336</v>
      </c>
      <c r="I21" s="63">
        <v>1.9133216045793517</v>
      </c>
      <c r="J21" s="63">
        <v>2.6658550769875973</v>
      </c>
      <c r="K21" s="62">
        <v>2.420072076780585</v>
      </c>
      <c r="L21" s="63">
        <v>3.0148589115936346</v>
      </c>
      <c r="M21" s="63">
        <v>2.4044068505019567</v>
      </c>
      <c r="N21" s="63">
        <v>1.8889176219915527</v>
      </c>
      <c r="O21" s="62">
        <v>1.8708381880972524</v>
      </c>
      <c r="P21" s="64">
        <v>1.1586405216762472</v>
      </c>
      <c r="Q21" s="63">
        <v>1.3839410007192612</v>
      </c>
      <c r="R21" s="63">
        <v>2.3034762990351823</v>
      </c>
      <c r="S21" s="62">
        <v>2.7906457323569924</v>
      </c>
      <c r="T21" s="64">
        <v>2.875167464486921</v>
      </c>
      <c r="U21" s="63">
        <v>2.6699468759180576</v>
      </c>
      <c r="V21" s="63">
        <v>2.571604838805868</v>
      </c>
      <c r="W21" s="62">
        <v>2.545190775647683</v>
      </c>
      <c r="X21" s="63">
        <v>2.4520870957135372</v>
      </c>
      <c r="Y21" s="63">
        <v>2.429206591229544</v>
      </c>
      <c r="Z21" s="63">
        <v>2.416071632183929</v>
      </c>
      <c r="AA21" s="65">
        <v>2.395180614713638</v>
      </c>
    </row>
    <row r="22" spans="2:27" ht="15">
      <c r="B22" s="48"/>
      <c r="C22" s="44"/>
      <c r="D22" s="44" t="s">
        <v>22</v>
      </c>
      <c r="E22" s="44"/>
      <c r="F22" s="45"/>
      <c r="G22" s="49" t="s">
        <v>77</v>
      </c>
      <c r="H22" s="62">
        <v>1.8047099564262794</v>
      </c>
      <c r="I22" s="63">
        <v>1.3615142569330203</v>
      </c>
      <c r="J22" s="63">
        <v>2.1116096099360675</v>
      </c>
      <c r="K22" s="62">
        <v>1.8617058033155445</v>
      </c>
      <c r="L22" s="63">
        <v>1.9518229826487072</v>
      </c>
      <c r="M22" s="63">
        <v>2.0252232826980077</v>
      </c>
      <c r="N22" s="63">
        <v>1.7482833406886158</v>
      </c>
      <c r="O22" s="62">
        <v>1.5145906455019684</v>
      </c>
      <c r="P22" s="64">
        <v>0.17484774970336048</v>
      </c>
      <c r="Q22" s="63">
        <v>0.9803290100092426</v>
      </c>
      <c r="R22" s="63">
        <v>1.7152160142682789</v>
      </c>
      <c r="S22" s="62">
        <v>2.5267746028069524</v>
      </c>
      <c r="T22" s="64">
        <v>2.313422719372582</v>
      </c>
      <c r="U22" s="63">
        <v>2.1736892280513302</v>
      </c>
      <c r="V22" s="63">
        <v>2.0317709887358433</v>
      </c>
      <c r="W22" s="62">
        <v>1.9411104341113656</v>
      </c>
      <c r="X22" s="63">
        <v>1.862471295729435</v>
      </c>
      <c r="Y22" s="63">
        <v>1.8551872688292974</v>
      </c>
      <c r="Z22" s="63">
        <v>1.8521325726632938</v>
      </c>
      <c r="AA22" s="65">
        <v>1.8784304466513078</v>
      </c>
    </row>
    <row r="23" spans="2:27" ht="15">
      <c r="B23" s="48"/>
      <c r="C23" s="44"/>
      <c r="D23" s="44" t="s">
        <v>23</v>
      </c>
      <c r="E23" s="44"/>
      <c r="F23" s="45"/>
      <c r="G23" s="49" t="s">
        <v>77</v>
      </c>
      <c r="H23" s="62">
        <v>2.3651025612100938</v>
      </c>
      <c r="I23" s="63">
        <v>1.8046094851363677</v>
      </c>
      <c r="J23" s="63">
        <v>2.2006788633554635</v>
      </c>
      <c r="K23" s="62">
        <v>1.7645655551210524</v>
      </c>
      <c r="L23" s="63">
        <v>2.6749253948215426</v>
      </c>
      <c r="M23" s="63">
        <v>2.479920521864514</v>
      </c>
      <c r="N23" s="63">
        <v>2.318544223501462</v>
      </c>
      <c r="O23" s="62">
        <v>2.0010537344465007</v>
      </c>
      <c r="P23" s="64">
        <v>0.5963286010383513</v>
      </c>
      <c r="Q23" s="63">
        <v>1.4208334217650673</v>
      </c>
      <c r="R23" s="63">
        <v>2.2917948337994005</v>
      </c>
      <c r="S23" s="62">
        <v>2.8571588431021553</v>
      </c>
      <c r="T23" s="64">
        <v>2.534382550750067</v>
      </c>
      <c r="U23" s="63">
        <v>2.2769179710989675</v>
      </c>
      <c r="V23" s="63">
        <v>2.073537693054945</v>
      </c>
      <c r="W23" s="62">
        <v>1.9395594446588262</v>
      </c>
      <c r="X23" s="63">
        <v>1.7751109186577878</v>
      </c>
      <c r="Y23" s="63">
        <v>1.7389713586810132</v>
      </c>
      <c r="Z23" s="63">
        <v>1.742555255023376</v>
      </c>
      <c r="AA23" s="65">
        <v>1.8030919927509075</v>
      </c>
    </row>
    <row r="24" spans="2:27" ht="18">
      <c r="B24" s="48"/>
      <c r="C24" s="44"/>
      <c r="D24" s="44" t="s">
        <v>117</v>
      </c>
      <c r="E24" s="44"/>
      <c r="F24" s="45"/>
      <c r="G24" s="49" t="s">
        <v>77</v>
      </c>
      <c r="H24" s="62">
        <v>-0.5474449697823047</v>
      </c>
      <c r="I24" s="63">
        <v>-0.43524083088598786</v>
      </c>
      <c r="J24" s="63">
        <v>-0.08715133246668927</v>
      </c>
      <c r="K24" s="62">
        <v>0.09545586684774321</v>
      </c>
      <c r="L24" s="63">
        <v>-0.7042638788314264</v>
      </c>
      <c r="M24" s="63">
        <v>-0.44369398107552627</v>
      </c>
      <c r="N24" s="63">
        <v>-0.5573387377044554</v>
      </c>
      <c r="O24" s="62">
        <v>-0.4769196700761569</v>
      </c>
      <c r="P24" s="64">
        <v>-0.41898233980940347</v>
      </c>
      <c r="Q24" s="63">
        <v>-0.4343332596410079</v>
      </c>
      <c r="R24" s="63">
        <v>-0.5636608688584914</v>
      </c>
      <c r="S24" s="62">
        <v>-0.3212068503653569</v>
      </c>
      <c r="T24" s="64">
        <v>-0.2154982805578527</v>
      </c>
      <c r="U24" s="63">
        <v>-0.10093063527473589</v>
      </c>
      <c r="V24" s="63">
        <v>-0.04091824900265806</v>
      </c>
      <c r="W24" s="62">
        <v>0.001521479454069663</v>
      </c>
      <c r="X24" s="63">
        <v>0.08583668077892526</v>
      </c>
      <c r="Y24" s="63">
        <v>0.11422949199923949</v>
      </c>
      <c r="Z24" s="63">
        <v>0.10770057560007729</v>
      </c>
      <c r="AA24" s="65">
        <v>0.07400409204245761</v>
      </c>
    </row>
    <row r="25" spans="2:27" ht="3.75" customHeight="1">
      <c r="B25" s="48"/>
      <c r="C25" s="44"/>
      <c r="D25" s="44"/>
      <c r="E25" s="44"/>
      <c r="F25" s="45"/>
      <c r="G25" s="49"/>
      <c r="H25" s="45"/>
      <c r="I25" s="44"/>
      <c r="J25" s="44"/>
      <c r="K25" s="45"/>
      <c r="L25" s="44"/>
      <c r="M25" s="44"/>
      <c r="N25" s="44"/>
      <c r="O25" s="45"/>
      <c r="P25" s="46"/>
      <c r="Q25" s="44"/>
      <c r="R25" s="44"/>
      <c r="S25" s="45"/>
      <c r="T25" s="46"/>
      <c r="U25" s="44"/>
      <c r="V25" s="44"/>
      <c r="W25" s="45"/>
      <c r="X25" s="44"/>
      <c r="Y25" s="44"/>
      <c r="Z25" s="44"/>
      <c r="AA25" s="47"/>
    </row>
    <row r="26" spans="2:27" ht="18.75" thickBot="1">
      <c r="B26" s="50"/>
      <c r="C26" s="51" t="s">
        <v>118</v>
      </c>
      <c r="D26" s="51"/>
      <c r="E26" s="51"/>
      <c r="F26" s="52"/>
      <c r="G26" s="53" t="s">
        <v>42</v>
      </c>
      <c r="H26" s="67">
        <v>3.3171860054907967</v>
      </c>
      <c r="I26" s="66">
        <v>4.382238081937089</v>
      </c>
      <c r="J26" s="66">
        <v>3.6581769617849176</v>
      </c>
      <c r="K26" s="67">
        <v>3.111174994013055</v>
      </c>
      <c r="L26" s="66">
        <v>3.724928016756607</v>
      </c>
      <c r="M26" s="66">
        <v>3.421376980618703</v>
      </c>
      <c r="N26" s="66">
        <v>2.787116677844466</v>
      </c>
      <c r="O26" s="67">
        <v>3.3599129027434174</v>
      </c>
      <c r="P26" s="68">
        <v>3.8208993590635174</v>
      </c>
      <c r="Q26" s="66">
        <v>4.459694841477187</v>
      </c>
      <c r="R26" s="66">
        <v>4.777827470862306</v>
      </c>
      <c r="S26" s="67">
        <v>4.464128685361928</v>
      </c>
      <c r="T26" s="68">
        <v>4.0161600460781415</v>
      </c>
      <c r="U26" s="66">
        <v>3.603330727132459</v>
      </c>
      <c r="V26" s="66">
        <v>3.4670902714193375</v>
      </c>
      <c r="W26" s="67">
        <v>3.5570509779460906</v>
      </c>
      <c r="X26" s="66">
        <v>3.2836922975713208</v>
      </c>
      <c r="Y26" s="66">
        <v>3.1590356665432324</v>
      </c>
      <c r="Z26" s="66">
        <v>3.0242651427232516</v>
      </c>
      <c r="AA26" s="69">
        <v>2.9907916606007916</v>
      </c>
    </row>
    <row r="27" ht="3.75" customHeight="1"/>
    <row r="28" ht="15">
      <c r="B28" s="33" t="s">
        <v>99</v>
      </c>
    </row>
    <row r="29" spans="2:6" ht="15">
      <c r="B29" s="33" t="s">
        <v>103</v>
      </c>
      <c r="F29" s="55"/>
    </row>
    <row r="30" spans="2:6" ht="15">
      <c r="B30" s="33" t="s">
        <v>104</v>
      </c>
      <c r="F30" s="55"/>
    </row>
    <row r="31" ht="15">
      <c r="G31" s="55"/>
    </row>
    <row r="32" ht="15.75" thickBot="1">
      <c r="F32" s="57" t="s">
        <v>75</v>
      </c>
    </row>
    <row r="33" spans="6:23" ht="15">
      <c r="F33" s="87"/>
      <c r="G33" s="88"/>
      <c r="H33" s="162">
        <v>43435</v>
      </c>
      <c r="I33" s="162">
        <v>43466</v>
      </c>
      <c r="J33" s="162">
        <v>43497</v>
      </c>
      <c r="K33" s="162">
        <v>43525</v>
      </c>
      <c r="L33" s="162">
        <v>43556</v>
      </c>
      <c r="M33" s="162">
        <v>43586</v>
      </c>
      <c r="N33" s="162">
        <v>43617</v>
      </c>
      <c r="O33" s="162">
        <v>43647</v>
      </c>
      <c r="P33" s="162">
        <v>43678</v>
      </c>
      <c r="Q33" s="162">
        <v>43709</v>
      </c>
      <c r="R33" s="162">
        <v>43739</v>
      </c>
      <c r="S33" s="162">
        <v>43770</v>
      </c>
      <c r="T33" s="162">
        <v>43800</v>
      </c>
      <c r="U33" s="162">
        <v>43831</v>
      </c>
      <c r="V33" s="162">
        <v>43862</v>
      </c>
      <c r="W33" s="163">
        <v>43891</v>
      </c>
    </row>
    <row r="34" spans="6:23" ht="15.75" thickBot="1">
      <c r="F34" s="89" t="s">
        <v>70</v>
      </c>
      <c r="G34" s="90" t="s">
        <v>83</v>
      </c>
      <c r="H34" s="66">
        <v>1.868056238324641</v>
      </c>
      <c r="I34" s="66">
        <v>2.2126912954478968</v>
      </c>
      <c r="J34" s="66">
        <v>2.2871046228710554</v>
      </c>
      <c r="K34" s="66">
        <v>2.5254984083206864</v>
      </c>
      <c r="L34" s="66">
        <v>2.254342896407266</v>
      </c>
      <c r="M34" s="66">
        <v>2.4824715921636766</v>
      </c>
      <c r="N34" s="66">
        <v>2.530384010708957</v>
      </c>
      <c r="O34" s="66">
        <v>2.6438689647482647</v>
      </c>
      <c r="P34" s="66">
        <v>2.4813970670354024</v>
      </c>
      <c r="Q34" s="66">
        <v>2.35944689307037</v>
      </c>
      <c r="R34" s="66">
        <v>2.4227399249356694</v>
      </c>
      <c r="S34" s="66">
        <v>2.7333286883628887</v>
      </c>
      <c r="T34" s="66">
        <v>2.826793697655333</v>
      </c>
      <c r="U34" s="66">
        <v>2.6651631513629326</v>
      </c>
      <c r="V34" s="66">
        <v>2.668315847721175</v>
      </c>
      <c r="W34" s="69">
        <v>2.4259363907455906</v>
      </c>
    </row>
    <row r="35" spans="6:8" ht="15">
      <c r="F35" s="33" t="s">
        <v>99</v>
      </c>
      <c r="G35" s="91"/>
      <c r="H35" s="92"/>
    </row>
    <row r="36" spans="7:8" ht="15">
      <c r="G36" s="91"/>
      <c r="H36" s="92"/>
    </row>
    <row r="37" spans="7:8" ht="15">
      <c r="G37" s="91"/>
      <c r="H37" s="92"/>
    </row>
    <row r="38" spans="7:8" ht="15">
      <c r="G38" s="91"/>
      <c r="H38" s="92"/>
    </row>
    <row r="39" spans="7:8" ht="15">
      <c r="G39" s="91"/>
      <c r="H39" s="92"/>
    </row>
    <row r="40" spans="7:8" ht="15">
      <c r="G40" s="91"/>
      <c r="H40" s="92"/>
    </row>
    <row r="41" spans="7:8" ht="15">
      <c r="G41" s="91"/>
      <c r="H41" s="92"/>
    </row>
    <row r="42" spans="7:8" ht="15">
      <c r="G42" s="91"/>
      <c r="H42" s="92"/>
    </row>
    <row r="43" spans="7:8" ht="15">
      <c r="G43" s="91"/>
      <c r="H43" s="92"/>
    </row>
  </sheetData>
  <sheetProtection/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3">
      <selection activeCell="AH55" sqref="AH55"/>
    </sheetView>
  </sheetViews>
  <sheetFormatPr defaultColWidth="9.140625" defaultRowHeight="15"/>
  <cols>
    <col min="1" max="5" width="3.140625" style="33" customWidth="1"/>
    <col min="6" max="6" width="35.00390625" style="33" customWidth="1"/>
    <col min="7" max="7" width="21.28125" style="33" customWidth="1"/>
    <col min="8" max="8" width="10.140625" style="33" customWidth="1"/>
    <col min="9" max="27" width="9.140625" style="33" customWidth="1"/>
    <col min="28" max="16384" width="9.140625" style="33" customWidth="1"/>
  </cols>
  <sheetData>
    <row r="1" ht="22.5" customHeight="1" thickBot="1">
      <c r="B1" s="32" t="s">
        <v>105</v>
      </c>
    </row>
    <row r="2" spans="2:27" ht="30" customHeight="1">
      <c r="B2" s="192" t="str">
        <f>"Strednodobá predikcia "&amp;Súhrn!$H$3&amp;" - trh práce [objem]"</f>
        <v>Strednodobá predikcia P1Q-2019 - trh práce [objem]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29" t="s">
        <v>35</v>
      </c>
      <c r="I3" s="275">
        <v>2019</v>
      </c>
      <c r="J3" s="275">
        <v>2020</v>
      </c>
      <c r="K3" s="291">
        <v>2021</v>
      </c>
      <c r="L3" s="293">
        <v>2018</v>
      </c>
      <c r="M3" s="294"/>
      <c r="N3" s="294"/>
      <c r="O3" s="294"/>
      <c r="P3" s="293">
        <v>2019</v>
      </c>
      <c r="Q3" s="294"/>
      <c r="R3" s="294"/>
      <c r="S3" s="294"/>
      <c r="T3" s="293">
        <v>2020</v>
      </c>
      <c r="U3" s="294"/>
      <c r="V3" s="294"/>
      <c r="W3" s="294"/>
      <c r="X3" s="293">
        <v>2021</v>
      </c>
      <c r="Y3" s="294"/>
      <c r="Z3" s="294"/>
      <c r="AA3" s="296"/>
    </row>
    <row r="4" spans="2:27" ht="15">
      <c r="B4" s="281"/>
      <c r="C4" s="282"/>
      <c r="D4" s="282"/>
      <c r="E4" s="282"/>
      <c r="F4" s="283"/>
      <c r="G4" s="285"/>
      <c r="H4" s="31">
        <v>2018</v>
      </c>
      <c r="I4" s="274"/>
      <c r="J4" s="274"/>
      <c r="K4" s="292"/>
      <c r="L4" s="34" t="s">
        <v>3</v>
      </c>
      <c r="M4" s="34" t="s">
        <v>4</v>
      </c>
      <c r="N4" s="34" t="s">
        <v>5</v>
      </c>
      <c r="O4" s="35" t="s">
        <v>6</v>
      </c>
      <c r="P4" s="36" t="s">
        <v>3</v>
      </c>
      <c r="Q4" s="34" t="s">
        <v>4</v>
      </c>
      <c r="R4" s="34" t="s">
        <v>5</v>
      </c>
      <c r="S4" s="35" t="s">
        <v>6</v>
      </c>
      <c r="T4" s="36" t="s">
        <v>3</v>
      </c>
      <c r="U4" s="34" t="s">
        <v>4</v>
      </c>
      <c r="V4" s="34" t="s">
        <v>5</v>
      </c>
      <c r="W4" s="204" t="s">
        <v>6</v>
      </c>
      <c r="X4" s="34" t="s">
        <v>3</v>
      </c>
      <c r="Y4" s="34" t="s">
        <v>4</v>
      </c>
      <c r="Z4" s="34" t="s">
        <v>5</v>
      </c>
      <c r="AA4" s="37" t="s">
        <v>6</v>
      </c>
    </row>
    <row r="5" spans="2:27" ht="3.75" customHeight="1">
      <c r="B5" s="38"/>
      <c r="C5" s="39"/>
      <c r="D5" s="39"/>
      <c r="E5" s="39"/>
      <c r="F5" s="40"/>
      <c r="G5" s="28"/>
      <c r="H5" s="93"/>
      <c r="I5" s="82"/>
      <c r="J5" s="245"/>
      <c r="K5" s="83"/>
      <c r="L5" s="43"/>
      <c r="M5" s="43"/>
      <c r="N5" s="43"/>
      <c r="O5" s="42"/>
      <c r="P5" s="84"/>
      <c r="Q5" s="43"/>
      <c r="R5" s="43"/>
      <c r="S5" s="42"/>
      <c r="T5" s="84"/>
      <c r="U5" s="43"/>
      <c r="V5" s="43"/>
      <c r="W5" s="42"/>
      <c r="X5" s="43"/>
      <c r="Y5" s="43"/>
      <c r="Z5" s="43"/>
      <c r="AA5" s="59"/>
    </row>
    <row r="6" spans="2:27" ht="15">
      <c r="B6" s="38" t="s">
        <v>25</v>
      </c>
      <c r="C6" s="39"/>
      <c r="D6" s="39"/>
      <c r="E6" s="39"/>
      <c r="F6" s="86"/>
      <c r="G6" s="41"/>
      <c r="H6" s="93"/>
      <c r="I6" s="82"/>
      <c r="J6" s="245"/>
      <c r="K6" s="83"/>
      <c r="L6" s="43"/>
      <c r="M6" s="43"/>
      <c r="N6" s="43"/>
      <c r="O6" s="42"/>
      <c r="P6" s="84"/>
      <c r="Q6" s="43"/>
      <c r="R6" s="43"/>
      <c r="S6" s="42"/>
      <c r="T6" s="84"/>
      <c r="U6" s="43"/>
      <c r="V6" s="43"/>
      <c r="W6" s="42"/>
      <c r="X6" s="43"/>
      <c r="Y6" s="43"/>
      <c r="Z6" s="43"/>
      <c r="AA6" s="59"/>
    </row>
    <row r="7" spans="2:27" ht="15">
      <c r="B7" s="38"/>
      <c r="C7" s="85" t="s">
        <v>10</v>
      </c>
      <c r="D7" s="39"/>
      <c r="E7" s="39"/>
      <c r="F7" s="86"/>
      <c r="G7" s="49" t="s">
        <v>112</v>
      </c>
      <c r="H7" s="103">
        <v>2419.9030000000002</v>
      </c>
      <c r="I7" s="104">
        <v>2449.4056308100103</v>
      </c>
      <c r="J7" s="104">
        <v>2468.7035352680928</v>
      </c>
      <c r="K7" s="105">
        <v>2482.8485762529485</v>
      </c>
      <c r="L7" s="106">
        <v>2402.888</v>
      </c>
      <c r="M7" s="106">
        <v>2415.766</v>
      </c>
      <c r="N7" s="106">
        <v>2425.866</v>
      </c>
      <c r="O7" s="107">
        <v>2435.092</v>
      </c>
      <c r="P7" s="108">
        <v>2441.2909520251237</v>
      </c>
      <c r="Q7" s="106">
        <v>2446.9723683998964</v>
      </c>
      <c r="R7" s="106">
        <v>2452.3228230910613</v>
      </c>
      <c r="S7" s="107">
        <v>2457.0363797239615</v>
      </c>
      <c r="T7" s="108">
        <v>2461.6998541443804</v>
      </c>
      <c r="U7" s="106">
        <v>2466.915190466076</v>
      </c>
      <c r="V7" s="106">
        <v>2471.297359394895</v>
      </c>
      <c r="W7" s="107">
        <v>2474.90173706702</v>
      </c>
      <c r="X7" s="106">
        <v>2478.4767620976045</v>
      </c>
      <c r="Y7" s="106">
        <v>2481.5067366327794</v>
      </c>
      <c r="Z7" s="106">
        <v>2484.233679221491</v>
      </c>
      <c r="AA7" s="109">
        <v>2487.177127059919</v>
      </c>
    </row>
    <row r="8" spans="2:27" ht="3.75" customHeight="1">
      <c r="B8" s="48"/>
      <c r="C8" s="44"/>
      <c r="D8" s="60"/>
      <c r="E8" s="44"/>
      <c r="F8" s="45"/>
      <c r="G8" s="49"/>
      <c r="H8" s="110"/>
      <c r="I8" s="106"/>
      <c r="J8" s="106"/>
      <c r="K8" s="107"/>
      <c r="L8" s="106"/>
      <c r="M8" s="106"/>
      <c r="N8" s="106"/>
      <c r="O8" s="107"/>
      <c r="P8" s="108"/>
      <c r="Q8" s="106"/>
      <c r="R8" s="106"/>
      <c r="S8" s="107"/>
      <c r="T8" s="108"/>
      <c r="U8" s="106"/>
      <c r="V8" s="106"/>
      <c r="W8" s="107"/>
      <c r="X8" s="106"/>
      <c r="Y8" s="106"/>
      <c r="Z8" s="106"/>
      <c r="AA8" s="109"/>
    </row>
    <row r="9" spans="2:27" ht="15">
      <c r="B9" s="48"/>
      <c r="C9" s="44"/>
      <c r="D9" s="60" t="s">
        <v>46</v>
      </c>
      <c r="E9" s="44"/>
      <c r="F9" s="45"/>
      <c r="G9" s="49" t="s">
        <v>112</v>
      </c>
      <c r="H9" s="110">
        <v>2097.4425</v>
      </c>
      <c r="I9" s="106">
        <v>2122.487595073712</v>
      </c>
      <c r="J9" s="106">
        <v>2139.2057454505566</v>
      </c>
      <c r="K9" s="107">
        <v>2151.4628482221738</v>
      </c>
      <c r="L9" s="111"/>
      <c r="M9" s="111"/>
      <c r="N9" s="111"/>
      <c r="O9" s="112"/>
      <c r="P9" s="113"/>
      <c r="Q9" s="111"/>
      <c r="R9" s="111"/>
      <c r="S9" s="112"/>
      <c r="T9" s="113"/>
      <c r="U9" s="111"/>
      <c r="V9" s="111"/>
      <c r="W9" s="112"/>
      <c r="X9" s="111"/>
      <c r="Y9" s="111"/>
      <c r="Z9" s="111"/>
      <c r="AA9" s="114"/>
    </row>
    <row r="10" spans="2:27" ht="15">
      <c r="B10" s="48"/>
      <c r="C10" s="44"/>
      <c r="D10" s="60" t="s">
        <v>47</v>
      </c>
      <c r="E10" s="44"/>
      <c r="F10" s="45"/>
      <c r="G10" s="49" t="s">
        <v>112</v>
      </c>
      <c r="H10" s="110">
        <v>322.4604999999998</v>
      </c>
      <c r="I10" s="106">
        <v>326.9180357362993</v>
      </c>
      <c r="J10" s="106">
        <v>329.4977898175365</v>
      </c>
      <c r="K10" s="107">
        <v>331.3857280307746</v>
      </c>
      <c r="L10" s="111"/>
      <c r="M10" s="111"/>
      <c r="N10" s="111"/>
      <c r="O10" s="112"/>
      <c r="P10" s="113"/>
      <c r="Q10" s="111"/>
      <c r="R10" s="111"/>
      <c r="S10" s="112"/>
      <c r="T10" s="113"/>
      <c r="U10" s="111"/>
      <c r="V10" s="111"/>
      <c r="W10" s="112"/>
      <c r="X10" s="111"/>
      <c r="Y10" s="111"/>
      <c r="Z10" s="111"/>
      <c r="AA10" s="114"/>
    </row>
    <row r="11" spans="2:27" ht="3.75" customHeight="1">
      <c r="B11" s="48"/>
      <c r="C11" s="44"/>
      <c r="D11" s="44"/>
      <c r="E11" s="44"/>
      <c r="F11" s="45"/>
      <c r="G11" s="49"/>
      <c r="H11" s="56"/>
      <c r="I11" s="44"/>
      <c r="J11" s="44"/>
      <c r="K11" s="45"/>
      <c r="L11" s="44"/>
      <c r="M11" s="44"/>
      <c r="N11" s="44"/>
      <c r="O11" s="45"/>
      <c r="P11" s="46"/>
      <c r="Q11" s="44"/>
      <c r="R11" s="44"/>
      <c r="S11" s="45"/>
      <c r="T11" s="46"/>
      <c r="U11" s="44"/>
      <c r="V11" s="44"/>
      <c r="W11" s="45"/>
      <c r="X11" s="44"/>
      <c r="Y11" s="44"/>
      <c r="Z11" s="44"/>
      <c r="AA11" s="47"/>
    </row>
    <row r="12" spans="2:27" ht="15">
      <c r="B12" s="48"/>
      <c r="C12" s="44" t="s">
        <v>48</v>
      </c>
      <c r="D12" s="44"/>
      <c r="E12" s="44"/>
      <c r="F12" s="45"/>
      <c r="G12" s="49" t="s">
        <v>113</v>
      </c>
      <c r="H12" s="80">
        <v>179.5015</v>
      </c>
      <c r="I12" s="63">
        <v>164.29905552161893</v>
      </c>
      <c r="J12" s="63">
        <v>158.39968438882124</v>
      </c>
      <c r="K12" s="62">
        <v>159.1473709625084</v>
      </c>
      <c r="L12" s="99">
        <v>193.001367898133</v>
      </c>
      <c r="M12" s="99">
        <v>187.593138878326</v>
      </c>
      <c r="N12" s="99">
        <v>174.407775237085</v>
      </c>
      <c r="O12" s="100">
        <v>163.003717986456</v>
      </c>
      <c r="P12" s="101">
        <v>165.67569034190822</v>
      </c>
      <c r="Q12" s="99">
        <v>166.49831932048303</v>
      </c>
      <c r="R12" s="99">
        <v>163.20798863491157</v>
      </c>
      <c r="S12" s="100">
        <v>161.81422378917287</v>
      </c>
      <c r="T12" s="101">
        <v>160.71593830722932</v>
      </c>
      <c r="U12" s="99">
        <v>158.61573239274836</v>
      </c>
      <c r="V12" s="99">
        <v>157.36334769396433</v>
      </c>
      <c r="W12" s="100">
        <v>156.9037191613429</v>
      </c>
      <c r="X12" s="99">
        <v>157.58698848641885</v>
      </c>
      <c r="Y12" s="99">
        <v>158.5535372946801</v>
      </c>
      <c r="Z12" s="99">
        <v>159.76104736519304</v>
      </c>
      <c r="AA12" s="102">
        <v>160.68791070374166</v>
      </c>
    </row>
    <row r="13" spans="2:27" ht="15">
      <c r="B13" s="48"/>
      <c r="C13" s="44" t="s">
        <v>8</v>
      </c>
      <c r="D13" s="44"/>
      <c r="E13" s="44"/>
      <c r="F13" s="45"/>
      <c r="G13" s="49" t="s">
        <v>11</v>
      </c>
      <c r="H13" s="80">
        <v>6.536737641653506</v>
      </c>
      <c r="I13" s="63">
        <v>5.985738338041899</v>
      </c>
      <c r="J13" s="63">
        <v>5.783295394681389</v>
      </c>
      <c r="K13" s="62">
        <v>5.814334289156817</v>
      </c>
      <c r="L13" s="63">
        <v>7.036584292137206</v>
      </c>
      <c r="M13" s="63">
        <v>6.835094674770009</v>
      </c>
      <c r="N13" s="63">
        <v>6.349490517241431</v>
      </c>
      <c r="O13" s="62">
        <v>5.925781082465382</v>
      </c>
      <c r="P13" s="64">
        <v>6.028679047251857</v>
      </c>
      <c r="Q13" s="63">
        <v>6.064120898217109</v>
      </c>
      <c r="R13" s="63">
        <v>5.948484868655656</v>
      </c>
      <c r="S13" s="62">
        <v>5.901668538042974</v>
      </c>
      <c r="T13" s="64">
        <v>5.864317815728979</v>
      </c>
      <c r="U13" s="63">
        <v>5.790088674904251</v>
      </c>
      <c r="V13" s="63">
        <v>5.746673467410276</v>
      </c>
      <c r="W13" s="62">
        <v>5.732101620682048</v>
      </c>
      <c r="X13" s="63">
        <v>5.756806046580231</v>
      </c>
      <c r="Y13" s="63">
        <v>5.792397546728254</v>
      </c>
      <c r="Z13" s="63">
        <v>5.836893691035464</v>
      </c>
      <c r="AA13" s="65">
        <v>5.87123987228332</v>
      </c>
    </row>
    <row r="14" spans="2:27" ht="3.75" customHeight="1">
      <c r="B14" s="48"/>
      <c r="C14" s="44"/>
      <c r="D14" s="44"/>
      <c r="E14" s="44"/>
      <c r="F14" s="45"/>
      <c r="G14" s="49"/>
      <c r="H14" s="56"/>
      <c r="I14" s="44"/>
      <c r="J14" s="44"/>
      <c r="K14" s="45"/>
      <c r="L14" s="44"/>
      <c r="M14" s="44"/>
      <c r="N14" s="44"/>
      <c r="O14" s="45"/>
      <c r="P14" s="46"/>
      <c r="Q14" s="44"/>
      <c r="R14" s="44"/>
      <c r="S14" s="45"/>
      <c r="T14" s="46"/>
      <c r="U14" s="44"/>
      <c r="V14" s="44"/>
      <c r="W14" s="45"/>
      <c r="X14" s="44"/>
      <c r="Y14" s="44"/>
      <c r="Z14" s="44"/>
      <c r="AA14" s="47"/>
    </row>
    <row r="15" spans="2:27" ht="15">
      <c r="B15" s="38" t="s">
        <v>24</v>
      </c>
      <c r="C15" s="44"/>
      <c r="D15" s="44"/>
      <c r="E15" s="44"/>
      <c r="F15" s="45"/>
      <c r="G15" s="49"/>
      <c r="H15" s="56"/>
      <c r="I15" s="44"/>
      <c r="J15" s="44"/>
      <c r="K15" s="45"/>
      <c r="L15" s="44"/>
      <c r="M15" s="44"/>
      <c r="N15" s="44"/>
      <c r="O15" s="45"/>
      <c r="P15" s="46"/>
      <c r="Q15" s="44"/>
      <c r="R15" s="44"/>
      <c r="S15" s="45"/>
      <c r="T15" s="46"/>
      <c r="U15" s="44"/>
      <c r="V15" s="44"/>
      <c r="W15" s="45"/>
      <c r="X15" s="44"/>
      <c r="Y15" s="44"/>
      <c r="Z15" s="44"/>
      <c r="AA15" s="47"/>
    </row>
    <row r="16" spans="2:27" ht="15">
      <c r="B16" s="48"/>
      <c r="C16" s="44" t="s">
        <v>85</v>
      </c>
      <c r="D16" s="44"/>
      <c r="E16" s="44"/>
      <c r="F16" s="45"/>
      <c r="G16" s="49" t="s">
        <v>88</v>
      </c>
      <c r="H16" s="167">
        <v>17675.29264807021</v>
      </c>
      <c r="I16" s="72">
        <v>18856.676801597365</v>
      </c>
      <c r="J16" s="72">
        <v>20050.812972890657</v>
      </c>
      <c r="K16" s="73">
        <v>21135.882226596765</v>
      </c>
      <c r="L16" s="72">
        <v>4335.432383266108</v>
      </c>
      <c r="M16" s="72">
        <v>4389.296561564331</v>
      </c>
      <c r="N16" s="72">
        <v>4444.095465921967</v>
      </c>
      <c r="O16" s="73">
        <v>4505.19664253634</v>
      </c>
      <c r="P16" s="74">
        <v>4604.813295608646</v>
      </c>
      <c r="Q16" s="72">
        <v>4683.378191954918</v>
      </c>
      <c r="R16" s="72">
        <v>4750.3127188293565</v>
      </c>
      <c r="S16" s="73">
        <v>4817.415862060594</v>
      </c>
      <c r="T16" s="74">
        <v>4902.775648708793</v>
      </c>
      <c r="U16" s="72">
        <v>4978.494302603646</v>
      </c>
      <c r="V16" s="72">
        <v>5049.3754092750905</v>
      </c>
      <c r="W16" s="73">
        <v>5119.5242404185765</v>
      </c>
      <c r="X16" s="72">
        <v>5184.055893492682</v>
      </c>
      <c r="Y16" s="72">
        <v>5249.879628998698</v>
      </c>
      <c r="Z16" s="72">
        <v>5315.407404871012</v>
      </c>
      <c r="AA16" s="75">
        <v>5386.149270647005</v>
      </c>
    </row>
    <row r="17" spans="1:113" s="155" customFormat="1" ht="18">
      <c r="A17" s="147"/>
      <c r="B17" s="153"/>
      <c r="C17" s="145" t="s">
        <v>119</v>
      </c>
      <c r="D17" s="145"/>
      <c r="E17" s="145"/>
      <c r="F17" s="146"/>
      <c r="G17" s="20" t="s">
        <v>88</v>
      </c>
      <c r="H17" s="148">
        <v>1013.0000000000005</v>
      </c>
      <c r="I17" s="205">
        <v>1079.7809808534676</v>
      </c>
      <c r="J17" s="205">
        <v>1147.5347702185372</v>
      </c>
      <c r="K17" s="150">
        <v>1212.0729465462243</v>
      </c>
      <c r="L17" s="72">
        <v>990.470557500612</v>
      </c>
      <c r="M17" s="72">
        <v>1006.53796756628</v>
      </c>
      <c r="N17" s="72">
        <v>1019.34362785646</v>
      </c>
      <c r="O17" s="73">
        <v>1035.64784707665</v>
      </c>
      <c r="P17" s="72">
        <v>1056.5798429656409</v>
      </c>
      <c r="Q17" s="72">
        <v>1072.178325530337</v>
      </c>
      <c r="R17" s="72">
        <v>1087.5018262178703</v>
      </c>
      <c r="S17" s="73">
        <v>1102.8639287000226</v>
      </c>
      <c r="T17" s="72">
        <v>1122.4055735053278</v>
      </c>
      <c r="U17" s="72">
        <v>1139.740047941719</v>
      </c>
      <c r="V17" s="72">
        <v>1155.9670497228838</v>
      </c>
      <c r="W17" s="73">
        <v>1172.0264097042182</v>
      </c>
      <c r="X17" s="72">
        <v>1189.1757888615045</v>
      </c>
      <c r="Y17" s="72">
        <v>1204.2751616700477</v>
      </c>
      <c r="Z17" s="72">
        <v>1219.3066440009225</v>
      </c>
      <c r="AA17" s="75">
        <v>1235.5341916524228</v>
      </c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</row>
    <row r="18" spans="2:27" ht="15">
      <c r="B18" s="48"/>
      <c r="C18" s="44"/>
      <c r="D18" s="60" t="s">
        <v>50</v>
      </c>
      <c r="E18" s="44"/>
      <c r="F18" s="45"/>
      <c r="G18" s="49" t="s">
        <v>88</v>
      </c>
      <c r="H18" s="148">
        <v>998.0188329379771</v>
      </c>
      <c r="I18" s="206">
        <v>1057.2663347365474</v>
      </c>
      <c r="J18" s="206">
        <v>1117.9385030979602</v>
      </c>
      <c r="K18" s="151">
        <v>1179.8057594902552</v>
      </c>
      <c r="L18" s="94"/>
      <c r="M18" s="94"/>
      <c r="N18" s="94"/>
      <c r="O18" s="95"/>
      <c r="P18" s="96"/>
      <c r="Q18" s="94"/>
      <c r="R18" s="94"/>
      <c r="S18" s="95"/>
      <c r="T18" s="96"/>
      <c r="U18" s="94"/>
      <c r="V18" s="94"/>
      <c r="W18" s="95"/>
      <c r="X18" s="94"/>
      <c r="Y18" s="94"/>
      <c r="Z18" s="94"/>
      <c r="AA18" s="97"/>
    </row>
    <row r="19" spans="2:27" ht="18">
      <c r="B19" s="48"/>
      <c r="C19" s="44"/>
      <c r="D19" s="60" t="s">
        <v>120</v>
      </c>
      <c r="E19" s="44"/>
      <c r="F19" s="45"/>
      <c r="G19" s="49" t="s">
        <v>88</v>
      </c>
      <c r="H19" s="148">
        <v>1072.36230822631</v>
      </c>
      <c r="I19" s="206">
        <v>1167.019955438786</v>
      </c>
      <c r="J19" s="206">
        <v>1262.2446720100593</v>
      </c>
      <c r="K19" s="151">
        <v>1336.9970134111582</v>
      </c>
      <c r="L19" s="94"/>
      <c r="M19" s="94"/>
      <c r="N19" s="94"/>
      <c r="O19" s="95"/>
      <c r="P19" s="96"/>
      <c r="Q19" s="94"/>
      <c r="R19" s="94"/>
      <c r="S19" s="95"/>
      <c r="T19" s="96"/>
      <c r="U19" s="94"/>
      <c r="V19" s="94"/>
      <c r="W19" s="95"/>
      <c r="X19" s="94"/>
      <c r="Y19" s="94"/>
      <c r="Z19" s="94"/>
      <c r="AA19" s="97"/>
    </row>
    <row r="20" spans="2:27" ht="15">
      <c r="B20" s="48"/>
      <c r="C20" s="44" t="s">
        <v>49</v>
      </c>
      <c r="D20" s="44"/>
      <c r="E20" s="44"/>
      <c r="F20" s="45"/>
      <c r="G20" s="49" t="s">
        <v>88</v>
      </c>
      <c r="H20" s="149">
        <v>897.5183449602714</v>
      </c>
      <c r="I20" s="207">
        <v>933.5717053917705</v>
      </c>
      <c r="J20" s="207">
        <v>967.4959555776072</v>
      </c>
      <c r="K20" s="152">
        <v>996.6803654870957</v>
      </c>
      <c r="L20" s="94"/>
      <c r="M20" s="94"/>
      <c r="N20" s="94"/>
      <c r="O20" s="95"/>
      <c r="P20" s="96"/>
      <c r="Q20" s="94"/>
      <c r="R20" s="94"/>
      <c r="S20" s="95"/>
      <c r="T20" s="96"/>
      <c r="U20" s="94"/>
      <c r="V20" s="94"/>
      <c r="W20" s="95"/>
      <c r="X20" s="94"/>
      <c r="Y20" s="94"/>
      <c r="Z20" s="94"/>
      <c r="AA20" s="97"/>
    </row>
    <row r="21" spans="2:27" ht="18">
      <c r="B21" s="48"/>
      <c r="C21" s="44" t="s">
        <v>121</v>
      </c>
      <c r="D21" s="44"/>
      <c r="E21" s="44"/>
      <c r="F21" s="45"/>
      <c r="G21" s="49" t="s">
        <v>124</v>
      </c>
      <c r="H21" s="115">
        <v>35129.46758609745</v>
      </c>
      <c r="I21" s="72">
        <v>35904.0555936402</v>
      </c>
      <c r="J21" s="72">
        <v>36830.42833453509</v>
      </c>
      <c r="K21" s="73">
        <v>37652.11947449437</v>
      </c>
      <c r="L21" s="72">
        <v>8709.502499380329</v>
      </c>
      <c r="M21" s="72">
        <v>8759.48741533319</v>
      </c>
      <c r="N21" s="72">
        <v>8810.155613429266</v>
      </c>
      <c r="O21" s="73">
        <v>8849.282132072216</v>
      </c>
      <c r="P21" s="74">
        <v>8910.214731522505</v>
      </c>
      <c r="Q21" s="72">
        <v>8947.346259502083</v>
      </c>
      <c r="R21" s="72">
        <v>8987.791957677893</v>
      </c>
      <c r="S21" s="73">
        <v>9058.186156484979</v>
      </c>
      <c r="T21" s="74">
        <v>9120.472698565467</v>
      </c>
      <c r="U21" s="72">
        <v>9180.35154747701</v>
      </c>
      <c r="V21" s="72">
        <v>9233.497484766778</v>
      </c>
      <c r="W21" s="73">
        <v>9295.591554276794</v>
      </c>
      <c r="X21" s="72">
        <v>9337.126603159333</v>
      </c>
      <c r="Y21" s="72">
        <v>9384.332129324515</v>
      </c>
      <c r="Z21" s="72">
        <v>9434.645927401198</v>
      </c>
      <c r="AA21" s="75">
        <v>9495.709453262994</v>
      </c>
    </row>
    <row r="22" spans="2:27" ht="15">
      <c r="B22" s="48"/>
      <c r="C22" s="44" t="s">
        <v>81</v>
      </c>
      <c r="D22" s="44"/>
      <c r="E22" s="44"/>
      <c r="F22" s="45"/>
      <c r="G22" s="49" t="s">
        <v>125</v>
      </c>
      <c r="H22" s="80">
        <v>41.09776243527294</v>
      </c>
      <c r="I22" s="63">
        <v>41.86662673988536</v>
      </c>
      <c r="J22" s="63">
        <v>42.28697276244618</v>
      </c>
      <c r="K22" s="62">
        <v>42.524814562194756</v>
      </c>
      <c r="L22" s="63">
        <v>40.93743807550288</v>
      </c>
      <c r="M22" s="63">
        <v>41.01196410232782</v>
      </c>
      <c r="N22" s="63">
        <v>41.115083571211755</v>
      </c>
      <c r="O22" s="62">
        <v>41.32656399204927</v>
      </c>
      <c r="P22" s="64">
        <v>41.698784758257055</v>
      </c>
      <c r="Q22" s="63">
        <v>41.85595221124813</v>
      </c>
      <c r="R22" s="63">
        <v>41.95714809100046</v>
      </c>
      <c r="S22" s="62">
        <v>41.95462189903581</v>
      </c>
      <c r="T22" s="64">
        <v>42.15094169859853</v>
      </c>
      <c r="U22" s="63">
        <v>42.26232958557605</v>
      </c>
      <c r="V22" s="63">
        <v>42.350531656437525</v>
      </c>
      <c r="W22" s="62">
        <v>42.38408810917264</v>
      </c>
      <c r="X22" s="63">
        <v>42.45721535930892</v>
      </c>
      <c r="Y22" s="63">
        <v>42.514640037443826</v>
      </c>
      <c r="Z22" s="63">
        <v>42.549157560657406</v>
      </c>
      <c r="AA22" s="65">
        <v>42.57824529136888</v>
      </c>
    </row>
    <row r="23" spans="2:27" ht="3.75" customHeight="1">
      <c r="B23" s="48"/>
      <c r="C23" s="44"/>
      <c r="D23" s="44"/>
      <c r="E23" s="44"/>
      <c r="F23" s="45"/>
      <c r="G23" s="49"/>
      <c r="H23" s="56"/>
      <c r="I23" s="44"/>
      <c r="J23" s="44"/>
      <c r="K23" s="45"/>
      <c r="L23" s="44"/>
      <c r="M23" s="44"/>
      <c r="N23" s="44"/>
      <c r="O23" s="45"/>
      <c r="P23" s="46"/>
      <c r="Q23" s="44"/>
      <c r="R23" s="44"/>
      <c r="S23" s="45"/>
      <c r="T23" s="46"/>
      <c r="U23" s="44"/>
      <c r="V23" s="44"/>
      <c r="W23" s="45"/>
      <c r="X23" s="44"/>
      <c r="Y23" s="44"/>
      <c r="Z23" s="44"/>
      <c r="AA23" s="47"/>
    </row>
    <row r="24" spans="2:27" ht="15">
      <c r="B24" s="38" t="s">
        <v>26</v>
      </c>
      <c r="C24" s="44"/>
      <c r="D24" s="44"/>
      <c r="E24" s="44"/>
      <c r="F24" s="45"/>
      <c r="G24" s="49"/>
      <c r="H24" s="56"/>
      <c r="I24" s="44"/>
      <c r="J24" s="44"/>
      <c r="K24" s="45"/>
      <c r="L24" s="44"/>
      <c r="M24" s="44"/>
      <c r="N24" s="44"/>
      <c r="O24" s="45"/>
      <c r="P24" s="46"/>
      <c r="Q24" s="44"/>
      <c r="R24" s="44"/>
      <c r="S24" s="45"/>
      <c r="T24" s="46"/>
      <c r="U24" s="44"/>
      <c r="V24" s="44"/>
      <c r="W24" s="45"/>
      <c r="X24" s="44"/>
      <c r="Y24" s="44"/>
      <c r="Z24" s="44"/>
      <c r="AA24" s="47"/>
    </row>
    <row r="25" spans="2:27" ht="15">
      <c r="B25" s="48"/>
      <c r="C25" s="44" t="s">
        <v>86</v>
      </c>
      <c r="D25" s="44"/>
      <c r="E25" s="44"/>
      <c r="F25" s="45"/>
      <c r="G25" s="49" t="s">
        <v>113</v>
      </c>
      <c r="H25" s="110">
        <v>3748.563729726392</v>
      </c>
      <c r="I25" s="106">
        <v>3721.0341285142395</v>
      </c>
      <c r="J25" s="106">
        <v>3696.111587171911</v>
      </c>
      <c r="K25" s="107">
        <v>3672.9537663519764</v>
      </c>
      <c r="L25" s="106">
        <v>3759.6422401667696</v>
      </c>
      <c r="M25" s="106">
        <v>3752.0807707327344</v>
      </c>
      <c r="N25" s="106">
        <v>3744.774557738973</v>
      </c>
      <c r="O25" s="107">
        <v>3737.757350267093</v>
      </c>
      <c r="P25" s="108">
        <v>3731.00530768492</v>
      </c>
      <c r="Q25" s="106">
        <v>3724.238764205931</v>
      </c>
      <c r="R25" s="106">
        <v>3717.6508567747455</v>
      </c>
      <c r="S25" s="107">
        <v>3711.2415853913612</v>
      </c>
      <c r="T25" s="108">
        <v>3705.010950055779</v>
      </c>
      <c r="U25" s="106">
        <v>3698.9589507679984</v>
      </c>
      <c r="V25" s="106">
        <v>3693.085587528021</v>
      </c>
      <c r="W25" s="107">
        <v>3687.390860335845</v>
      </c>
      <c r="X25" s="106">
        <v>3681.631818480704</v>
      </c>
      <c r="Y25" s="106">
        <v>3675.8718612743805</v>
      </c>
      <c r="Z25" s="106">
        <v>3670.0737818562625</v>
      </c>
      <c r="AA25" s="109">
        <v>3664.237603796558</v>
      </c>
    </row>
    <row r="26" spans="2:27" ht="15">
      <c r="B26" s="48"/>
      <c r="C26" s="44" t="s">
        <v>27</v>
      </c>
      <c r="D26" s="44"/>
      <c r="E26" s="44"/>
      <c r="F26" s="45"/>
      <c r="G26" s="49" t="s">
        <v>113</v>
      </c>
      <c r="H26" s="110">
        <v>2746.235</v>
      </c>
      <c r="I26" s="106">
        <v>2744.821119432939</v>
      </c>
      <c r="J26" s="106">
        <v>2738.906917971555</v>
      </c>
      <c r="K26" s="107">
        <v>2737.1569972289744</v>
      </c>
      <c r="L26" s="106">
        <v>2742.827483979633</v>
      </c>
      <c r="M26" s="106">
        <v>2744.558017181206</v>
      </c>
      <c r="N26" s="106">
        <v>2746.7995229459348</v>
      </c>
      <c r="O26" s="107">
        <v>2750.7549758932264</v>
      </c>
      <c r="P26" s="108">
        <v>2748.1259002738025</v>
      </c>
      <c r="Q26" s="106">
        <v>2745.6299456271495</v>
      </c>
      <c r="R26" s="106">
        <v>2743.690069632743</v>
      </c>
      <c r="S26" s="107">
        <v>2741.8385621980624</v>
      </c>
      <c r="T26" s="108">
        <v>2740.573470901681</v>
      </c>
      <c r="U26" s="106">
        <v>2739.435288447829</v>
      </c>
      <c r="V26" s="106">
        <v>2738.338076565184</v>
      </c>
      <c r="W26" s="107">
        <v>2737.280835971525</v>
      </c>
      <c r="X26" s="106">
        <v>2737.403122692169</v>
      </c>
      <c r="Y26" s="106">
        <v>2737.2696023641647</v>
      </c>
      <c r="Z26" s="106">
        <v>2737.090237064973</v>
      </c>
      <c r="AA26" s="109">
        <v>2736.8650267945923</v>
      </c>
    </row>
    <row r="27" spans="2:27" ht="18">
      <c r="B27" s="48"/>
      <c r="C27" s="44" t="s">
        <v>122</v>
      </c>
      <c r="D27" s="44"/>
      <c r="E27" s="44"/>
      <c r="F27" s="45"/>
      <c r="G27" s="49" t="s">
        <v>11</v>
      </c>
      <c r="H27" s="80">
        <v>73.26150809248738</v>
      </c>
      <c r="I27" s="63">
        <v>73.7651731588623</v>
      </c>
      <c r="J27" s="63">
        <v>74.10256209119187</v>
      </c>
      <c r="K27" s="62">
        <v>74.52217870074396</v>
      </c>
      <c r="L27" s="63">
        <v>72.95448100556416</v>
      </c>
      <c r="M27" s="63">
        <v>73.14762620755705</v>
      </c>
      <c r="N27" s="63">
        <v>73.3501972039781</v>
      </c>
      <c r="O27" s="62">
        <v>73.5937279528502</v>
      </c>
      <c r="P27" s="64">
        <v>73.65644574703133</v>
      </c>
      <c r="Q27" s="63">
        <v>73.72325244062495</v>
      </c>
      <c r="R27" s="63">
        <v>73.80171445182555</v>
      </c>
      <c r="S27" s="62">
        <v>73.87927999596738</v>
      </c>
      <c r="T27" s="64">
        <v>73.96937574126255</v>
      </c>
      <c r="U27" s="63">
        <v>74.05962934190042</v>
      </c>
      <c r="V27" s="63">
        <v>74.14770147252666</v>
      </c>
      <c r="W27" s="62">
        <v>74.23354180907785</v>
      </c>
      <c r="X27" s="63">
        <v>74.35298415640624</v>
      </c>
      <c r="Y27" s="63">
        <v>74.46586022765183</v>
      </c>
      <c r="Z27" s="63">
        <v>74.57861611928135</v>
      </c>
      <c r="AA27" s="65">
        <v>74.69125429963644</v>
      </c>
    </row>
    <row r="28" spans="2:27" ht="18.75" thickBot="1">
      <c r="B28" s="50"/>
      <c r="C28" s="51" t="s">
        <v>123</v>
      </c>
      <c r="D28" s="51"/>
      <c r="E28" s="51"/>
      <c r="F28" s="52"/>
      <c r="G28" s="53" t="s">
        <v>11</v>
      </c>
      <c r="H28" s="81">
        <v>7.519391000000001</v>
      </c>
      <c r="I28" s="66">
        <v>7.213946499999999</v>
      </c>
      <c r="J28" s="66">
        <v>7.12409475</v>
      </c>
      <c r="K28" s="67">
        <v>7.10871775</v>
      </c>
      <c r="L28" s="66">
        <v>7.726088000000001</v>
      </c>
      <c r="M28" s="66">
        <v>7.571662</v>
      </c>
      <c r="N28" s="66">
        <v>7.4379990000000005</v>
      </c>
      <c r="O28" s="67">
        <v>7.341815</v>
      </c>
      <c r="P28" s="68">
        <v>7.277851</v>
      </c>
      <c r="Q28" s="66">
        <v>7.229403</v>
      </c>
      <c r="R28" s="66">
        <v>7.191045999999999</v>
      </c>
      <c r="S28" s="67">
        <v>7.157485999999999</v>
      </c>
      <c r="T28" s="68">
        <v>7.140704</v>
      </c>
      <c r="U28" s="66">
        <v>7.126695</v>
      </c>
      <c r="V28" s="66">
        <v>7.1175299999999995</v>
      </c>
      <c r="W28" s="67">
        <v>7.11145</v>
      </c>
      <c r="X28" s="66">
        <v>7.106872</v>
      </c>
      <c r="Y28" s="66">
        <v>7.107388</v>
      </c>
      <c r="Z28" s="66">
        <v>7.10898</v>
      </c>
      <c r="AA28" s="69">
        <v>7.111631</v>
      </c>
    </row>
    <row r="29" ht="15.75" thickBot="1"/>
    <row r="30" spans="2:27" ht="30" customHeight="1">
      <c r="B30" s="192" t="str">
        <f>"Strednodobá predikcia "&amp;Súhrn!$H$3&amp;" - trh práce [zmena oproti predchádzajúcemu obdobiu]"</f>
        <v>Strednodobá predikcia P1Q-2019 - trh práce [zmena oproti predchádzajúcemu obdobiu]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4"/>
    </row>
    <row r="31" spans="2:27" ht="15">
      <c r="B31" s="286" t="s">
        <v>29</v>
      </c>
      <c r="C31" s="287"/>
      <c r="D31" s="287"/>
      <c r="E31" s="287"/>
      <c r="F31" s="288"/>
      <c r="G31" s="289" t="s">
        <v>69</v>
      </c>
      <c r="H31" s="29" t="str">
        <f>H$3</f>
        <v>Skutočnosť</v>
      </c>
      <c r="I31" s="275">
        <f>I$3</f>
        <v>2019</v>
      </c>
      <c r="J31" s="275">
        <f>J$3</f>
        <v>2020</v>
      </c>
      <c r="K31" s="291">
        <f>K$3</f>
        <v>2021</v>
      </c>
      <c r="L31" s="293">
        <f>L$3</f>
        <v>2018</v>
      </c>
      <c r="M31" s="294"/>
      <c r="N31" s="294"/>
      <c r="O31" s="294"/>
      <c r="P31" s="293">
        <f>P$3</f>
        <v>2019</v>
      </c>
      <c r="Q31" s="294"/>
      <c r="R31" s="294"/>
      <c r="S31" s="294"/>
      <c r="T31" s="293">
        <f>T$3</f>
        <v>2020</v>
      </c>
      <c r="U31" s="294"/>
      <c r="V31" s="294"/>
      <c r="W31" s="294"/>
      <c r="X31" s="293">
        <f>X$3</f>
        <v>2021</v>
      </c>
      <c r="Y31" s="294"/>
      <c r="Z31" s="294"/>
      <c r="AA31" s="296"/>
    </row>
    <row r="32" spans="2:27" ht="15">
      <c r="B32" s="281"/>
      <c r="C32" s="282"/>
      <c r="D32" s="282"/>
      <c r="E32" s="282"/>
      <c r="F32" s="283"/>
      <c r="G32" s="285"/>
      <c r="H32" s="31">
        <f>$H$4</f>
        <v>2018</v>
      </c>
      <c r="I32" s="274"/>
      <c r="J32" s="274"/>
      <c r="K32" s="292"/>
      <c r="L32" s="34" t="s">
        <v>3</v>
      </c>
      <c r="M32" s="34" t="s">
        <v>4</v>
      </c>
      <c r="N32" s="34" t="s">
        <v>5</v>
      </c>
      <c r="O32" s="141" t="s">
        <v>6</v>
      </c>
      <c r="P32" s="36" t="s">
        <v>3</v>
      </c>
      <c r="Q32" s="34" t="s">
        <v>4</v>
      </c>
      <c r="R32" s="34" t="s">
        <v>5</v>
      </c>
      <c r="S32" s="141" t="s">
        <v>6</v>
      </c>
      <c r="T32" s="36" t="s">
        <v>3</v>
      </c>
      <c r="U32" s="34" t="s">
        <v>4</v>
      </c>
      <c r="V32" s="34" t="s">
        <v>5</v>
      </c>
      <c r="W32" s="204" t="s">
        <v>6</v>
      </c>
      <c r="X32" s="34" t="s">
        <v>3</v>
      </c>
      <c r="Y32" s="34" t="s">
        <v>4</v>
      </c>
      <c r="Z32" s="34" t="s">
        <v>5</v>
      </c>
      <c r="AA32" s="203" t="s">
        <v>6</v>
      </c>
    </row>
    <row r="33" spans="2:27" ht="3.75" customHeight="1">
      <c r="B33" s="38"/>
      <c r="C33" s="39"/>
      <c r="D33" s="39"/>
      <c r="E33" s="39"/>
      <c r="F33" s="40"/>
      <c r="G33" s="28"/>
      <c r="H33" s="93"/>
      <c r="I33" s="82"/>
      <c r="J33" s="245"/>
      <c r="K33" s="83"/>
      <c r="L33" s="43"/>
      <c r="M33" s="43"/>
      <c r="N33" s="43"/>
      <c r="O33" s="42"/>
      <c r="P33" s="84"/>
      <c r="Q33" s="43"/>
      <c r="R33" s="43"/>
      <c r="S33" s="42"/>
      <c r="T33" s="84"/>
      <c r="U33" s="43"/>
      <c r="V33" s="43"/>
      <c r="W33" s="42"/>
      <c r="X33" s="43"/>
      <c r="Y33" s="43"/>
      <c r="Z33" s="43"/>
      <c r="AA33" s="59"/>
    </row>
    <row r="34" spans="2:27" ht="15">
      <c r="B34" s="38" t="s">
        <v>25</v>
      </c>
      <c r="C34" s="39"/>
      <c r="D34" s="39"/>
      <c r="E34" s="39"/>
      <c r="F34" s="86"/>
      <c r="G34" s="41"/>
      <c r="H34" s="93"/>
      <c r="I34" s="82"/>
      <c r="J34" s="245"/>
      <c r="K34" s="83"/>
      <c r="L34" s="43"/>
      <c r="M34" s="43"/>
      <c r="N34" s="43"/>
      <c r="O34" s="42"/>
      <c r="P34" s="84"/>
      <c r="Q34" s="43"/>
      <c r="R34" s="43"/>
      <c r="S34" s="42"/>
      <c r="T34" s="84"/>
      <c r="U34" s="43"/>
      <c r="V34" s="43"/>
      <c r="W34" s="42"/>
      <c r="X34" s="43"/>
      <c r="Y34" s="43"/>
      <c r="Z34" s="43"/>
      <c r="AA34" s="59"/>
    </row>
    <row r="35" spans="2:27" ht="15">
      <c r="B35" s="38"/>
      <c r="C35" s="85" t="s">
        <v>10</v>
      </c>
      <c r="D35" s="39"/>
      <c r="E35" s="39"/>
      <c r="F35" s="86"/>
      <c r="G35" s="49" t="s">
        <v>42</v>
      </c>
      <c r="H35" s="98">
        <v>2.0085100427609888</v>
      </c>
      <c r="I35" s="99">
        <v>1.2191658430114956</v>
      </c>
      <c r="J35" s="99">
        <v>0.787860704464066</v>
      </c>
      <c r="K35" s="100">
        <v>0.5729744695051124</v>
      </c>
      <c r="L35" s="63">
        <v>0.43645708199890976</v>
      </c>
      <c r="M35" s="63">
        <v>0.5359384207670246</v>
      </c>
      <c r="N35" s="63">
        <v>0.4180868511271427</v>
      </c>
      <c r="O35" s="62">
        <v>0.38031779166698243</v>
      </c>
      <c r="P35" s="64">
        <v>0.2545674670658684</v>
      </c>
      <c r="Q35" s="63">
        <v>0.23272180524243424</v>
      </c>
      <c r="R35" s="63">
        <v>0.21865611399050522</v>
      </c>
      <c r="S35" s="62">
        <v>0.19220783611837078</v>
      </c>
      <c r="T35" s="64">
        <v>0.18980078841741488</v>
      </c>
      <c r="U35" s="63">
        <v>0.21185914736581424</v>
      </c>
      <c r="V35" s="63">
        <v>0.17763759961246706</v>
      </c>
      <c r="W35" s="62">
        <v>0.14584961451208756</v>
      </c>
      <c r="X35" s="63">
        <v>0.144451190810571</v>
      </c>
      <c r="Y35" s="63">
        <v>0.12225148048634082</v>
      </c>
      <c r="Z35" s="63">
        <v>0.10989059785558197</v>
      </c>
      <c r="AA35" s="65">
        <v>0.11848514344873706</v>
      </c>
    </row>
    <row r="36" spans="2:27" ht="3.75" customHeight="1">
      <c r="B36" s="48"/>
      <c r="C36" s="44"/>
      <c r="D36" s="60"/>
      <c r="E36" s="44"/>
      <c r="F36" s="45"/>
      <c r="G36" s="49"/>
      <c r="H36" s="56"/>
      <c r="I36" s="44"/>
      <c r="J36" s="44"/>
      <c r="K36" s="45"/>
      <c r="L36" s="44"/>
      <c r="M36" s="44"/>
      <c r="N36" s="44"/>
      <c r="O36" s="45"/>
      <c r="P36" s="46"/>
      <c r="Q36" s="44"/>
      <c r="R36" s="44"/>
      <c r="S36" s="45"/>
      <c r="T36" s="46"/>
      <c r="U36" s="44"/>
      <c r="V36" s="44"/>
      <c r="W36" s="45"/>
      <c r="X36" s="44"/>
      <c r="Y36" s="44"/>
      <c r="Z36" s="44"/>
      <c r="AA36" s="47"/>
    </row>
    <row r="37" spans="2:27" ht="15">
      <c r="B37" s="48"/>
      <c r="C37" s="44"/>
      <c r="D37" s="60" t="s">
        <v>46</v>
      </c>
      <c r="E37" s="44"/>
      <c r="F37" s="45"/>
      <c r="G37" s="49" t="s">
        <v>42</v>
      </c>
      <c r="H37" s="80">
        <v>2.32646011604065</v>
      </c>
      <c r="I37" s="63">
        <v>1.19407779110567</v>
      </c>
      <c r="J37" s="63">
        <v>0.7876677543674475</v>
      </c>
      <c r="K37" s="62">
        <v>0.572974469505084</v>
      </c>
      <c r="L37" s="94"/>
      <c r="M37" s="94"/>
      <c r="N37" s="94"/>
      <c r="O37" s="95"/>
      <c r="P37" s="96"/>
      <c r="Q37" s="94"/>
      <c r="R37" s="94"/>
      <c r="S37" s="95"/>
      <c r="T37" s="96"/>
      <c r="U37" s="94"/>
      <c r="V37" s="94"/>
      <c r="W37" s="95"/>
      <c r="X37" s="94"/>
      <c r="Y37" s="94"/>
      <c r="Z37" s="94"/>
      <c r="AA37" s="97"/>
    </row>
    <row r="38" spans="2:27" ht="15">
      <c r="B38" s="48"/>
      <c r="C38" s="44"/>
      <c r="D38" s="60" t="s">
        <v>47</v>
      </c>
      <c r="E38" s="44"/>
      <c r="F38" s="45"/>
      <c r="G38" s="49" t="s">
        <v>42</v>
      </c>
      <c r="H38" s="80">
        <v>-0.012325571840747784</v>
      </c>
      <c r="I38" s="63">
        <v>1.382350934858522</v>
      </c>
      <c r="J38" s="63">
        <v>0.7891134165868294</v>
      </c>
      <c r="K38" s="62">
        <v>0.5729744695051124</v>
      </c>
      <c r="L38" s="94"/>
      <c r="M38" s="94"/>
      <c r="N38" s="94"/>
      <c r="O38" s="95"/>
      <c r="P38" s="96"/>
      <c r="Q38" s="94"/>
      <c r="R38" s="94"/>
      <c r="S38" s="95"/>
      <c r="T38" s="96"/>
      <c r="U38" s="94"/>
      <c r="V38" s="94"/>
      <c r="W38" s="95"/>
      <c r="X38" s="94"/>
      <c r="Y38" s="94"/>
      <c r="Z38" s="94"/>
      <c r="AA38" s="97"/>
    </row>
    <row r="39" spans="2:27" ht="3.75" customHeight="1">
      <c r="B39" s="48"/>
      <c r="C39" s="44"/>
      <c r="D39" s="44"/>
      <c r="E39" s="44"/>
      <c r="F39" s="45"/>
      <c r="G39" s="49"/>
      <c r="H39" s="56"/>
      <c r="I39" s="44"/>
      <c r="J39" s="44"/>
      <c r="K39" s="45"/>
      <c r="L39" s="44"/>
      <c r="M39" s="44"/>
      <c r="N39" s="44"/>
      <c r="O39" s="45"/>
      <c r="P39" s="46"/>
      <c r="Q39" s="44"/>
      <c r="R39" s="44"/>
      <c r="S39" s="45"/>
      <c r="T39" s="46"/>
      <c r="U39" s="44"/>
      <c r="V39" s="44"/>
      <c r="W39" s="45"/>
      <c r="X39" s="44"/>
      <c r="Y39" s="44"/>
      <c r="Z39" s="44"/>
      <c r="AA39" s="47"/>
    </row>
    <row r="40" spans="2:27" ht="15">
      <c r="B40" s="48"/>
      <c r="C40" s="44" t="s">
        <v>48</v>
      </c>
      <c r="D40" s="44"/>
      <c r="E40" s="44"/>
      <c r="F40" s="45"/>
      <c r="G40" s="49" t="s">
        <v>42</v>
      </c>
      <c r="H40" s="80">
        <v>-19.859140781087802</v>
      </c>
      <c r="I40" s="63">
        <v>-8.469257626471688</v>
      </c>
      <c r="J40" s="63">
        <v>-3.5906299729284967</v>
      </c>
      <c r="K40" s="62">
        <v>0.47202529258318293</v>
      </c>
      <c r="L40" s="63">
        <v>-7.508237842517147</v>
      </c>
      <c r="M40" s="63">
        <v>-2.8021713414287888</v>
      </c>
      <c r="N40" s="63">
        <v>-7.02870249950513</v>
      </c>
      <c r="O40" s="62">
        <v>-6.538732138017721</v>
      </c>
      <c r="P40" s="64">
        <v>1.6392094539059627</v>
      </c>
      <c r="Q40" s="63">
        <v>0.4965296821019223</v>
      </c>
      <c r="R40" s="63">
        <v>-1.9761945339749047</v>
      </c>
      <c r="S40" s="62">
        <v>-0.8539807747134631</v>
      </c>
      <c r="T40" s="64">
        <v>-0.6787323488783699</v>
      </c>
      <c r="U40" s="63">
        <v>-1.3067813538606146</v>
      </c>
      <c r="V40" s="63">
        <v>-0.7895715512525499</v>
      </c>
      <c r="W40" s="62">
        <v>-0.292081059126474</v>
      </c>
      <c r="X40" s="63">
        <v>0.43547044565166004</v>
      </c>
      <c r="Y40" s="63">
        <v>0.6133430288532793</v>
      </c>
      <c r="Z40" s="63">
        <v>0.761578764571297</v>
      </c>
      <c r="AA40" s="65">
        <v>0.5801560229071043</v>
      </c>
    </row>
    <row r="41" spans="2:27" ht="15">
      <c r="B41" s="48"/>
      <c r="C41" s="44" t="s">
        <v>8</v>
      </c>
      <c r="D41" s="44"/>
      <c r="E41" s="44"/>
      <c r="F41" s="45"/>
      <c r="G41" s="49" t="s">
        <v>127</v>
      </c>
      <c r="H41" s="80">
        <v>-1.59380455316952</v>
      </c>
      <c r="I41" s="63">
        <v>-0.5509993036116073</v>
      </c>
      <c r="J41" s="63">
        <v>-0.20244294336051044</v>
      </c>
      <c r="K41" s="62">
        <v>0.03103889447542904</v>
      </c>
      <c r="L41" s="63">
        <v>-0.5577075012636032</v>
      </c>
      <c r="M41" s="63">
        <v>-0.20148961736719678</v>
      </c>
      <c r="N41" s="63">
        <v>-0.4856041575285783</v>
      </c>
      <c r="O41" s="62">
        <v>-0.42370943477604905</v>
      </c>
      <c r="P41" s="64">
        <v>0.10289796478647542</v>
      </c>
      <c r="Q41" s="63">
        <v>0.03544185096525168</v>
      </c>
      <c r="R41" s="63">
        <v>-0.1156360295614528</v>
      </c>
      <c r="S41" s="62">
        <v>-0.04681633061268259</v>
      </c>
      <c r="T41" s="64">
        <v>-0.03735072231399461</v>
      </c>
      <c r="U41" s="63">
        <v>-0.07422914082472823</v>
      </c>
      <c r="V41" s="63">
        <v>-0.0434152074939749</v>
      </c>
      <c r="W41" s="62">
        <v>-0.014571846728227839</v>
      </c>
      <c r="X41" s="63">
        <v>0.024704425898183086</v>
      </c>
      <c r="Y41" s="63">
        <v>0.03559150014802309</v>
      </c>
      <c r="Z41" s="63">
        <v>0.04449614430721005</v>
      </c>
      <c r="AA41" s="65">
        <v>0.03434618124785599</v>
      </c>
    </row>
    <row r="42" spans="2:27" ht="3.75" customHeight="1">
      <c r="B42" s="48"/>
      <c r="C42" s="44"/>
      <c r="D42" s="44"/>
      <c r="E42" s="44"/>
      <c r="F42" s="45"/>
      <c r="G42" s="49"/>
      <c r="H42" s="56"/>
      <c r="I42" s="44"/>
      <c r="J42" s="44"/>
      <c r="K42" s="45"/>
      <c r="L42" s="44"/>
      <c r="M42" s="44"/>
      <c r="N42" s="44"/>
      <c r="O42" s="45"/>
      <c r="P42" s="46"/>
      <c r="Q42" s="44"/>
      <c r="R42" s="44"/>
      <c r="S42" s="45"/>
      <c r="T42" s="46"/>
      <c r="U42" s="44"/>
      <c r="V42" s="44"/>
      <c r="W42" s="45"/>
      <c r="X42" s="44"/>
      <c r="Y42" s="44"/>
      <c r="Z42" s="44"/>
      <c r="AA42" s="47"/>
    </row>
    <row r="43" spans="2:27" ht="15">
      <c r="B43" s="38" t="s">
        <v>24</v>
      </c>
      <c r="C43" s="44"/>
      <c r="D43" s="44"/>
      <c r="E43" s="44"/>
      <c r="F43" s="45"/>
      <c r="G43" s="49"/>
      <c r="H43" s="56"/>
      <c r="I43" s="44"/>
      <c r="J43" s="44"/>
      <c r="K43" s="45"/>
      <c r="L43" s="44"/>
      <c r="M43" s="44"/>
      <c r="N43" s="44"/>
      <c r="O43" s="45"/>
      <c r="P43" s="46"/>
      <c r="Q43" s="44"/>
      <c r="R43" s="44"/>
      <c r="S43" s="45"/>
      <c r="T43" s="46"/>
      <c r="U43" s="44"/>
      <c r="V43" s="44"/>
      <c r="W43" s="45"/>
      <c r="X43" s="44"/>
      <c r="Y43" s="44"/>
      <c r="Z43" s="44"/>
      <c r="AA43" s="47"/>
    </row>
    <row r="44" spans="2:27" ht="15">
      <c r="B44" s="48"/>
      <c r="C44" s="44" t="s">
        <v>85</v>
      </c>
      <c r="D44" s="44"/>
      <c r="E44" s="44"/>
      <c r="F44" s="45"/>
      <c r="G44" s="49" t="s">
        <v>42</v>
      </c>
      <c r="H44" s="80">
        <v>5.444673547935722</v>
      </c>
      <c r="I44" s="63">
        <v>6.683816653276949</v>
      </c>
      <c r="J44" s="63">
        <v>6.332696815337769</v>
      </c>
      <c r="K44" s="62">
        <v>5.411597301182525</v>
      </c>
      <c r="L44" s="63">
        <v>1.5849484314148157</v>
      </c>
      <c r="M44" s="63">
        <v>1.242417676864875</v>
      </c>
      <c r="N44" s="63">
        <v>1.2484666640548454</v>
      </c>
      <c r="O44" s="62">
        <v>1.3748844299791898</v>
      </c>
      <c r="P44" s="64">
        <v>2.211149944749664</v>
      </c>
      <c r="Q44" s="63">
        <v>1.7061472703181266</v>
      </c>
      <c r="R44" s="63">
        <v>1.4291932902070101</v>
      </c>
      <c r="S44" s="62">
        <v>1.4126047526356018</v>
      </c>
      <c r="T44" s="64">
        <v>1.7718998959680192</v>
      </c>
      <c r="U44" s="63">
        <v>1.544403809601107</v>
      </c>
      <c r="V44" s="63">
        <v>1.4237458629685449</v>
      </c>
      <c r="W44" s="62">
        <v>1.3892575904463484</v>
      </c>
      <c r="X44" s="63">
        <v>1.2605009771148161</v>
      </c>
      <c r="Y44" s="63">
        <v>1.2697342941198002</v>
      </c>
      <c r="Z44" s="63">
        <v>1.2481767298122293</v>
      </c>
      <c r="AA44" s="65">
        <v>1.3308832303459184</v>
      </c>
    </row>
    <row r="45" spans="2:27" ht="18">
      <c r="B45" s="48"/>
      <c r="C45" s="145" t="s">
        <v>119</v>
      </c>
      <c r="D45" s="145"/>
      <c r="E45" s="145"/>
      <c r="F45" s="146"/>
      <c r="G45" s="20" t="s">
        <v>42</v>
      </c>
      <c r="H45" s="156">
        <v>6.184486373165669</v>
      </c>
      <c r="I45" s="208">
        <v>6.592396925317573</v>
      </c>
      <c r="J45" s="208">
        <v>6.274771510748096</v>
      </c>
      <c r="K45" s="157">
        <v>5.624071531653584</v>
      </c>
      <c r="L45" s="63">
        <v>1.5156139594490128</v>
      </c>
      <c r="M45" s="63">
        <v>1.622199664996927</v>
      </c>
      <c r="N45" s="63">
        <v>1.2722481121246716</v>
      </c>
      <c r="O45" s="62">
        <v>1.5994821348396044</v>
      </c>
      <c r="P45" s="64">
        <v>2.021149944749695</v>
      </c>
      <c r="Q45" s="63">
        <v>1.476318393592834</v>
      </c>
      <c r="R45" s="63">
        <v>1.4291932902070101</v>
      </c>
      <c r="S45" s="62">
        <v>1.4126047526355876</v>
      </c>
      <c r="T45" s="64">
        <v>1.7718998959680903</v>
      </c>
      <c r="U45" s="63">
        <v>1.5444038096010786</v>
      </c>
      <c r="V45" s="63">
        <v>1.4237458629684454</v>
      </c>
      <c r="W45" s="62">
        <v>1.389257590446391</v>
      </c>
      <c r="X45" s="63">
        <v>1.463224635152585</v>
      </c>
      <c r="Y45" s="63">
        <v>1.269734294119715</v>
      </c>
      <c r="Z45" s="63">
        <v>1.248176729812272</v>
      </c>
      <c r="AA45" s="65">
        <v>1.3308832303458047</v>
      </c>
    </row>
    <row r="46" spans="2:27" ht="15">
      <c r="B46" s="48"/>
      <c r="C46" s="44"/>
      <c r="D46" s="60" t="s">
        <v>50</v>
      </c>
      <c r="E46" s="44"/>
      <c r="F46" s="45"/>
      <c r="G46" s="49" t="s">
        <v>42</v>
      </c>
      <c r="H46" s="158">
        <v>6.024168096480963</v>
      </c>
      <c r="I46" s="209">
        <v>5.936511400707431</v>
      </c>
      <c r="J46" s="209">
        <v>5.7385888841841535</v>
      </c>
      <c r="K46" s="159">
        <v>5.534048270173415</v>
      </c>
      <c r="L46" s="94"/>
      <c r="M46" s="94"/>
      <c r="N46" s="94"/>
      <c r="O46" s="95"/>
      <c r="P46" s="96"/>
      <c r="Q46" s="94"/>
      <c r="R46" s="94"/>
      <c r="S46" s="95"/>
      <c r="T46" s="96"/>
      <c r="U46" s="94"/>
      <c r="V46" s="94"/>
      <c r="W46" s="95"/>
      <c r="X46" s="94"/>
      <c r="Y46" s="94"/>
      <c r="Z46" s="94"/>
      <c r="AA46" s="97"/>
    </row>
    <row r="47" spans="2:27" ht="18">
      <c r="B47" s="48"/>
      <c r="C47" s="44"/>
      <c r="D47" s="60" t="s">
        <v>126</v>
      </c>
      <c r="E47" s="44"/>
      <c r="F47" s="45"/>
      <c r="G47" s="49" t="s">
        <v>42</v>
      </c>
      <c r="H47" s="158">
        <v>6.666073299090385</v>
      </c>
      <c r="I47" s="209">
        <v>8.827021099710208</v>
      </c>
      <c r="J47" s="209">
        <v>8.159647667333147</v>
      </c>
      <c r="K47" s="159">
        <v>5.922175237393532</v>
      </c>
      <c r="L47" s="94"/>
      <c r="M47" s="94"/>
      <c r="N47" s="94"/>
      <c r="O47" s="95"/>
      <c r="P47" s="96"/>
      <c r="Q47" s="94"/>
      <c r="R47" s="94"/>
      <c r="S47" s="95"/>
      <c r="T47" s="96"/>
      <c r="U47" s="94"/>
      <c r="V47" s="94"/>
      <c r="W47" s="95"/>
      <c r="X47" s="94"/>
      <c r="Y47" s="94"/>
      <c r="Z47" s="94"/>
      <c r="AA47" s="97"/>
    </row>
    <row r="48" spans="2:27" ht="15">
      <c r="B48" s="48"/>
      <c r="C48" s="44" t="s">
        <v>49</v>
      </c>
      <c r="D48" s="44"/>
      <c r="E48" s="44"/>
      <c r="F48" s="45"/>
      <c r="G48" s="49" t="s">
        <v>42</v>
      </c>
      <c r="H48" s="160">
        <v>3.6250235659458667</v>
      </c>
      <c r="I48" s="210">
        <v>4.017005405398706</v>
      </c>
      <c r="J48" s="210">
        <v>3.6338130204578647</v>
      </c>
      <c r="K48" s="161">
        <v>3.016489086206576</v>
      </c>
      <c r="L48" s="94"/>
      <c r="M48" s="94"/>
      <c r="N48" s="94"/>
      <c r="O48" s="95"/>
      <c r="P48" s="96"/>
      <c r="Q48" s="94"/>
      <c r="R48" s="94"/>
      <c r="S48" s="95"/>
      <c r="T48" s="96"/>
      <c r="U48" s="94"/>
      <c r="V48" s="94"/>
      <c r="W48" s="95"/>
      <c r="X48" s="94"/>
      <c r="Y48" s="94"/>
      <c r="Z48" s="94"/>
      <c r="AA48" s="97"/>
    </row>
    <row r="49" spans="2:27" ht="18">
      <c r="B49" s="48"/>
      <c r="C49" s="44" t="s">
        <v>121</v>
      </c>
      <c r="D49" s="44"/>
      <c r="E49" s="44"/>
      <c r="F49" s="45"/>
      <c r="G49" s="49" t="s">
        <v>42</v>
      </c>
      <c r="H49" s="80">
        <v>2.0591806888079986</v>
      </c>
      <c r="I49" s="63">
        <v>2.204952311458584</v>
      </c>
      <c r="J49" s="63">
        <v>2.5801339864764117</v>
      </c>
      <c r="K49" s="62">
        <v>2.2310116311864903</v>
      </c>
      <c r="L49" s="63">
        <v>0.5180074363586868</v>
      </c>
      <c r="M49" s="63">
        <v>0.5739124129813007</v>
      </c>
      <c r="N49" s="63">
        <v>0.5784379347059172</v>
      </c>
      <c r="O49" s="62">
        <v>0.4441070096799393</v>
      </c>
      <c r="P49" s="64">
        <v>0.6885598011329392</v>
      </c>
      <c r="Q49" s="63">
        <v>0.4167298892159721</v>
      </c>
      <c r="R49" s="63">
        <v>0.45204127573421715</v>
      </c>
      <c r="S49" s="62">
        <v>0.7832201628448843</v>
      </c>
      <c r="T49" s="64">
        <v>0.6876270922727201</v>
      </c>
      <c r="U49" s="63">
        <v>0.6565322970701004</v>
      </c>
      <c r="V49" s="63">
        <v>0.5789096094514434</v>
      </c>
      <c r="W49" s="62">
        <v>0.6724869921983299</v>
      </c>
      <c r="X49" s="63">
        <v>0.4468252358122271</v>
      </c>
      <c r="Y49" s="63">
        <v>0.5055680207785684</v>
      </c>
      <c r="Z49" s="63">
        <v>0.5361468177310229</v>
      </c>
      <c r="AA49" s="65">
        <v>0.647226470730061</v>
      </c>
    </row>
    <row r="50" spans="2:27" ht="3.75" customHeight="1">
      <c r="B50" s="48"/>
      <c r="C50" s="44"/>
      <c r="D50" s="44"/>
      <c r="E50" s="44"/>
      <c r="F50" s="45"/>
      <c r="G50" s="49"/>
      <c r="H50" s="56"/>
      <c r="I50" s="44"/>
      <c r="J50" s="44"/>
      <c r="K50" s="45"/>
      <c r="L50" s="44"/>
      <c r="M50" s="44"/>
      <c r="N50" s="44"/>
      <c r="O50" s="45"/>
      <c r="P50" s="46"/>
      <c r="Q50" s="44"/>
      <c r="R50" s="44"/>
      <c r="S50" s="45"/>
      <c r="T50" s="46"/>
      <c r="U50" s="44"/>
      <c r="V50" s="44"/>
      <c r="W50" s="45"/>
      <c r="X50" s="44"/>
      <c r="Y50" s="44"/>
      <c r="Z50" s="44"/>
      <c r="AA50" s="47"/>
    </row>
    <row r="51" spans="2:27" ht="15">
      <c r="B51" s="38" t="s">
        <v>26</v>
      </c>
      <c r="C51" s="44"/>
      <c r="D51" s="44"/>
      <c r="E51" s="44"/>
      <c r="F51" s="45"/>
      <c r="G51" s="49"/>
      <c r="H51" s="56"/>
      <c r="I51" s="44"/>
      <c r="J51" s="44"/>
      <c r="K51" s="45"/>
      <c r="L51" s="44"/>
      <c r="M51" s="44"/>
      <c r="N51" s="44"/>
      <c r="O51" s="45"/>
      <c r="P51" s="46"/>
      <c r="Q51" s="44"/>
      <c r="R51" s="44"/>
      <c r="S51" s="45"/>
      <c r="T51" s="46"/>
      <c r="U51" s="44"/>
      <c r="V51" s="44"/>
      <c r="W51" s="45"/>
      <c r="X51" s="44"/>
      <c r="Y51" s="44"/>
      <c r="Z51" s="44"/>
      <c r="AA51" s="47"/>
    </row>
    <row r="52" spans="2:27" ht="15">
      <c r="B52" s="48"/>
      <c r="C52" s="44" t="s">
        <v>86</v>
      </c>
      <c r="D52" s="44"/>
      <c r="E52" s="44"/>
      <c r="F52" s="45"/>
      <c r="G52" s="49" t="s">
        <v>42</v>
      </c>
      <c r="H52" s="80">
        <v>-0.8442950334390957</v>
      </c>
      <c r="I52" s="63">
        <v>-0.7344039796853679</v>
      </c>
      <c r="J52" s="63">
        <v>-0.669774597103185</v>
      </c>
      <c r="K52" s="62">
        <v>-0.6265454998790858</v>
      </c>
      <c r="L52" s="63">
        <v>-0.23382232449516493</v>
      </c>
      <c r="M52" s="63">
        <v>-0.2011220470195525</v>
      </c>
      <c r="N52" s="63">
        <v>-0.1947242994008036</v>
      </c>
      <c r="O52" s="62">
        <v>-0.18738664674428662</v>
      </c>
      <c r="P52" s="64">
        <v>-0.180644219231894</v>
      </c>
      <c r="Q52" s="63">
        <v>-0.18135979236082278</v>
      </c>
      <c r="R52" s="63">
        <v>-0.17689272488387076</v>
      </c>
      <c r="S52" s="62">
        <v>-0.17240111108617384</v>
      </c>
      <c r="T52" s="64">
        <v>-0.16788546884438915</v>
      </c>
      <c r="U52" s="63">
        <v>-0.16334632661988735</v>
      </c>
      <c r="V52" s="63">
        <v>-0.15878422329500097</v>
      </c>
      <c r="W52" s="62">
        <v>-0.15419970800047622</v>
      </c>
      <c r="X52" s="63">
        <v>-0.15618202879139176</v>
      </c>
      <c r="Y52" s="63">
        <v>-0.15645120126923473</v>
      </c>
      <c r="Z52" s="63">
        <v>-0.15773344765364072</v>
      </c>
      <c r="AA52" s="65">
        <v>-0.15902072837219805</v>
      </c>
    </row>
    <row r="53" spans="2:27" ht="15.75" thickBot="1">
      <c r="B53" s="50"/>
      <c r="C53" s="51" t="s">
        <v>27</v>
      </c>
      <c r="D53" s="51"/>
      <c r="E53" s="51"/>
      <c r="F53" s="52"/>
      <c r="G53" s="53" t="s">
        <v>42</v>
      </c>
      <c r="H53" s="81">
        <v>-0.3056915551062076</v>
      </c>
      <c r="I53" s="66">
        <v>-0.05148432552425675</v>
      </c>
      <c r="J53" s="66">
        <v>-0.21546764630716098</v>
      </c>
      <c r="K53" s="67">
        <v>-0.06389120897458156</v>
      </c>
      <c r="L53" s="66">
        <v>-0.177500737874297</v>
      </c>
      <c r="M53" s="66">
        <v>0.06309303854075665</v>
      </c>
      <c r="N53" s="66">
        <v>0.08167091935010262</v>
      </c>
      <c r="O53" s="67">
        <v>0.14400224385686045</v>
      </c>
      <c r="P53" s="68">
        <v>-0.09557651053853533</v>
      </c>
      <c r="Q53" s="66">
        <v>-0.09082388279242082</v>
      </c>
      <c r="R53" s="66">
        <v>-0.07065322103935046</v>
      </c>
      <c r="S53" s="67">
        <v>-0.06748238276522045</v>
      </c>
      <c r="T53" s="68">
        <v>-0.04614025471167338</v>
      </c>
      <c r="U53" s="66">
        <v>-0.04153081338401421</v>
      </c>
      <c r="V53" s="66">
        <v>-0.040052484074792005</v>
      </c>
      <c r="W53" s="67">
        <v>-0.038608840986682935</v>
      </c>
      <c r="X53" s="66">
        <v>0.00446745248193281</v>
      </c>
      <c r="Y53" s="66">
        <v>-0.004877627518482086</v>
      </c>
      <c r="Z53" s="66">
        <v>-0.006552708547118868</v>
      </c>
      <c r="AA53" s="69">
        <v>-0.008228090814498046</v>
      </c>
    </row>
    <row r="54" ht="15.75" thickBot="1"/>
    <row r="55" spans="2:27" ht="30" customHeight="1">
      <c r="B55" s="192" t="str">
        <f>"Strednodobá predikcia "&amp;Súhrn!$H$3&amp;" - trh práce [zmena oproti rovnakému obdobiu predchádzajúceho roka]"</f>
        <v>Strednodobá predikcia P1Q-2019 - trh práce [zmena oproti rovnakému obdobiu predchádzajúceho roka]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65"/>
      <c r="Y55" s="165"/>
      <c r="Z55" s="165"/>
      <c r="AA55" s="166"/>
    </row>
    <row r="56" spans="2:27" ht="15">
      <c r="B56" s="286" t="s">
        <v>29</v>
      </c>
      <c r="C56" s="287"/>
      <c r="D56" s="287"/>
      <c r="E56" s="287"/>
      <c r="F56" s="288"/>
      <c r="G56" s="289" t="s">
        <v>69</v>
      </c>
      <c r="H56" s="29" t="str">
        <f>H$3</f>
        <v>Skutočnosť</v>
      </c>
      <c r="I56" s="275">
        <f>I$3</f>
        <v>2019</v>
      </c>
      <c r="J56" s="275">
        <f>J$3</f>
        <v>2020</v>
      </c>
      <c r="K56" s="291">
        <f>K$3</f>
        <v>2021</v>
      </c>
      <c r="L56" s="293">
        <f>L$3</f>
        <v>2018</v>
      </c>
      <c r="M56" s="294"/>
      <c r="N56" s="294"/>
      <c r="O56" s="294"/>
      <c r="P56" s="293">
        <f>P$3</f>
        <v>2019</v>
      </c>
      <c r="Q56" s="294"/>
      <c r="R56" s="294"/>
      <c r="S56" s="294"/>
      <c r="T56" s="293">
        <f>T$3</f>
        <v>2020</v>
      </c>
      <c r="U56" s="294"/>
      <c r="V56" s="294"/>
      <c r="W56" s="294"/>
      <c r="X56" s="293">
        <f>X$3</f>
        <v>2021</v>
      </c>
      <c r="Y56" s="294"/>
      <c r="Z56" s="294"/>
      <c r="AA56" s="296"/>
    </row>
    <row r="57" spans="2:27" ht="15">
      <c r="B57" s="281"/>
      <c r="C57" s="282"/>
      <c r="D57" s="282"/>
      <c r="E57" s="282"/>
      <c r="F57" s="283"/>
      <c r="G57" s="285"/>
      <c r="H57" s="31">
        <f>$H$4</f>
        <v>2018</v>
      </c>
      <c r="I57" s="274"/>
      <c r="J57" s="274"/>
      <c r="K57" s="292"/>
      <c r="L57" s="34" t="s">
        <v>3</v>
      </c>
      <c r="M57" s="34" t="s">
        <v>4</v>
      </c>
      <c r="N57" s="34" t="s">
        <v>5</v>
      </c>
      <c r="O57" s="141" t="s">
        <v>6</v>
      </c>
      <c r="P57" s="36" t="s">
        <v>3</v>
      </c>
      <c r="Q57" s="34" t="s">
        <v>4</v>
      </c>
      <c r="R57" s="34" t="s">
        <v>5</v>
      </c>
      <c r="S57" s="141" t="s">
        <v>6</v>
      </c>
      <c r="T57" s="36" t="s">
        <v>3</v>
      </c>
      <c r="U57" s="34" t="s">
        <v>4</v>
      </c>
      <c r="V57" s="34" t="s">
        <v>5</v>
      </c>
      <c r="W57" s="204" t="s">
        <v>6</v>
      </c>
      <c r="X57" s="34" t="s">
        <v>3</v>
      </c>
      <c r="Y57" s="34" t="s">
        <v>4</v>
      </c>
      <c r="Z57" s="34" t="s">
        <v>5</v>
      </c>
      <c r="AA57" s="37" t="s">
        <v>6</v>
      </c>
    </row>
    <row r="58" spans="2:27" ht="3.75" customHeight="1">
      <c r="B58" s="48"/>
      <c r="C58" s="44"/>
      <c r="D58" s="44"/>
      <c r="E58" s="44"/>
      <c r="F58" s="45"/>
      <c r="G58" s="49"/>
      <c r="H58" s="56"/>
      <c r="I58" s="44"/>
      <c r="J58" s="44"/>
      <c r="K58" s="45"/>
      <c r="L58" s="44"/>
      <c r="M58" s="44"/>
      <c r="N58" s="44"/>
      <c r="O58" s="45"/>
      <c r="P58" s="46"/>
      <c r="Q58" s="44"/>
      <c r="R58" s="44"/>
      <c r="S58" s="45"/>
      <c r="T58" s="46"/>
      <c r="U58" s="44"/>
      <c r="V58" s="44"/>
      <c r="W58" s="45"/>
      <c r="X58" s="44"/>
      <c r="Y58" s="44"/>
      <c r="Z58" s="44"/>
      <c r="AA58" s="47"/>
    </row>
    <row r="59" spans="2:27" ht="15">
      <c r="B59" s="38" t="s">
        <v>24</v>
      </c>
      <c r="C59" s="44"/>
      <c r="D59" s="44"/>
      <c r="E59" s="44"/>
      <c r="F59" s="45"/>
      <c r="G59" s="49"/>
      <c r="H59" s="56"/>
      <c r="I59" s="44"/>
      <c r="J59" s="44"/>
      <c r="K59" s="45"/>
      <c r="L59" s="44"/>
      <c r="M59" s="44"/>
      <c r="N59" s="44"/>
      <c r="O59" s="45"/>
      <c r="P59" s="46"/>
      <c r="Q59" s="44"/>
      <c r="R59" s="44"/>
      <c r="S59" s="45"/>
      <c r="T59" s="46"/>
      <c r="U59" s="44"/>
      <c r="V59" s="44"/>
      <c r="W59" s="45"/>
      <c r="X59" s="44"/>
      <c r="Y59" s="44"/>
      <c r="Z59" s="44"/>
      <c r="AA59" s="47"/>
    </row>
    <row r="60" spans="2:27" ht="15">
      <c r="B60" s="48"/>
      <c r="C60" s="44" t="s">
        <v>85</v>
      </c>
      <c r="D60" s="44"/>
      <c r="E60" s="44"/>
      <c r="F60" s="45"/>
      <c r="G60" s="49" t="s">
        <v>42</v>
      </c>
      <c r="H60" s="80">
        <v>5.444673547935722</v>
      </c>
      <c r="I60" s="63">
        <v>6.683816653276949</v>
      </c>
      <c r="J60" s="63">
        <v>6.332696815337769</v>
      </c>
      <c r="K60" s="62">
        <v>5.411597301182525</v>
      </c>
      <c r="L60" s="63">
        <v>5.4982811715284186</v>
      </c>
      <c r="M60" s="63">
        <v>5.536573294297014</v>
      </c>
      <c r="N60" s="63">
        <v>5.199894930373247</v>
      </c>
      <c r="O60" s="62">
        <v>5.562750873918091</v>
      </c>
      <c r="P60" s="64">
        <v>6.213472810285154</v>
      </c>
      <c r="Q60" s="63">
        <v>6.699971766906046</v>
      </c>
      <c r="R60" s="63">
        <v>6.890429228073785</v>
      </c>
      <c r="S60" s="62">
        <v>6.930201815752056</v>
      </c>
      <c r="T60" s="64">
        <v>6.47067175088938</v>
      </c>
      <c r="U60" s="63">
        <v>6.301351258706305</v>
      </c>
      <c r="V60" s="63">
        <v>6.295642163942276</v>
      </c>
      <c r="W60" s="62">
        <v>6.271170831175851</v>
      </c>
      <c r="X60" s="63">
        <v>5.737163291531971</v>
      </c>
      <c r="Y60" s="63">
        <v>5.451152695969185</v>
      </c>
      <c r="Z60" s="63">
        <v>5.268611937770615</v>
      </c>
      <c r="AA60" s="65">
        <v>5.208004058725365</v>
      </c>
    </row>
    <row r="61" spans="2:27" ht="18">
      <c r="B61" s="48"/>
      <c r="C61" s="44" t="s">
        <v>119</v>
      </c>
      <c r="D61" s="44"/>
      <c r="E61" s="44"/>
      <c r="F61" s="45"/>
      <c r="G61" s="49" t="s">
        <v>42</v>
      </c>
      <c r="H61" s="80">
        <v>6.184486373165669</v>
      </c>
      <c r="I61" s="63">
        <v>6.592396925317573</v>
      </c>
      <c r="J61" s="63">
        <v>6.274771510748096</v>
      </c>
      <c r="K61" s="62">
        <v>5.624071531653584</v>
      </c>
      <c r="L61" s="63">
        <v>6.255371033092544</v>
      </c>
      <c r="M61" s="63">
        <v>6.288297201550023</v>
      </c>
      <c r="N61" s="63">
        <v>6.0525914431044185</v>
      </c>
      <c r="O61" s="62">
        <v>6.145938660779123</v>
      </c>
      <c r="P61" s="64">
        <v>6.674533126138684</v>
      </c>
      <c r="Q61" s="63">
        <v>6.521399100599211</v>
      </c>
      <c r="R61" s="63">
        <v>6.686479073277553</v>
      </c>
      <c r="S61" s="62">
        <v>6.490244904491931</v>
      </c>
      <c r="T61" s="64">
        <v>6.230076314434058</v>
      </c>
      <c r="U61" s="63">
        <v>6.301351258706305</v>
      </c>
      <c r="V61" s="63">
        <v>6.295642163942176</v>
      </c>
      <c r="W61" s="62">
        <v>6.271170831175837</v>
      </c>
      <c r="X61" s="63">
        <v>5.948849233494997</v>
      </c>
      <c r="Y61" s="63">
        <v>5.662266044338281</v>
      </c>
      <c r="Z61" s="63">
        <v>5.479359839298439</v>
      </c>
      <c r="AA61" s="65">
        <v>5.418630623198311</v>
      </c>
    </row>
    <row r="62" spans="2:27" ht="18.75" thickBot="1">
      <c r="B62" s="50"/>
      <c r="C62" s="51" t="s">
        <v>121</v>
      </c>
      <c r="D62" s="51"/>
      <c r="E62" s="51"/>
      <c r="F62" s="52"/>
      <c r="G62" s="53" t="s">
        <v>42</v>
      </c>
      <c r="H62" s="81">
        <v>2.0591806888079986</v>
      </c>
      <c r="I62" s="66">
        <v>2.204952311458584</v>
      </c>
      <c r="J62" s="66">
        <v>2.5801339864764117</v>
      </c>
      <c r="K62" s="67">
        <v>2.2310116311864903</v>
      </c>
      <c r="L62" s="66">
        <v>1.7096692074689344</v>
      </c>
      <c r="M62" s="66">
        <v>2.045221573557953</v>
      </c>
      <c r="N62" s="66">
        <v>2.3473547371612113</v>
      </c>
      <c r="O62" s="67">
        <v>2.1312304831830176</v>
      </c>
      <c r="P62" s="68">
        <v>2.304520059055676</v>
      </c>
      <c r="Q62" s="66">
        <v>2.144632845068699</v>
      </c>
      <c r="R62" s="66">
        <v>2.0162679530638172</v>
      </c>
      <c r="S62" s="67">
        <v>2.360688938322326</v>
      </c>
      <c r="T62" s="68">
        <v>2.3597407400195607</v>
      </c>
      <c r="U62" s="66">
        <v>2.6041831982022074</v>
      </c>
      <c r="V62" s="66">
        <v>2.733769631583314</v>
      </c>
      <c r="W62" s="67">
        <v>2.6208933410123194</v>
      </c>
      <c r="X62" s="66">
        <v>2.375467936304915</v>
      </c>
      <c r="Y62" s="66">
        <v>2.22192560701626</v>
      </c>
      <c r="Z62" s="66">
        <v>2.178464259791795</v>
      </c>
      <c r="AA62" s="69">
        <v>2.1528258617831426</v>
      </c>
    </row>
    <row r="63" ht="3.75" customHeight="1"/>
    <row r="64" ht="15">
      <c r="B64" s="33" t="s">
        <v>99</v>
      </c>
    </row>
    <row r="65" ht="15">
      <c r="B65" s="33" t="s">
        <v>151</v>
      </c>
    </row>
    <row r="66" ht="15">
      <c r="B66" s="33" t="s">
        <v>106</v>
      </c>
    </row>
    <row r="67" ht="15">
      <c r="B67" s="33" t="s">
        <v>107</v>
      </c>
    </row>
    <row r="68" ht="15">
      <c r="B68" s="33" t="s">
        <v>108</v>
      </c>
    </row>
    <row r="69" ht="15">
      <c r="B69" s="33" t="s">
        <v>109</v>
      </c>
    </row>
  </sheetData>
  <sheetProtection/>
  <mergeCells count="27">
    <mergeCell ref="X3:AA3"/>
    <mergeCell ref="X31:AA31"/>
    <mergeCell ref="X56:AA56"/>
    <mergeCell ref="P31:S31"/>
    <mergeCell ref="T56:W56"/>
    <mergeCell ref="T31:W31"/>
    <mergeCell ref="P56:S56"/>
    <mergeCell ref="L3:O3"/>
    <mergeCell ref="P3:S3"/>
    <mergeCell ref="T3:W3"/>
    <mergeCell ref="L56:O56"/>
    <mergeCell ref="L31:O31"/>
    <mergeCell ref="K31:K32"/>
    <mergeCell ref="J3:J4"/>
    <mergeCell ref="B3:F4"/>
    <mergeCell ref="G3:G4"/>
    <mergeCell ref="K3:K4"/>
    <mergeCell ref="I3:I4"/>
    <mergeCell ref="K56:K57"/>
    <mergeCell ref="I31:I32"/>
    <mergeCell ref="J31:J32"/>
    <mergeCell ref="J56:J57"/>
    <mergeCell ref="B56:F57"/>
    <mergeCell ref="B31:F32"/>
    <mergeCell ref="G31:G32"/>
    <mergeCell ref="G56:G57"/>
    <mergeCell ref="I56:I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W51" sqref="W51"/>
    </sheetView>
  </sheetViews>
  <sheetFormatPr defaultColWidth="9.140625" defaultRowHeight="15"/>
  <cols>
    <col min="1" max="5" width="3.140625" style="33" customWidth="1"/>
    <col min="6" max="6" width="31.57421875" style="33" customWidth="1"/>
    <col min="7" max="7" width="22.00390625" style="33" customWidth="1"/>
    <col min="8" max="8" width="10.140625" style="33" customWidth="1"/>
    <col min="9" max="27" width="9.140625" style="33" customWidth="1"/>
    <col min="28" max="16384" width="9.140625" style="33" customWidth="1"/>
  </cols>
  <sheetData>
    <row r="1" ht="22.5" customHeight="1" thickBot="1">
      <c r="B1" s="32" t="s">
        <v>137</v>
      </c>
    </row>
    <row r="2" spans="2:27" ht="30" customHeight="1">
      <c r="B2" s="192" t="str">
        <f>"Strednodobá predikcia "&amp;Súhrn!$H$3&amp;" - obchodná a platobná bilancia [objem]"</f>
        <v>Strednodobá predikcia P1Q-2019 - obchodná a platobná bilancia [objem]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</row>
    <row r="3" spans="2:27" ht="15">
      <c r="B3" s="286" t="s">
        <v>29</v>
      </c>
      <c r="C3" s="287"/>
      <c r="D3" s="287"/>
      <c r="E3" s="287"/>
      <c r="F3" s="288"/>
      <c r="G3" s="289" t="s">
        <v>69</v>
      </c>
      <c r="H3" s="29" t="s">
        <v>35</v>
      </c>
      <c r="I3" s="275">
        <v>2019</v>
      </c>
      <c r="J3" s="275">
        <v>2020</v>
      </c>
      <c r="K3" s="291">
        <v>2021</v>
      </c>
      <c r="L3" s="293">
        <v>2018</v>
      </c>
      <c r="M3" s="294"/>
      <c r="N3" s="294"/>
      <c r="O3" s="294"/>
      <c r="P3" s="293">
        <v>2019</v>
      </c>
      <c r="Q3" s="294"/>
      <c r="R3" s="294"/>
      <c r="S3" s="294"/>
      <c r="T3" s="293">
        <v>2020</v>
      </c>
      <c r="U3" s="294"/>
      <c r="V3" s="294"/>
      <c r="W3" s="294"/>
      <c r="X3" s="293">
        <v>2021</v>
      </c>
      <c r="Y3" s="294"/>
      <c r="Z3" s="294"/>
      <c r="AA3" s="296"/>
    </row>
    <row r="4" spans="2:27" ht="15">
      <c r="B4" s="281"/>
      <c r="C4" s="282"/>
      <c r="D4" s="282"/>
      <c r="E4" s="282"/>
      <c r="F4" s="283"/>
      <c r="G4" s="285"/>
      <c r="H4" s="31">
        <v>2018</v>
      </c>
      <c r="I4" s="274"/>
      <c r="J4" s="274"/>
      <c r="K4" s="292"/>
      <c r="L4" s="34" t="s">
        <v>3</v>
      </c>
      <c r="M4" s="34" t="s">
        <v>4</v>
      </c>
      <c r="N4" s="34" t="s">
        <v>5</v>
      </c>
      <c r="O4" s="141" t="s">
        <v>6</v>
      </c>
      <c r="P4" s="36" t="s">
        <v>3</v>
      </c>
      <c r="Q4" s="34" t="s">
        <v>4</v>
      </c>
      <c r="R4" s="34" t="s">
        <v>5</v>
      </c>
      <c r="S4" s="141" t="s">
        <v>6</v>
      </c>
      <c r="T4" s="36" t="s">
        <v>3</v>
      </c>
      <c r="U4" s="34" t="s">
        <v>4</v>
      </c>
      <c r="V4" s="34" t="s">
        <v>5</v>
      </c>
      <c r="W4" s="204" t="s">
        <v>6</v>
      </c>
      <c r="X4" s="34" t="s">
        <v>3</v>
      </c>
      <c r="Y4" s="34" t="s">
        <v>4</v>
      </c>
      <c r="Z4" s="34" t="s">
        <v>5</v>
      </c>
      <c r="AA4" s="37" t="s">
        <v>6</v>
      </c>
    </row>
    <row r="5" spans="2:27" ht="3.75" customHeight="1">
      <c r="B5" s="38"/>
      <c r="C5" s="39"/>
      <c r="D5" s="39"/>
      <c r="E5" s="39"/>
      <c r="F5" s="40"/>
      <c r="G5" s="28"/>
      <c r="H5" s="93"/>
      <c r="I5" s="82"/>
      <c r="J5" s="245"/>
      <c r="K5" s="83"/>
      <c r="L5" s="43"/>
      <c r="M5" s="43"/>
      <c r="N5" s="43"/>
      <c r="O5" s="42"/>
      <c r="P5" s="43"/>
      <c r="Q5" s="43"/>
      <c r="R5" s="43"/>
      <c r="S5" s="42"/>
      <c r="T5" s="43"/>
      <c r="U5" s="43"/>
      <c r="V5" s="43"/>
      <c r="W5" s="42"/>
      <c r="X5" s="43"/>
      <c r="Y5" s="43"/>
      <c r="Z5" s="43"/>
      <c r="AA5" s="59"/>
    </row>
    <row r="6" spans="2:27" ht="15">
      <c r="B6" s="38" t="s">
        <v>52</v>
      </c>
      <c r="C6" s="39"/>
      <c r="D6" s="39"/>
      <c r="E6" s="39"/>
      <c r="F6" s="86"/>
      <c r="G6" s="41"/>
      <c r="H6" s="120"/>
      <c r="I6" s="121"/>
      <c r="J6" s="121"/>
      <c r="K6" s="122"/>
      <c r="L6" s="123"/>
      <c r="M6" s="123"/>
      <c r="N6" s="123"/>
      <c r="O6" s="124"/>
      <c r="P6" s="123"/>
      <c r="Q6" s="123"/>
      <c r="R6" s="123"/>
      <c r="S6" s="124"/>
      <c r="T6" s="123"/>
      <c r="U6" s="123"/>
      <c r="V6" s="123"/>
      <c r="W6" s="124"/>
      <c r="X6" s="123"/>
      <c r="Y6" s="123"/>
      <c r="Z6" s="123"/>
      <c r="AA6" s="125"/>
    </row>
    <row r="7" spans="2:27" ht="15">
      <c r="B7" s="38"/>
      <c r="C7" s="85" t="s">
        <v>31</v>
      </c>
      <c r="D7" s="39"/>
      <c r="E7" s="39"/>
      <c r="F7" s="86"/>
      <c r="G7" s="49" t="s">
        <v>128</v>
      </c>
      <c r="H7" s="126">
        <v>86849.3139999999</v>
      </c>
      <c r="I7" s="71">
        <v>92286.58739056438</v>
      </c>
      <c r="J7" s="71">
        <v>97433.6792217554</v>
      </c>
      <c r="K7" s="70">
        <v>102077.00832002936</v>
      </c>
      <c r="L7" s="72">
        <v>21041.2116734333</v>
      </c>
      <c r="M7" s="72">
        <v>21652.578568940295</v>
      </c>
      <c r="N7" s="72">
        <v>21807.7674975606</v>
      </c>
      <c r="O7" s="73">
        <v>22347.7562600657</v>
      </c>
      <c r="P7" s="72">
        <v>22639.49283607488</v>
      </c>
      <c r="Q7" s="72">
        <v>22918.657761785627</v>
      </c>
      <c r="R7" s="72">
        <v>23187.38510657771</v>
      </c>
      <c r="S7" s="73">
        <v>23541.05168612616</v>
      </c>
      <c r="T7" s="72">
        <v>23919.279708863625</v>
      </c>
      <c r="U7" s="72">
        <v>24206.87223326654</v>
      </c>
      <c r="V7" s="72">
        <v>24501.564314262785</v>
      </c>
      <c r="W7" s="73">
        <v>24805.962965362458</v>
      </c>
      <c r="X7" s="72">
        <v>25085.518026761663</v>
      </c>
      <c r="Y7" s="72">
        <v>25372.290831247283</v>
      </c>
      <c r="Z7" s="72">
        <v>25660.709229868506</v>
      </c>
      <c r="AA7" s="75">
        <v>25958.490232151904</v>
      </c>
    </row>
    <row r="8" spans="2:27" ht="15">
      <c r="B8" s="48"/>
      <c r="C8" s="44"/>
      <c r="D8" s="60" t="s">
        <v>53</v>
      </c>
      <c r="E8" s="44"/>
      <c r="F8" s="45"/>
      <c r="G8" s="49" t="s">
        <v>128</v>
      </c>
      <c r="H8" s="126">
        <v>39175.25699999999</v>
      </c>
      <c r="I8" s="71">
        <v>40539.76931473106</v>
      </c>
      <c r="J8" s="71">
        <v>42809.6522722531</v>
      </c>
      <c r="K8" s="70">
        <v>44675.994401621676</v>
      </c>
      <c r="L8" s="71">
        <v>9341.26169151857</v>
      </c>
      <c r="M8" s="71">
        <v>9957.40022912948</v>
      </c>
      <c r="N8" s="71">
        <v>9878.65510550386</v>
      </c>
      <c r="O8" s="70">
        <v>9997.93997384808</v>
      </c>
      <c r="P8" s="71">
        <v>9936.306535166088</v>
      </c>
      <c r="Q8" s="71">
        <v>10064.024733425309</v>
      </c>
      <c r="R8" s="71">
        <v>10186.547157471541</v>
      </c>
      <c r="S8" s="70">
        <v>10352.890888668115</v>
      </c>
      <c r="T8" s="71">
        <v>10516.551891585474</v>
      </c>
      <c r="U8" s="71">
        <v>10639.603472771898</v>
      </c>
      <c r="V8" s="71">
        <v>10764.654351540543</v>
      </c>
      <c r="W8" s="70">
        <v>10888.842556355185</v>
      </c>
      <c r="X8" s="71">
        <v>10996.123543386975</v>
      </c>
      <c r="Y8" s="71">
        <v>11111.459526539273</v>
      </c>
      <c r="Z8" s="71">
        <v>11226.149039711798</v>
      </c>
      <c r="AA8" s="140">
        <v>11342.262291983627</v>
      </c>
    </row>
    <row r="9" spans="2:27" ht="15" customHeight="1">
      <c r="B9" s="48"/>
      <c r="C9" s="44"/>
      <c r="D9" s="60" t="s">
        <v>54</v>
      </c>
      <c r="E9" s="44"/>
      <c r="F9" s="45"/>
      <c r="G9" s="49" t="s">
        <v>128</v>
      </c>
      <c r="H9" s="126">
        <v>47674.66599999999</v>
      </c>
      <c r="I9" s="71">
        <v>51746.81807583333</v>
      </c>
      <c r="J9" s="71">
        <v>54624.02694950231</v>
      </c>
      <c r="K9" s="70">
        <v>57401.01391840768</v>
      </c>
      <c r="L9" s="71">
        <v>11696.90457866264</v>
      </c>
      <c r="M9" s="71">
        <v>11744.76010736654</v>
      </c>
      <c r="N9" s="71">
        <v>11444.49009660457</v>
      </c>
      <c r="O9" s="70">
        <v>12788.51121736624</v>
      </c>
      <c r="P9" s="71">
        <v>12703.186300908796</v>
      </c>
      <c r="Q9" s="71">
        <v>12854.633028360317</v>
      </c>
      <c r="R9" s="71">
        <v>13000.83794910617</v>
      </c>
      <c r="S9" s="70">
        <v>13188.160797458044</v>
      </c>
      <c r="T9" s="71">
        <v>13402.727817278152</v>
      </c>
      <c r="U9" s="71">
        <v>13567.268760494639</v>
      </c>
      <c r="V9" s="71">
        <v>13736.909962722242</v>
      </c>
      <c r="W9" s="70">
        <v>13917.120409007272</v>
      </c>
      <c r="X9" s="71">
        <v>14089.394483374686</v>
      </c>
      <c r="Y9" s="71">
        <v>14260.831304708012</v>
      </c>
      <c r="Z9" s="71">
        <v>14434.560190156708</v>
      </c>
      <c r="AA9" s="140">
        <v>14616.227940168277</v>
      </c>
    </row>
    <row r="10" spans="2:27" ht="3.75" customHeight="1">
      <c r="B10" s="48"/>
      <c r="C10" s="44"/>
      <c r="D10" s="44"/>
      <c r="E10" s="44"/>
      <c r="F10" s="45"/>
      <c r="G10" s="49"/>
      <c r="H10" s="126"/>
      <c r="I10" s="71"/>
      <c r="J10" s="71"/>
      <c r="K10" s="70"/>
      <c r="L10" s="71"/>
      <c r="M10" s="71"/>
      <c r="N10" s="71"/>
      <c r="O10" s="70"/>
      <c r="P10" s="71"/>
      <c r="Q10" s="71"/>
      <c r="R10" s="71"/>
      <c r="S10" s="70"/>
      <c r="T10" s="71"/>
      <c r="U10" s="71"/>
      <c r="V10" s="71"/>
      <c r="W10" s="70"/>
      <c r="X10" s="71"/>
      <c r="Y10" s="71"/>
      <c r="Z10" s="71"/>
      <c r="AA10" s="140"/>
    </row>
    <row r="11" spans="2:27" ht="15" customHeight="1">
      <c r="B11" s="48"/>
      <c r="C11" s="44" t="s">
        <v>32</v>
      </c>
      <c r="D11" s="44"/>
      <c r="E11" s="44"/>
      <c r="F11" s="45"/>
      <c r="G11" s="49" t="s">
        <v>128</v>
      </c>
      <c r="H11" s="115">
        <v>81035.314</v>
      </c>
      <c r="I11" s="72">
        <v>86662.37426787254</v>
      </c>
      <c r="J11" s="72">
        <v>91651.28372729266</v>
      </c>
      <c r="K11" s="73">
        <v>96301.77564634188</v>
      </c>
      <c r="L11" s="72">
        <v>19645.8324370213</v>
      </c>
      <c r="M11" s="72">
        <v>20025.4035967651</v>
      </c>
      <c r="N11" s="72">
        <v>20413.6044807938</v>
      </c>
      <c r="O11" s="73">
        <v>20950.4734854198</v>
      </c>
      <c r="P11" s="72">
        <v>21232.8172323751</v>
      </c>
      <c r="Q11" s="72">
        <v>21507.922969852807</v>
      </c>
      <c r="R11" s="72">
        <v>21781.87533320698</v>
      </c>
      <c r="S11" s="73">
        <v>22139.75873243766</v>
      </c>
      <c r="T11" s="72">
        <v>22472.898842220857</v>
      </c>
      <c r="U11" s="72">
        <v>22757.4835333989</v>
      </c>
      <c r="V11" s="72">
        <v>23041.711976215993</v>
      </c>
      <c r="W11" s="73">
        <v>23379.189375456903</v>
      </c>
      <c r="X11" s="72">
        <v>23644.110153455258</v>
      </c>
      <c r="Y11" s="72">
        <v>23925.664240478804</v>
      </c>
      <c r="Z11" s="72">
        <v>24208.785380184552</v>
      </c>
      <c r="AA11" s="75">
        <v>24523.215872223267</v>
      </c>
    </row>
    <row r="12" spans="2:27" ht="15" customHeight="1">
      <c r="B12" s="48"/>
      <c r="C12" s="44"/>
      <c r="D12" s="60" t="s">
        <v>55</v>
      </c>
      <c r="E12" s="44"/>
      <c r="F12" s="45"/>
      <c r="G12" s="49" t="s">
        <v>128</v>
      </c>
      <c r="H12" s="126">
        <v>24565.436999999998</v>
      </c>
      <c r="I12" s="71">
        <v>26060.097527801903</v>
      </c>
      <c r="J12" s="71">
        <v>27560.30414189717</v>
      </c>
      <c r="K12" s="70">
        <v>28958.745783803653</v>
      </c>
      <c r="L12" s="71">
        <v>5986.14182507787</v>
      </c>
      <c r="M12" s="71">
        <v>6069.11233447807</v>
      </c>
      <c r="N12" s="71">
        <v>6185.96368650379</v>
      </c>
      <c r="O12" s="70">
        <v>6324.21915394027</v>
      </c>
      <c r="P12" s="71">
        <v>6384.884934670179</v>
      </c>
      <c r="Q12" s="71">
        <v>6467.611520569692</v>
      </c>
      <c r="R12" s="71">
        <v>6549.991277266806</v>
      </c>
      <c r="S12" s="70">
        <v>6657.609795295226</v>
      </c>
      <c r="T12" s="71">
        <v>6757.787800164305</v>
      </c>
      <c r="U12" s="71">
        <v>6843.364786367054</v>
      </c>
      <c r="V12" s="71">
        <v>6928.8346457214</v>
      </c>
      <c r="W12" s="70">
        <v>7030.316909644412</v>
      </c>
      <c r="X12" s="71">
        <v>7109.980793424454</v>
      </c>
      <c r="Y12" s="71">
        <v>7194.646451723927</v>
      </c>
      <c r="Z12" s="71">
        <v>7279.7833358128455</v>
      </c>
      <c r="AA12" s="140">
        <v>7374.335202842427</v>
      </c>
    </row>
    <row r="13" spans="2:27" ht="15" customHeight="1">
      <c r="B13" s="48"/>
      <c r="C13" s="44"/>
      <c r="D13" s="60" t="s">
        <v>56</v>
      </c>
      <c r="E13" s="44"/>
      <c r="F13" s="45"/>
      <c r="G13" s="49" t="s">
        <v>128</v>
      </c>
      <c r="H13" s="126">
        <v>56473.358</v>
      </c>
      <c r="I13" s="71">
        <v>60602.27674007064</v>
      </c>
      <c r="J13" s="71">
        <v>64090.97958539549</v>
      </c>
      <c r="K13" s="70">
        <v>67343.02986253824</v>
      </c>
      <c r="L13" s="71">
        <v>13699.94890892176</v>
      </c>
      <c r="M13" s="71">
        <v>13887.429020851901</v>
      </c>
      <c r="N13" s="71">
        <v>14179.76142144995</v>
      </c>
      <c r="O13" s="70">
        <v>14706.21864877639</v>
      </c>
      <c r="P13" s="71">
        <v>14847.93229770492</v>
      </c>
      <c r="Q13" s="71">
        <v>15040.311449283116</v>
      </c>
      <c r="R13" s="71">
        <v>15231.884055940172</v>
      </c>
      <c r="S13" s="70">
        <v>15482.14893714243</v>
      </c>
      <c r="T13" s="71">
        <v>15715.111042056553</v>
      </c>
      <c r="U13" s="71">
        <v>15914.11874703185</v>
      </c>
      <c r="V13" s="71">
        <v>16112.877330494597</v>
      </c>
      <c r="W13" s="70">
        <v>16348.872465812494</v>
      </c>
      <c r="X13" s="71">
        <v>16534.129360030805</v>
      </c>
      <c r="Y13" s="71">
        <v>16731.017788754878</v>
      </c>
      <c r="Z13" s="71">
        <v>16929.00204437171</v>
      </c>
      <c r="AA13" s="140">
        <v>17148.880669380847</v>
      </c>
    </row>
    <row r="14" spans="2:27" ht="3.75" customHeight="1">
      <c r="B14" s="48"/>
      <c r="C14" s="44"/>
      <c r="D14" s="44"/>
      <c r="E14" s="44"/>
      <c r="F14" s="45"/>
      <c r="G14" s="49"/>
      <c r="H14" s="126"/>
      <c r="I14" s="71"/>
      <c r="J14" s="71"/>
      <c r="K14" s="70"/>
      <c r="L14" s="71"/>
      <c r="M14" s="71"/>
      <c r="N14" s="71"/>
      <c r="O14" s="70"/>
      <c r="P14" s="71"/>
      <c r="Q14" s="71"/>
      <c r="R14" s="71"/>
      <c r="S14" s="70"/>
      <c r="T14" s="71"/>
      <c r="U14" s="71"/>
      <c r="V14" s="71"/>
      <c r="W14" s="70"/>
      <c r="X14" s="71"/>
      <c r="Y14" s="71"/>
      <c r="Z14" s="71"/>
      <c r="AA14" s="140"/>
    </row>
    <row r="15" spans="2:27" ht="15" customHeight="1">
      <c r="B15" s="48"/>
      <c r="C15" s="44" t="s">
        <v>33</v>
      </c>
      <c r="D15" s="44"/>
      <c r="E15" s="44"/>
      <c r="F15" s="45"/>
      <c r="G15" s="49" t="s">
        <v>128</v>
      </c>
      <c r="H15" s="115">
        <v>5813.999999999891</v>
      </c>
      <c r="I15" s="72">
        <v>5624.213122691835</v>
      </c>
      <c r="J15" s="72">
        <v>5782.395494462755</v>
      </c>
      <c r="K15" s="73">
        <v>5775.232673687475</v>
      </c>
      <c r="L15" s="72">
        <v>1395.3792364119981</v>
      </c>
      <c r="M15" s="72">
        <v>1627.1749721751949</v>
      </c>
      <c r="N15" s="72">
        <v>1394.1630167667972</v>
      </c>
      <c r="O15" s="73">
        <v>1397.2827746459006</v>
      </c>
      <c r="P15" s="72">
        <v>1406.675603699783</v>
      </c>
      <c r="Q15" s="72">
        <v>1410.7347919328204</v>
      </c>
      <c r="R15" s="72">
        <v>1405.5097733707298</v>
      </c>
      <c r="S15" s="73">
        <v>1401.2929536885022</v>
      </c>
      <c r="T15" s="72">
        <v>1446.3808666427685</v>
      </c>
      <c r="U15" s="72">
        <v>1449.388699867639</v>
      </c>
      <c r="V15" s="72">
        <v>1459.8523380467923</v>
      </c>
      <c r="W15" s="73">
        <v>1426.7735899055551</v>
      </c>
      <c r="X15" s="72">
        <v>1441.4078733064052</v>
      </c>
      <c r="Y15" s="72">
        <v>1446.6265907684792</v>
      </c>
      <c r="Z15" s="72">
        <v>1451.9238496839534</v>
      </c>
      <c r="AA15" s="75">
        <v>1435.2743599286368</v>
      </c>
    </row>
    <row r="16" spans="2:27" ht="3.75" customHeight="1">
      <c r="B16" s="38"/>
      <c r="C16" s="44"/>
      <c r="D16" s="44"/>
      <c r="E16" s="44"/>
      <c r="F16" s="45"/>
      <c r="G16" s="49"/>
      <c r="H16" s="115"/>
      <c r="I16" s="72"/>
      <c r="J16" s="72"/>
      <c r="K16" s="73"/>
      <c r="L16" s="72"/>
      <c r="M16" s="72"/>
      <c r="N16" s="72"/>
      <c r="O16" s="73"/>
      <c r="P16" s="72"/>
      <c r="Q16" s="72"/>
      <c r="R16" s="72"/>
      <c r="S16" s="73"/>
      <c r="T16" s="72"/>
      <c r="U16" s="72"/>
      <c r="V16" s="72"/>
      <c r="W16" s="73"/>
      <c r="X16" s="72"/>
      <c r="Y16" s="72"/>
      <c r="Z16" s="72"/>
      <c r="AA16" s="75"/>
    </row>
    <row r="17" spans="2:27" ht="15" customHeight="1">
      <c r="B17" s="38" t="s">
        <v>57</v>
      </c>
      <c r="C17" s="39"/>
      <c r="D17" s="39"/>
      <c r="E17" s="39"/>
      <c r="F17" s="86"/>
      <c r="G17" s="49"/>
      <c r="H17" s="115"/>
      <c r="I17" s="72"/>
      <c r="J17" s="72"/>
      <c r="K17" s="73"/>
      <c r="L17" s="72"/>
      <c r="M17" s="72"/>
      <c r="N17" s="72"/>
      <c r="O17" s="73"/>
      <c r="P17" s="72"/>
      <c r="Q17" s="72"/>
      <c r="R17" s="72"/>
      <c r="S17" s="73"/>
      <c r="T17" s="72"/>
      <c r="U17" s="72"/>
      <c r="V17" s="72"/>
      <c r="W17" s="73"/>
      <c r="X17" s="72"/>
      <c r="Y17" s="72"/>
      <c r="Z17" s="72"/>
      <c r="AA17" s="75"/>
    </row>
    <row r="18" spans="2:27" ht="15" customHeight="1">
      <c r="B18" s="38"/>
      <c r="C18" s="85" t="s">
        <v>31</v>
      </c>
      <c r="D18" s="39"/>
      <c r="E18" s="39"/>
      <c r="F18" s="86"/>
      <c r="G18" s="49" t="s">
        <v>129</v>
      </c>
      <c r="H18" s="115">
        <v>86222.218174</v>
      </c>
      <c r="I18" s="72">
        <v>93033.44825882012</v>
      </c>
      <c r="J18" s="72">
        <v>100409.46073623069</v>
      </c>
      <c r="K18" s="73">
        <v>107250.4014883405</v>
      </c>
      <c r="L18" s="111"/>
      <c r="M18" s="111"/>
      <c r="N18" s="111"/>
      <c r="O18" s="128"/>
      <c r="P18" s="127"/>
      <c r="Q18" s="127"/>
      <c r="R18" s="127"/>
      <c r="S18" s="128"/>
      <c r="T18" s="127"/>
      <c r="U18" s="127"/>
      <c r="V18" s="127"/>
      <c r="W18" s="128"/>
      <c r="X18" s="127"/>
      <c r="Y18" s="127"/>
      <c r="Z18" s="127"/>
      <c r="AA18" s="129"/>
    </row>
    <row r="19" spans="2:27" ht="15" customHeight="1">
      <c r="B19" s="48"/>
      <c r="C19" s="44" t="s">
        <v>32</v>
      </c>
      <c r="D19" s="44"/>
      <c r="E19" s="44"/>
      <c r="F19" s="45"/>
      <c r="G19" s="49" t="s">
        <v>130</v>
      </c>
      <c r="H19" s="115">
        <v>85401.98806999999</v>
      </c>
      <c r="I19" s="72">
        <v>92608.79719265601</v>
      </c>
      <c r="J19" s="72">
        <v>100158.42681918424</v>
      </c>
      <c r="K19" s="73">
        <v>107151.66013296314</v>
      </c>
      <c r="L19" s="111"/>
      <c r="M19" s="111"/>
      <c r="N19" s="111"/>
      <c r="O19" s="128"/>
      <c r="P19" s="127"/>
      <c r="Q19" s="127"/>
      <c r="R19" s="127"/>
      <c r="S19" s="128"/>
      <c r="T19" s="127"/>
      <c r="U19" s="127"/>
      <c r="V19" s="127"/>
      <c r="W19" s="128"/>
      <c r="X19" s="127"/>
      <c r="Y19" s="127"/>
      <c r="Z19" s="127"/>
      <c r="AA19" s="129"/>
    </row>
    <row r="20" spans="2:27" ht="3.75" customHeight="1">
      <c r="B20" s="48"/>
      <c r="C20" s="44"/>
      <c r="D20" s="60"/>
      <c r="E20" s="44"/>
      <c r="F20" s="45"/>
      <c r="G20" s="49"/>
      <c r="H20" s="115"/>
      <c r="I20" s="72"/>
      <c r="J20" s="72"/>
      <c r="K20" s="73"/>
      <c r="L20" s="127"/>
      <c r="M20" s="127"/>
      <c r="N20" s="127"/>
      <c r="O20" s="128"/>
      <c r="P20" s="127"/>
      <c r="Q20" s="127"/>
      <c r="R20" s="127"/>
      <c r="S20" s="128"/>
      <c r="T20" s="127"/>
      <c r="U20" s="127"/>
      <c r="V20" s="127"/>
      <c r="W20" s="128"/>
      <c r="X20" s="127"/>
      <c r="Y20" s="127"/>
      <c r="Z20" s="127"/>
      <c r="AA20" s="129"/>
    </row>
    <row r="21" spans="2:27" ht="15" customHeight="1">
      <c r="B21" s="48"/>
      <c r="C21" s="85" t="s">
        <v>96</v>
      </c>
      <c r="D21" s="44"/>
      <c r="E21" s="44"/>
      <c r="F21" s="45"/>
      <c r="G21" s="49" t="s">
        <v>130</v>
      </c>
      <c r="H21" s="115">
        <v>820.2301040000038</v>
      </c>
      <c r="I21" s="72">
        <v>424.65106616410776</v>
      </c>
      <c r="J21" s="72">
        <v>251.03391704643036</v>
      </c>
      <c r="K21" s="73">
        <v>98.74135537737129</v>
      </c>
      <c r="L21" s="127"/>
      <c r="M21" s="127"/>
      <c r="N21" s="127"/>
      <c r="O21" s="128"/>
      <c r="P21" s="127"/>
      <c r="Q21" s="127"/>
      <c r="R21" s="127"/>
      <c r="S21" s="128"/>
      <c r="T21" s="127"/>
      <c r="U21" s="127"/>
      <c r="V21" s="127"/>
      <c r="W21" s="128"/>
      <c r="X21" s="127"/>
      <c r="Y21" s="127"/>
      <c r="Z21" s="127"/>
      <c r="AA21" s="129"/>
    </row>
    <row r="22" spans="2:27" ht="15" customHeight="1">
      <c r="B22" s="38"/>
      <c r="C22" s="85" t="s">
        <v>96</v>
      </c>
      <c r="D22" s="44"/>
      <c r="E22" s="44"/>
      <c r="F22" s="45"/>
      <c r="G22" s="49" t="s">
        <v>14</v>
      </c>
      <c r="H22" s="80">
        <v>0.9093279880438766</v>
      </c>
      <c r="I22" s="63">
        <v>0.4442287616608863</v>
      </c>
      <c r="J22" s="63">
        <v>0.24749641587380633</v>
      </c>
      <c r="K22" s="62">
        <v>0.09234084064347059</v>
      </c>
      <c r="L22" s="127"/>
      <c r="M22" s="127"/>
      <c r="N22" s="127"/>
      <c r="O22" s="128"/>
      <c r="P22" s="127"/>
      <c r="Q22" s="127"/>
      <c r="R22" s="127"/>
      <c r="S22" s="128"/>
      <c r="T22" s="127"/>
      <c r="U22" s="127"/>
      <c r="V22" s="127"/>
      <c r="W22" s="128"/>
      <c r="X22" s="127"/>
      <c r="Y22" s="127"/>
      <c r="Z22" s="127"/>
      <c r="AA22" s="129"/>
    </row>
    <row r="23" spans="2:27" ht="15" customHeight="1">
      <c r="B23" s="48"/>
      <c r="C23" s="85" t="s">
        <v>58</v>
      </c>
      <c r="D23" s="44"/>
      <c r="E23" s="44"/>
      <c r="F23" s="45"/>
      <c r="G23" s="49" t="s">
        <v>130</v>
      </c>
      <c r="H23" s="115">
        <v>-2257.2752293333297</v>
      </c>
      <c r="I23" s="72">
        <v>-2772.35239531662</v>
      </c>
      <c r="J23" s="72">
        <v>-3130.6990303903094</v>
      </c>
      <c r="K23" s="73">
        <v>-3379.4444786937074</v>
      </c>
      <c r="L23" s="127"/>
      <c r="M23" s="127"/>
      <c r="N23" s="127"/>
      <c r="O23" s="128"/>
      <c r="P23" s="127"/>
      <c r="Q23" s="127"/>
      <c r="R23" s="127"/>
      <c r="S23" s="128"/>
      <c r="T23" s="127"/>
      <c r="U23" s="127"/>
      <c r="V23" s="127"/>
      <c r="W23" s="128"/>
      <c r="X23" s="127"/>
      <c r="Y23" s="127"/>
      <c r="Z23" s="127"/>
      <c r="AA23" s="129"/>
    </row>
    <row r="24" spans="2:27" ht="15" customHeight="1">
      <c r="B24" s="48"/>
      <c r="C24" s="85" t="s">
        <v>58</v>
      </c>
      <c r="D24" s="44"/>
      <c r="E24" s="44"/>
      <c r="F24" s="45"/>
      <c r="G24" s="49" t="s">
        <v>14</v>
      </c>
      <c r="H24" s="80">
        <v>-2.5024728216399956</v>
      </c>
      <c r="I24" s="63">
        <v>-2.9001662060661215</v>
      </c>
      <c r="J24" s="63">
        <v>-3.086582077504257</v>
      </c>
      <c r="K24" s="62">
        <v>-3.1603854623817327</v>
      </c>
      <c r="L24" s="127"/>
      <c r="M24" s="127"/>
      <c r="N24" s="127"/>
      <c r="O24" s="128"/>
      <c r="P24" s="127"/>
      <c r="Q24" s="127"/>
      <c r="R24" s="127"/>
      <c r="S24" s="128"/>
      <c r="T24" s="127"/>
      <c r="U24" s="127"/>
      <c r="V24" s="127"/>
      <c r="W24" s="128"/>
      <c r="X24" s="127"/>
      <c r="Y24" s="127"/>
      <c r="Z24" s="127"/>
      <c r="AA24" s="129"/>
    </row>
    <row r="25" spans="2:27" ht="15" customHeight="1" thickBot="1">
      <c r="B25" s="50"/>
      <c r="C25" s="116" t="s">
        <v>59</v>
      </c>
      <c r="D25" s="51"/>
      <c r="E25" s="51"/>
      <c r="F25" s="52"/>
      <c r="G25" s="53" t="s">
        <v>131</v>
      </c>
      <c r="H25" s="130">
        <v>90201.7880000001</v>
      </c>
      <c r="I25" s="77">
        <v>95592.87979833156</v>
      </c>
      <c r="J25" s="77">
        <v>101429.31410143235</v>
      </c>
      <c r="K25" s="76">
        <v>106931.40184700405</v>
      </c>
      <c r="L25" s="131"/>
      <c r="M25" s="131"/>
      <c r="N25" s="131"/>
      <c r="O25" s="132"/>
      <c r="P25" s="131"/>
      <c r="Q25" s="131"/>
      <c r="R25" s="131"/>
      <c r="S25" s="132"/>
      <c r="T25" s="131"/>
      <c r="U25" s="131"/>
      <c r="V25" s="131"/>
      <c r="W25" s="132"/>
      <c r="X25" s="131"/>
      <c r="Y25" s="131"/>
      <c r="Z25" s="131"/>
      <c r="AA25" s="133"/>
    </row>
    <row r="26" ht="15.75" thickBot="1"/>
    <row r="27" spans="2:27" ht="30" customHeight="1">
      <c r="B27" s="192" t="str">
        <f>"Strednodobá predikcia "&amp;Súhrn!$H$3&amp;" - obchodná a platobná bilancia [zmena oproti predchádzajúcemu obdobiu]"</f>
        <v>Strednodobá predikcia P1Q-2019 - obchodná a platobná bilancia [zmena oproti predchádzajúcemu obdobiu]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4"/>
    </row>
    <row r="28" spans="2:27" ht="15">
      <c r="B28" s="286" t="s">
        <v>29</v>
      </c>
      <c r="C28" s="287"/>
      <c r="D28" s="287"/>
      <c r="E28" s="287"/>
      <c r="F28" s="288"/>
      <c r="G28" s="289" t="s">
        <v>69</v>
      </c>
      <c r="H28" s="29" t="str">
        <f>H$3</f>
        <v>Skutočnosť</v>
      </c>
      <c r="I28" s="275">
        <f>I$3</f>
        <v>2019</v>
      </c>
      <c r="J28" s="275">
        <f>J$3</f>
        <v>2020</v>
      </c>
      <c r="K28" s="291">
        <f>K$3</f>
        <v>2021</v>
      </c>
      <c r="L28" s="293">
        <f>L$3</f>
        <v>2018</v>
      </c>
      <c r="M28" s="294"/>
      <c r="N28" s="294"/>
      <c r="O28" s="294"/>
      <c r="P28" s="293">
        <f>P$3</f>
        <v>2019</v>
      </c>
      <c r="Q28" s="294"/>
      <c r="R28" s="294"/>
      <c r="S28" s="294"/>
      <c r="T28" s="293">
        <f>T$3</f>
        <v>2020</v>
      </c>
      <c r="U28" s="294"/>
      <c r="V28" s="294"/>
      <c r="W28" s="294"/>
      <c r="X28" s="293">
        <f>X$3</f>
        <v>2021</v>
      </c>
      <c r="Y28" s="294"/>
      <c r="Z28" s="294"/>
      <c r="AA28" s="296"/>
    </row>
    <row r="29" spans="2:27" ht="15">
      <c r="B29" s="281"/>
      <c r="C29" s="282"/>
      <c r="D29" s="282"/>
      <c r="E29" s="282"/>
      <c r="F29" s="283"/>
      <c r="G29" s="285"/>
      <c r="H29" s="31">
        <f>$H$4</f>
        <v>2018</v>
      </c>
      <c r="I29" s="274"/>
      <c r="J29" s="274"/>
      <c r="K29" s="292"/>
      <c r="L29" s="34" t="s">
        <v>3</v>
      </c>
      <c r="M29" s="34" t="s">
        <v>4</v>
      </c>
      <c r="N29" s="34" t="s">
        <v>5</v>
      </c>
      <c r="O29" s="141" t="s">
        <v>6</v>
      </c>
      <c r="P29" s="36" t="s">
        <v>3</v>
      </c>
      <c r="Q29" s="34" t="s">
        <v>4</v>
      </c>
      <c r="R29" s="34" t="s">
        <v>5</v>
      </c>
      <c r="S29" s="141" t="s">
        <v>6</v>
      </c>
      <c r="T29" s="36" t="s">
        <v>3</v>
      </c>
      <c r="U29" s="34" t="s">
        <v>4</v>
      </c>
      <c r="V29" s="34" t="s">
        <v>5</v>
      </c>
      <c r="W29" s="204" t="s">
        <v>6</v>
      </c>
      <c r="X29" s="34" t="s">
        <v>3</v>
      </c>
      <c r="Y29" s="34" t="s">
        <v>4</v>
      </c>
      <c r="Z29" s="34" t="s">
        <v>5</v>
      </c>
      <c r="AA29" s="37" t="s">
        <v>6</v>
      </c>
    </row>
    <row r="30" spans="2:27" ht="3.75" customHeight="1">
      <c r="B30" s="38"/>
      <c r="C30" s="39"/>
      <c r="D30" s="39"/>
      <c r="E30" s="39"/>
      <c r="F30" s="40"/>
      <c r="G30" s="28"/>
      <c r="H30" s="93"/>
      <c r="I30" s="82"/>
      <c r="J30" s="245"/>
      <c r="K30" s="83"/>
      <c r="L30" s="43"/>
      <c r="M30" s="43"/>
      <c r="N30" s="43"/>
      <c r="O30" s="42"/>
      <c r="P30" s="43"/>
      <c r="Q30" s="43"/>
      <c r="R30" s="43"/>
      <c r="S30" s="42"/>
      <c r="T30" s="43"/>
      <c r="U30" s="43"/>
      <c r="V30" s="43"/>
      <c r="W30" s="42"/>
      <c r="X30" s="43"/>
      <c r="Y30" s="43"/>
      <c r="Z30" s="43"/>
      <c r="AA30" s="59"/>
    </row>
    <row r="31" spans="2:27" ht="15">
      <c r="B31" s="38" t="s">
        <v>52</v>
      </c>
      <c r="C31" s="39"/>
      <c r="D31" s="39"/>
      <c r="E31" s="39"/>
      <c r="F31" s="86"/>
      <c r="G31" s="41"/>
      <c r="H31" s="93"/>
      <c r="I31" s="82"/>
      <c r="J31" s="245"/>
      <c r="K31" s="83"/>
      <c r="L31" s="43"/>
      <c r="M31" s="43"/>
      <c r="N31" s="43"/>
      <c r="O31" s="42"/>
      <c r="P31" s="43"/>
      <c r="Q31" s="43"/>
      <c r="R31" s="43"/>
      <c r="S31" s="42"/>
      <c r="T31" s="43"/>
      <c r="U31" s="43"/>
      <c r="V31" s="43"/>
      <c r="W31" s="42"/>
      <c r="X31" s="43"/>
      <c r="Y31" s="43"/>
      <c r="Z31" s="43"/>
      <c r="AA31" s="59"/>
    </row>
    <row r="32" spans="2:27" ht="15">
      <c r="B32" s="38"/>
      <c r="C32" s="85" t="s">
        <v>31</v>
      </c>
      <c r="D32" s="39"/>
      <c r="E32" s="39"/>
      <c r="F32" s="86"/>
      <c r="G32" s="49" t="s">
        <v>42</v>
      </c>
      <c r="H32" s="98">
        <v>4.811235766331421</v>
      </c>
      <c r="I32" s="99">
        <v>6.260583003067239</v>
      </c>
      <c r="J32" s="99">
        <v>5.577291323394704</v>
      </c>
      <c r="K32" s="100">
        <v>4.765630463061868</v>
      </c>
      <c r="L32" s="63">
        <v>-1.4307428215837064</v>
      </c>
      <c r="M32" s="63">
        <v>2.9055688664493857</v>
      </c>
      <c r="N32" s="63">
        <v>0.7167226209395636</v>
      </c>
      <c r="O32" s="62">
        <v>2.4761304088807066</v>
      </c>
      <c r="P32" s="63">
        <v>1.3054401194203962</v>
      </c>
      <c r="Q32" s="63">
        <v>1.233088248628576</v>
      </c>
      <c r="R32" s="63">
        <v>1.172526539665668</v>
      </c>
      <c r="S32" s="62">
        <v>1.5252542618448501</v>
      </c>
      <c r="T32" s="63">
        <v>1.6066742802335057</v>
      </c>
      <c r="U32" s="63">
        <v>1.2023460902810683</v>
      </c>
      <c r="V32" s="63">
        <v>1.2173901615891651</v>
      </c>
      <c r="W32" s="62">
        <v>1.2423641494697506</v>
      </c>
      <c r="X32" s="63">
        <v>1.1269671803894994</v>
      </c>
      <c r="Y32" s="63">
        <v>1.1431807155813232</v>
      </c>
      <c r="Z32" s="63">
        <v>1.136745595971263</v>
      </c>
      <c r="AA32" s="65">
        <v>1.160455074003906</v>
      </c>
    </row>
    <row r="33" spans="2:27" ht="15">
      <c r="B33" s="48"/>
      <c r="C33" s="44"/>
      <c r="D33" s="60" t="s">
        <v>53</v>
      </c>
      <c r="E33" s="44"/>
      <c r="F33" s="45"/>
      <c r="G33" s="49" t="s">
        <v>42</v>
      </c>
      <c r="H33" s="98">
        <v>-0.2746470388433835</v>
      </c>
      <c r="I33" s="99">
        <v>3.483097289524011</v>
      </c>
      <c r="J33" s="99">
        <v>5.599151144397922</v>
      </c>
      <c r="K33" s="100">
        <v>4.359629266547998</v>
      </c>
      <c r="L33" s="104">
        <v>-4.021892973076348</v>
      </c>
      <c r="M33" s="104">
        <v>6.5958813483443635</v>
      </c>
      <c r="N33" s="104">
        <v>-0.7908201118125078</v>
      </c>
      <c r="O33" s="105">
        <v>1.2075010927121212</v>
      </c>
      <c r="P33" s="104">
        <v>-0.616461379476263</v>
      </c>
      <c r="Q33" s="104">
        <v>1.285368942747553</v>
      </c>
      <c r="R33" s="104">
        <v>1.2174296793936037</v>
      </c>
      <c r="S33" s="105">
        <v>1.632974634339817</v>
      </c>
      <c r="T33" s="104">
        <v>1.5808241840595088</v>
      </c>
      <c r="U33" s="104">
        <v>1.1700753484122401</v>
      </c>
      <c r="V33" s="104">
        <v>1.175334015865019</v>
      </c>
      <c r="W33" s="105">
        <v>1.1536664416621107</v>
      </c>
      <c r="X33" s="104">
        <v>0.9852377465883819</v>
      </c>
      <c r="Y33" s="104">
        <v>1.0488785679537074</v>
      </c>
      <c r="Z33" s="104">
        <v>1.03217325229501</v>
      </c>
      <c r="AA33" s="142">
        <v>1.0343106247840268</v>
      </c>
    </row>
    <row r="34" spans="2:27" ht="15" customHeight="1">
      <c r="B34" s="48"/>
      <c r="C34" s="44"/>
      <c r="D34" s="60" t="s">
        <v>54</v>
      </c>
      <c r="E34" s="44"/>
      <c r="F34" s="45"/>
      <c r="G34" s="49" t="s">
        <v>42</v>
      </c>
      <c r="H34" s="98">
        <v>9.533333495691096</v>
      </c>
      <c r="I34" s="99">
        <v>8.541542956658247</v>
      </c>
      <c r="J34" s="99">
        <v>5.560165785367758</v>
      </c>
      <c r="K34" s="100">
        <v>5.083819564369691</v>
      </c>
      <c r="L34" s="104">
        <v>-2.6879838305091823</v>
      </c>
      <c r="M34" s="104">
        <v>0.4091298546728126</v>
      </c>
      <c r="N34" s="104">
        <v>-2.5566295779309627</v>
      </c>
      <c r="O34" s="105">
        <v>11.743827024328695</v>
      </c>
      <c r="P34" s="104">
        <v>-0.6671997624053176</v>
      </c>
      <c r="Q34" s="104">
        <v>1.1921948073821937</v>
      </c>
      <c r="R34" s="104">
        <v>1.1373714086064552</v>
      </c>
      <c r="S34" s="105">
        <v>1.4408521134189982</v>
      </c>
      <c r="T34" s="104">
        <v>1.6269669676871388</v>
      </c>
      <c r="U34" s="104">
        <v>1.2276675723009731</v>
      </c>
      <c r="V34" s="104">
        <v>1.2503710601028786</v>
      </c>
      <c r="W34" s="105">
        <v>1.3118703316398381</v>
      </c>
      <c r="X34" s="104">
        <v>1.2378571809719858</v>
      </c>
      <c r="Y34" s="104">
        <v>1.2167791989614614</v>
      </c>
      <c r="Z34" s="104">
        <v>1.2182241114607564</v>
      </c>
      <c r="AA34" s="142">
        <v>1.258561034200767</v>
      </c>
    </row>
    <row r="35" spans="2:27" ht="3.75" customHeight="1">
      <c r="B35" s="48"/>
      <c r="C35" s="44"/>
      <c r="D35" s="44"/>
      <c r="E35" s="44"/>
      <c r="F35" s="45"/>
      <c r="G35" s="49"/>
      <c r="H35" s="80"/>
      <c r="I35" s="44"/>
      <c r="J35" s="44"/>
      <c r="K35" s="45"/>
      <c r="L35" s="44"/>
      <c r="M35" s="44"/>
      <c r="N35" s="44"/>
      <c r="O35" s="45"/>
      <c r="P35" s="44"/>
      <c r="Q35" s="44"/>
      <c r="R35" s="44"/>
      <c r="S35" s="45"/>
      <c r="T35" s="44"/>
      <c r="U35" s="44"/>
      <c r="V35" s="44"/>
      <c r="W35" s="45"/>
      <c r="X35" s="44"/>
      <c r="Y35" s="44"/>
      <c r="Z35" s="44"/>
      <c r="AA35" s="47"/>
    </row>
    <row r="36" spans="2:27" ht="15" customHeight="1">
      <c r="B36" s="48"/>
      <c r="C36" s="44" t="s">
        <v>32</v>
      </c>
      <c r="D36" s="44"/>
      <c r="E36" s="44"/>
      <c r="F36" s="45"/>
      <c r="G36" s="49" t="s">
        <v>42</v>
      </c>
      <c r="H36" s="98">
        <v>5.295292542284329</v>
      </c>
      <c r="I36" s="63">
        <v>6.94396058966656</v>
      </c>
      <c r="J36" s="63">
        <v>5.756719108571204</v>
      </c>
      <c r="K36" s="62">
        <v>5.074115418706754</v>
      </c>
      <c r="L36" s="63">
        <v>1.0872645214435437</v>
      </c>
      <c r="M36" s="63">
        <v>1.932069618126846</v>
      </c>
      <c r="N36" s="63">
        <v>1.9385421230232396</v>
      </c>
      <c r="O36" s="62">
        <v>2.629956924712218</v>
      </c>
      <c r="P36" s="63">
        <v>1.3476723910406747</v>
      </c>
      <c r="Q36" s="63">
        <v>1.2956629092923038</v>
      </c>
      <c r="R36" s="63">
        <v>1.2737276571901646</v>
      </c>
      <c r="S36" s="62">
        <v>1.643032997645875</v>
      </c>
      <c r="T36" s="63">
        <v>1.5047142735801629</v>
      </c>
      <c r="U36" s="63">
        <v>1.2663461584376563</v>
      </c>
      <c r="V36" s="63">
        <v>1.2489449565017168</v>
      </c>
      <c r="W36" s="62">
        <v>1.4646368272863413</v>
      </c>
      <c r="X36" s="63">
        <v>1.1331478339298826</v>
      </c>
      <c r="Y36" s="63">
        <v>1.1908000986131384</v>
      </c>
      <c r="Z36" s="63">
        <v>1.183336591452914</v>
      </c>
      <c r="AA36" s="65">
        <v>1.29882803742845</v>
      </c>
    </row>
    <row r="37" spans="2:27" ht="15" customHeight="1">
      <c r="B37" s="48"/>
      <c r="C37" s="44"/>
      <c r="D37" s="60" t="s">
        <v>55</v>
      </c>
      <c r="E37" s="44"/>
      <c r="F37" s="45"/>
      <c r="G37" s="49" t="s">
        <v>42</v>
      </c>
      <c r="H37" s="98">
        <v>7.215863702582979</v>
      </c>
      <c r="I37" s="99">
        <v>6.084404392243897</v>
      </c>
      <c r="J37" s="99">
        <v>5.756719108571204</v>
      </c>
      <c r="K37" s="100">
        <v>5.074115418706768</v>
      </c>
      <c r="L37" s="104">
        <v>2.925568949690131</v>
      </c>
      <c r="M37" s="104">
        <v>1.386043161433463</v>
      </c>
      <c r="N37" s="104">
        <v>1.9253450189395664</v>
      </c>
      <c r="O37" s="105">
        <v>2.234986728714844</v>
      </c>
      <c r="P37" s="104">
        <v>0.9592612028966698</v>
      </c>
      <c r="Q37" s="104">
        <v>1.2956629092923038</v>
      </c>
      <c r="R37" s="104">
        <v>1.2737276571901646</v>
      </c>
      <c r="S37" s="105">
        <v>1.643032997645875</v>
      </c>
      <c r="T37" s="99">
        <v>1.5047142735801629</v>
      </c>
      <c r="U37" s="104">
        <v>1.2663461584376563</v>
      </c>
      <c r="V37" s="104">
        <v>1.2489449565017168</v>
      </c>
      <c r="W37" s="105">
        <v>1.4646368272863413</v>
      </c>
      <c r="X37" s="104">
        <v>1.1331478339298826</v>
      </c>
      <c r="Y37" s="104">
        <v>1.1908000986131384</v>
      </c>
      <c r="Z37" s="104">
        <v>1.183336591452914</v>
      </c>
      <c r="AA37" s="142">
        <v>1.29882803742845</v>
      </c>
    </row>
    <row r="38" spans="2:27" ht="15" customHeight="1">
      <c r="B38" s="48"/>
      <c r="C38" s="44"/>
      <c r="D38" s="60" t="s">
        <v>56</v>
      </c>
      <c r="E38" s="44"/>
      <c r="F38" s="45"/>
      <c r="G38" s="49" t="s">
        <v>42</v>
      </c>
      <c r="H38" s="98">
        <v>4.524658375351407</v>
      </c>
      <c r="I38" s="99">
        <v>7.311268333061832</v>
      </c>
      <c r="J38" s="99">
        <v>5.756719108571204</v>
      </c>
      <c r="K38" s="100">
        <v>5.074115418706754</v>
      </c>
      <c r="L38" s="104">
        <v>-0.04354097685614988</v>
      </c>
      <c r="M38" s="104">
        <v>1.3684730737064825</v>
      </c>
      <c r="N38" s="104">
        <v>2.105014543434308</v>
      </c>
      <c r="O38" s="105">
        <v>3.712736848520308</v>
      </c>
      <c r="P38" s="104">
        <v>0.9636307762928737</v>
      </c>
      <c r="Q38" s="104">
        <v>1.2956629092923038</v>
      </c>
      <c r="R38" s="104">
        <v>1.2737276571901646</v>
      </c>
      <c r="S38" s="105">
        <v>1.643032997645875</v>
      </c>
      <c r="T38" s="99">
        <v>1.5047142735801629</v>
      </c>
      <c r="U38" s="104">
        <v>1.2663461584376563</v>
      </c>
      <c r="V38" s="104">
        <v>1.2489449565017168</v>
      </c>
      <c r="W38" s="105">
        <v>1.4646368272863413</v>
      </c>
      <c r="X38" s="104">
        <v>1.1331478339298826</v>
      </c>
      <c r="Y38" s="104">
        <v>1.1908000986131384</v>
      </c>
      <c r="Z38" s="104">
        <v>1.183336591452914</v>
      </c>
      <c r="AA38" s="142">
        <v>1.29882803742845</v>
      </c>
    </row>
    <row r="39" spans="2:27" ht="3.75" customHeight="1">
      <c r="B39" s="38"/>
      <c r="C39" s="44"/>
      <c r="D39" s="44"/>
      <c r="E39" s="44"/>
      <c r="F39" s="45"/>
      <c r="G39" s="49"/>
      <c r="H39" s="56"/>
      <c r="I39" s="44"/>
      <c r="J39" s="44"/>
      <c r="K39" s="45"/>
      <c r="L39" s="44"/>
      <c r="M39" s="44"/>
      <c r="N39" s="44"/>
      <c r="O39" s="45"/>
      <c r="P39" s="44"/>
      <c r="Q39" s="44"/>
      <c r="R39" s="44"/>
      <c r="S39" s="45"/>
      <c r="T39" s="44"/>
      <c r="U39" s="44"/>
      <c r="V39" s="44"/>
      <c r="W39" s="45"/>
      <c r="X39" s="44"/>
      <c r="Y39" s="44"/>
      <c r="Z39" s="44"/>
      <c r="AA39" s="47"/>
    </row>
    <row r="40" spans="2:27" ht="15" customHeight="1">
      <c r="B40" s="38" t="s">
        <v>57</v>
      </c>
      <c r="C40" s="39"/>
      <c r="D40" s="39"/>
      <c r="E40" s="39"/>
      <c r="F40" s="86"/>
      <c r="G40" s="49"/>
      <c r="H40" s="56"/>
      <c r="I40" s="44"/>
      <c r="J40" s="44"/>
      <c r="K40" s="45"/>
      <c r="L40" s="44"/>
      <c r="M40" s="44"/>
      <c r="N40" s="44"/>
      <c r="O40" s="45"/>
      <c r="P40" s="44"/>
      <c r="Q40" s="44"/>
      <c r="R40" s="44"/>
      <c r="S40" s="45"/>
      <c r="T40" s="44"/>
      <c r="U40" s="44"/>
      <c r="V40" s="44"/>
      <c r="W40" s="45"/>
      <c r="X40" s="44"/>
      <c r="Y40" s="44"/>
      <c r="Z40" s="44"/>
      <c r="AA40" s="47"/>
    </row>
    <row r="41" spans="2:27" ht="15" customHeight="1">
      <c r="B41" s="38"/>
      <c r="C41" s="85" t="s">
        <v>31</v>
      </c>
      <c r="D41" s="39"/>
      <c r="E41" s="39"/>
      <c r="F41" s="86"/>
      <c r="G41" s="49" t="s">
        <v>42</v>
      </c>
      <c r="H41" s="80">
        <v>6.852565561297652</v>
      </c>
      <c r="I41" s="63">
        <v>7.89962289194972</v>
      </c>
      <c r="J41" s="63">
        <v>7.928344714140234</v>
      </c>
      <c r="K41" s="62">
        <v>6.813044011938807</v>
      </c>
      <c r="L41" s="94"/>
      <c r="M41" s="94"/>
      <c r="N41" s="94"/>
      <c r="O41" s="95"/>
      <c r="P41" s="94"/>
      <c r="Q41" s="94"/>
      <c r="R41" s="94"/>
      <c r="S41" s="95"/>
      <c r="T41" s="94"/>
      <c r="U41" s="94"/>
      <c r="V41" s="94"/>
      <c r="W41" s="95"/>
      <c r="X41" s="94"/>
      <c r="Y41" s="94"/>
      <c r="Z41" s="94"/>
      <c r="AA41" s="97"/>
    </row>
    <row r="42" spans="2:27" ht="15" customHeight="1" thickBot="1">
      <c r="B42" s="50"/>
      <c r="C42" s="51" t="s">
        <v>32</v>
      </c>
      <c r="D42" s="51"/>
      <c r="E42" s="51"/>
      <c r="F42" s="52"/>
      <c r="G42" s="53" t="s">
        <v>42</v>
      </c>
      <c r="H42" s="81">
        <v>7.935865862892411</v>
      </c>
      <c r="I42" s="66">
        <v>8.438690111931525</v>
      </c>
      <c r="J42" s="66">
        <v>8.152173287406562</v>
      </c>
      <c r="K42" s="67">
        <v>6.982171681274263</v>
      </c>
      <c r="L42" s="117"/>
      <c r="M42" s="117"/>
      <c r="N42" s="117"/>
      <c r="O42" s="118"/>
      <c r="P42" s="117"/>
      <c r="Q42" s="117"/>
      <c r="R42" s="117"/>
      <c r="S42" s="118"/>
      <c r="T42" s="117"/>
      <c r="U42" s="117"/>
      <c r="V42" s="117"/>
      <c r="W42" s="118"/>
      <c r="X42" s="117"/>
      <c r="Y42" s="117"/>
      <c r="Z42" s="117"/>
      <c r="AA42" s="119"/>
    </row>
    <row r="43" ht="15">
      <c r="B43" s="33" t="s">
        <v>99</v>
      </c>
    </row>
    <row r="44" spans="8:27" ht="15"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</row>
    <row r="45" spans="8:27" ht="15"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</row>
  </sheetData>
  <sheetProtection/>
  <mergeCells count="18"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R44"/>
  <sheetViews>
    <sheetView showGridLines="0" zoomScale="80" zoomScaleNormal="80" zoomScalePageLayoutView="0" workbookViewId="0" topLeftCell="A1">
      <selection activeCell="O44" sqref="O44"/>
    </sheetView>
  </sheetViews>
  <sheetFormatPr defaultColWidth="9.140625" defaultRowHeight="15"/>
  <cols>
    <col min="1" max="5" width="3.140625" style="33" customWidth="1"/>
    <col min="6" max="6" width="31.57421875" style="33" customWidth="1"/>
    <col min="7" max="7" width="24.8515625" style="33" customWidth="1"/>
    <col min="8" max="8" width="10.8515625" style="33" customWidth="1"/>
    <col min="9" max="10" width="9.140625" style="33" customWidth="1"/>
    <col min="11" max="16384" width="9.140625" style="147" customWidth="1"/>
  </cols>
  <sheetData>
    <row r="1" ht="22.5" customHeight="1" thickBot="1">
      <c r="B1" s="32" t="s">
        <v>176</v>
      </c>
    </row>
    <row r="2" spans="2:11" ht="30" customHeight="1">
      <c r="B2" s="192" t="str">
        <f>"Strednodobá predikcia "&amp;Súhrn!H3&amp;" - sektor verejnej správy [objem]"</f>
        <v>Strednodobá predikcia P1Q-2019 - sektor verejnej správy [objem]</v>
      </c>
      <c r="C2" s="193"/>
      <c r="D2" s="193"/>
      <c r="E2" s="193"/>
      <c r="F2" s="193"/>
      <c r="G2" s="193"/>
      <c r="H2" s="193"/>
      <c r="I2" s="193"/>
      <c r="J2" s="193"/>
      <c r="K2" s="194"/>
    </row>
    <row r="3" spans="2:11" ht="30" customHeight="1">
      <c r="B3" s="195" t="s">
        <v>29</v>
      </c>
      <c r="C3" s="196"/>
      <c r="D3" s="196"/>
      <c r="E3" s="196"/>
      <c r="F3" s="197"/>
      <c r="G3" s="198" t="s">
        <v>69</v>
      </c>
      <c r="H3" s="211">
        <v>2018</v>
      </c>
      <c r="I3" s="199">
        <v>2019</v>
      </c>
      <c r="J3" s="199">
        <v>2020</v>
      </c>
      <c r="K3" s="200">
        <v>2021</v>
      </c>
    </row>
    <row r="4" spans="2:11" ht="3.75" customHeight="1">
      <c r="B4" s="38"/>
      <c r="C4" s="39"/>
      <c r="D4" s="39"/>
      <c r="E4" s="39"/>
      <c r="F4" s="86"/>
      <c r="G4" s="41"/>
      <c r="H4" s="93"/>
      <c r="I4" s="217"/>
      <c r="J4" s="245"/>
      <c r="K4" s="172"/>
    </row>
    <row r="5" spans="2:11" ht="15" customHeight="1">
      <c r="B5" s="38" t="s">
        <v>141</v>
      </c>
      <c r="C5" s="39"/>
      <c r="D5" s="39"/>
      <c r="E5" s="39"/>
      <c r="F5" s="86"/>
      <c r="G5" s="41"/>
      <c r="H5" s="120"/>
      <c r="I5" s="121"/>
      <c r="J5" s="121"/>
      <c r="K5" s="173"/>
    </row>
    <row r="6" spans="2:11" ht="15" customHeight="1">
      <c r="B6" s="48"/>
      <c r="C6" s="85" t="s">
        <v>149</v>
      </c>
      <c r="D6" s="174"/>
      <c r="E6" s="174"/>
      <c r="F6" s="175"/>
      <c r="G6" s="49" t="s">
        <v>142</v>
      </c>
      <c r="H6" s="126">
        <v>-672.4545236996273</v>
      </c>
      <c r="I6" s="71">
        <v>-650.4471852900533</v>
      </c>
      <c r="J6" s="71">
        <v>-686.72533994064</v>
      </c>
      <c r="K6" s="140">
        <v>-692.2057242958908</v>
      </c>
    </row>
    <row r="7" spans="2:11" ht="15" customHeight="1">
      <c r="B7" s="48"/>
      <c r="C7" s="85" t="s">
        <v>143</v>
      </c>
      <c r="D7" s="174"/>
      <c r="E7" s="174"/>
      <c r="F7" s="175"/>
      <c r="G7" s="49" t="s">
        <v>142</v>
      </c>
      <c r="H7" s="126">
        <v>502.77566659654826</v>
      </c>
      <c r="I7" s="71">
        <v>523.2762661441923</v>
      </c>
      <c r="J7" s="71">
        <v>499.37115296841966</v>
      </c>
      <c r="K7" s="140">
        <v>510.1917563133377</v>
      </c>
    </row>
    <row r="8" spans="2:11" ht="15" customHeight="1">
      <c r="B8" s="48"/>
      <c r="C8" s="44" t="s">
        <v>139</v>
      </c>
      <c r="D8" s="60"/>
      <c r="E8" s="44"/>
      <c r="F8" s="45"/>
      <c r="G8" s="49" t="s">
        <v>142</v>
      </c>
      <c r="H8" s="126">
        <v>35804.82565531281</v>
      </c>
      <c r="I8" s="71">
        <v>38067.64651606538</v>
      </c>
      <c r="J8" s="71">
        <v>40390.45914869649</v>
      </c>
      <c r="K8" s="140">
        <v>42351.776311048445</v>
      </c>
    </row>
    <row r="9" spans="2:11" ht="15" customHeight="1">
      <c r="B9" s="48"/>
      <c r="C9" s="44"/>
      <c r="D9" s="44" t="s">
        <v>144</v>
      </c>
      <c r="E9" s="44"/>
      <c r="F9" s="45"/>
      <c r="G9" s="49" t="s">
        <v>142</v>
      </c>
      <c r="H9" s="126">
        <v>34981.94584767281</v>
      </c>
      <c r="I9" s="71">
        <v>37116.005030904234</v>
      </c>
      <c r="J9" s="71">
        <v>39199.44937287844</v>
      </c>
      <c r="K9" s="140">
        <v>41025.95238181854</v>
      </c>
    </row>
    <row r="10" spans="2:11" ht="15" customHeight="1">
      <c r="B10" s="48"/>
      <c r="C10" s="44"/>
      <c r="D10" s="44" t="s">
        <v>145</v>
      </c>
      <c r="E10" s="44"/>
      <c r="F10" s="45"/>
      <c r="G10" s="49" t="s">
        <v>142</v>
      </c>
      <c r="H10" s="126">
        <v>822.8798076399999</v>
      </c>
      <c r="I10" s="71">
        <v>951.6414851611481</v>
      </c>
      <c r="J10" s="71">
        <v>1191.0097758180527</v>
      </c>
      <c r="K10" s="140">
        <v>1325.8239292299074</v>
      </c>
    </row>
    <row r="11" spans="2:11" ht="6" customHeight="1">
      <c r="B11" s="48"/>
      <c r="C11" s="44"/>
      <c r="D11" s="60"/>
      <c r="E11" s="44"/>
      <c r="F11" s="45"/>
      <c r="G11" s="49"/>
      <c r="H11" s="126"/>
      <c r="I11" s="71"/>
      <c r="J11" s="71"/>
      <c r="K11" s="140"/>
    </row>
    <row r="12" spans="2:11" ht="15" customHeight="1">
      <c r="B12" s="48"/>
      <c r="C12" s="44" t="s">
        <v>140</v>
      </c>
      <c r="D12" s="60"/>
      <c r="E12" s="44"/>
      <c r="F12" s="45"/>
      <c r="G12" s="49" t="s">
        <v>142</v>
      </c>
      <c r="H12" s="126">
        <v>36477.280179012436</v>
      </c>
      <c r="I12" s="71">
        <v>38718.093701355436</v>
      </c>
      <c r="J12" s="71">
        <v>41077.18448863713</v>
      </c>
      <c r="K12" s="140">
        <v>43043.982035344336</v>
      </c>
    </row>
    <row r="13" spans="2:11" ht="15" customHeight="1">
      <c r="B13" s="48"/>
      <c r="C13" s="44" t="s">
        <v>146</v>
      </c>
      <c r="D13" s="60"/>
      <c r="E13" s="44"/>
      <c r="F13" s="45"/>
      <c r="G13" s="49" t="s">
        <v>142</v>
      </c>
      <c r="H13" s="126">
        <v>35302.04998871626</v>
      </c>
      <c r="I13" s="71">
        <v>37544.37024992119</v>
      </c>
      <c r="J13" s="71">
        <v>39891.08799572807</v>
      </c>
      <c r="K13" s="140">
        <v>41841.584554735105</v>
      </c>
    </row>
    <row r="14" spans="2:11" ht="15" customHeight="1">
      <c r="B14" s="48"/>
      <c r="C14" s="44"/>
      <c r="D14" s="44" t="s">
        <v>147</v>
      </c>
      <c r="E14" s="44"/>
      <c r="F14" s="45"/>
      <c r="G14" s="49" t="s">
        <v>142</v>
      </c>
      <c r="H14" s="126">
        <v>33026.27800046244</v>
      </c>
      <c r="I14" s="71">
        <v>35037.80973081141</v>
      </c>
      <c r="J14" s="71">
        <v>36947.52071535708</v>
      </c>
      <c r="K14" s="140">
        <v>38627.96030255199</v>
      </c>
    </row>
    <row r="15" spans="2:11" ht="15" customHeight="1">
      <c r="B15" s="48"/>
      <c r="C15" s="44"/>
      <c r="D15" s="44" t="s">
        <v>148</v>
      </c>
      <c r="E15" s="44"/>
      <c r="F15" s="45"/>
      <c r="G15" s="49" t="s">
        <v>142</v>
      </c>
      <c r="H15" s="126">
        <v>3451.0021785500007</v>
      </c>
      <c r="I15" s="71">
        <v>3680.283970544028</v>
      </c>
      <c r="J15" s="71">
        <v>4129.66377328005</v>
      </c>
      <c r="K15" s="140">
        <v>4416.021732792346</v>
      </c>
    </row>
    <row r="16" spans="2:11" ht="6" customHeight="1">
      <c r="B16" s="48"/>
      <c r="C16" s="44"/>
      <c r="D16" s="44"/>
      <c r="E16" s="44"/>
      <c r="F16" s="45"/>
      <c r="G16" s="49"/>
      <c r="H16" s="126"/>
      <c r="I16" s="71"/>
      <c r="J16" s="71"/>
      <c r="K16" s="140"/>
    </row>
    <row r="17" spans="2:11" ht="15" customHeight="1" thickBot="1">
      <c r="B17" s="178" t="s">
        <v>138</v>
      </c>
      <c r="C17" s="51"/>
      <c r="D17" s="51"/>
      <c r="E17" s="51"/>
      <c r="F17" s="52"/>
      <c r="G17" s="53" t="s">
        <v>142</v>
      </c>
      <c r="H17" s="130">
        <v>44136.00859772419</v>
      </c>
      <c r="I17" s="77">
        <v>45862.398762630604</v>
      </c>
      <c r="J17" s="77">
        <v>47542.00152679156</v>
      </c>
      <c r="K17" s="79">
        <v>49751.88228003922</v>
      </c>
    </row>
    <row r="18" spans="1:11" s="145" customFormat="1" ht="12.75" customHeight="1" thickBot="1">
      <c r="A18" s="44"/>
      <c r="B18" s="44"/>
      <c r="C18" s="44"/>
      <c r="D18" s="60"/>
      <c r="E18" s="44"/>
      <c r="F18" s="44"/>
      <c r="G18" s="55"/>
      <c r="H18" s="71"/>
      <c r="I18" s="71"/>
      <c r="J18" s="71"/>
      <c r="K18" s="71"/>
    </row>
    <row r="19" spans="1:11" s="145" customFormat="1" ht="30" customHeight="1">
      <c r="A19" s="44"/>
      <c r="B19" s="192" t="str">
        <f>"Strednodobá predikcia "&amp;Súhrn!H3&amp;" - sektor verejnej správy [% HDP]"</f>
        <v>Strednodobá predikcia P1Q-2019 - sektor verejnej správy [% HDP]</v>
      </c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s="145" customFormat="1" ht="30" customHeight="1">
      <c r="A20" s="44"/>
      <c r="B20" s="195" t="s">
        <v>29</v>
      </c>
      <c r="C20" s="196"/>
      <c r="D20" s="196"/>
      <c r="E20" s="196"/>
      <c r="F20" s="197"/>
      <c r="G20" s="201" t="s">
        <v>69</v>
      </c>
      <c r="H20" s="211">
        <f>H$3</f>
        <v>2018</v>
      </c>
      <c r="I20" s="199">
        <f>I$3</f>
        <v>2019</v>
      </c>
      <c r="J20" s="199">
        <v>2020</v>
      </c>
      <c r="K20" s="200">
        <v>2021</v>
      </c>
    </row>
    <row r="21" spans="2:11" ht="3.75" customHeight="1">
      <c r="B21" s="189"/>
      <c r="C21" s="190"/>
      <c r="D21" s="190"/>
      <c r="E21" s="190"/>
      <c r="F21" s="191"/>
      <c r="G21" s="41"/>
      <c r="H21" s="93"/>
      <c r="I21" s="217"/>
      <c r="J21" s="245"/>
      <c r="K21" s="172"/>
    </row>
    <row r="22" spans="2:11" ht="15" customHeight="1">
      <c r="B22" s="38" t="s">
        <v>141</v>
      </c>
      <c r="C22" s="39"/>
      <c r="D22" s="39"/>
      <c r="E22" s="39"/>
      <c r="F22" s="86"/>
      <c r="G22" s="49"/>
      <c r="H22" s="126"/>
      <c r="I22" s="71"/>
      <c r="J22" s="71"/>
      <c r="K22" s="140"/>
    </row>
    <row r="23" spans="2:11" ht="15" customHeight="1">
      <c r="B23" s="48"/>
      <c r="C23" s="85" t="s">
        <v>149</v>
      </c>
      <c r="D23" s="174"/>
      <c r="E23" s="174"/>
      <c r="F23" s="175"/>
      <c r="G23" s="49" t="s">
        <v>14</v>
      </c>
      <c r="H23" s="103">
        <f>+H6/H$41*100</f>
        <v>-0.7455002152503081</v>
      </c>
      <c r="I23" s="104">
        <f aca="true" t="shared" si="0" ref="H23:I27">+I6/I$41*100</f>
        <v>-0.6804347631981331</v>
      </c>
      <c r="J23" s="104">
        <f aca="true" t="shared" si="1" ref="J23:K27">+J6/J$41*100</f>
        <v>-0.6770481946214228</v>
      </c>
      <c r="K23" s="142">
        <f t="shared" si="1"/>
        <v>-0.6473362476686587</v>
      </c>
    </row>
    <row r="24" spans="2:11" ht="15" customHeight="1">
      <c r="B24" s="48"/>
      <c r="C24" s="85" t="s">
        <v>143</v>
      </c>
      <c r="D24" s="174"/>
      <c r="E24" s="174"/>
      <c r="F24" s="175"/>
      <c r="G24" s="49" t="s">
        <v>14</v>
      </c>
      <c r="H24" s="103">
        <f t="shared" si="0"/>
        <v>0.5573899118236412</v>
      </c>
      <c r="I24" s="104">
        <f t="shared" si="0"/>
        <v>0.547400880952773</v>
      </c>
      <c r="J24" s="104">
        <f t="shared" si="1"/>
        <v>0.49233415151465343</v>
      </c>
      <c r="K24" s="142">
        <f t="shared" si="1"/>
        <v>0.4771206095692198</v>
      </c>
    </row>
    <row r="25" spans="2:11" ht="15" customHeight="1">
      <c r="B25" s="48"/>
      <c r="C25" s="44" t="s">
        <v>139</v>
      </c>
      <c r="D25" s="60"/>
      <c r="E25" s="44"/>
      <c r="F25" s="45"/>
      <c r="G25" s="49" t="s">
        <v>14</v>
      </c>
      <c r="H25" s="103">
        <f t="shared" si="0"/>
        <v>39.694141822679576</v>
      </c>
      <c r="I25" s="104">
        <f t="shared" si="0"/>
        <v>39.82267988617475</v>
      </c>
      <c r="J25" s="104">
        <f t="shared" si="1"/>
        <v>39.82128786585782</v>
      </c>
      <c r="K25" s="142">
        <f t="shared" si="1"/>
        <v>39.60649124533575</v>
      </c>
    </row>
    <row r="26" spans="2:11" ht="15" customHeight="1">
      <c r="B26" s="48"/>
      <c r="C26" s="44"/>
      <c r="D26" s="44" t="s">
        <v>144</v>
      </c>
      <c r="E26" s="44"/>
      <c r="F26" s="45"/>
      <c r="G26" s="49" t="s">
        <v>14</v>
      </c>
      <c r="H26" s="103">
        <f>+H9/H$41*100</f>
        <v>38.78187630568118</v>
      </c>
      <c r="I26" s="104">
        <f t="shared" si="0"/>
        <v>38.8271648570546</v>
      </c>
      <c r="J26" s="104">
        <f t="shared" si="1"/>
        <v>38.6470614734492</v>
      </c>
      <c r="K26" s="142">
        <f t="shared" si="1"/>
        <v>38.366608566974456</v>
      </c>
    </row>
    <row r="27" spans="2:11" ht="15" customHeight="1">
      <c r="B27" s="48"/>
      <c r="C27" s="44"/>
      <c r="D27" s="44" t="s">
        <v>145</v>
      </c>
      <c r="E27" s="44"/>
      <c r="F27" s="45"/>
      <c r="G27" s="49" t="s">
        <v>14</v>
      </c>
      <c r="H27" s="103">
        <f>+H10/H$41*100</f>
        <v>0.9122655169983981</v>
      </c>
      <c r="I27" s="104">
        <f t="shared" si="0"/>
        <v>0.9955150291201476</v>
      </c>
      <c r="J27" s="104">
        <f t="shared" si="1"/>
        <v>1.174226392408616</v>
      </c>
      <c r="K27" s="142">
        <f t="shared" si="1"/>
        <v>1.2398826783612897</v>
      </c>
    </row>
    <row r="28" spans="2:11" ht="3.75" customHeight="1">
      <c r="B28" s="48"/>
      <c r="C28" s="44"/>
      <c r="D28" s="60"/>
      <c r="E28" s="44"/>
      <c r="F28" s="45"/>
      <c r="G28" s="49"/>
      <c r="H28" s="103"/>
      <c r="I28" s="104"/>
      <c r="J28" s="104"/>
      <c r="K28" s="142"/>
    </row>
    <row r="29" spans="2:11" ht="15" customHeight="1">
      <c r="B29" s="48"/>
      <c r="C29" s="44" t="s">
        <v>140</v>
      </c>
      <c r="D29" s="60"/>
      <c r="E29" s="44"/>
      <c r="F29" s="45"/>
      <c r="G29" s="49" t="s">
        <v>14</v>
      </c>
      <c r="H29" s="103">
        <f aca="true" t="shared" si="2" ref="H29:I32">+H12/H$41*100</f>
        <v>40.439642037929886</v>
      </c>
      <c r="I29" s="104">
        <f t="shared" si="2"/>
        <v>40.503114649372876</v>
      </c>
      <c r="J29" s="104">
        <f aca="true" t="shared" si="3" ref="J29:K32">+J12/J$41*100</f>
        <v>40.49833606047924</v>
      </c>
      <c r="K29" s="142">
        <f t="shared" si="3"/>
        <v>40.25382749300441</v>
      </c>
    </row>
    <row r="30" spans="2:11" ht="15" customHeight="1">
      <c r="B30" s="48"/>
      <c r="C30" s="44" t="s">
        <v>146</v>
      </c>
      <c r="D30" s="60"/>
      <c r="E30" s="44"/>
      <c r="F30" s="45"/>
      <c r="G30" s="49" t="s">
        <v>14</v>
      </c>
      <c r="H30" s="103">
        <f t="shared" si="2"/>
        <v>39.136751910855935</v>
      </c>
      <c r="I30" s="104">
        <f t="shared" si="2"/>
        <v>39.27527900522197</v>
      </c>
      <c r="J30" s="104">
        <f t="shared" si="3"/>
        <v>39.328953714343164</v>
      </c>
      <c r="K30" s="142">
        <f t="shared" si="3"/>
        <v>39.12937063576653</v>
      </c>
    </row>
    <row r="31" spans="2:11" ht="15" customHeight="1">
      <c r="B31" s="48"/>
      <c r="C31" s="44"/>
      <c r="D31" s="44" t="s">
        <v>147</v>
      </c>
      <c r="E31" s="44"/>
      <c r="F31" s="45"/>
      <c r="G31" s="49" t="s">
        <v>14</v>
      </c>
      <c r="H31" s="103">
        <f t="shared" si="2"/>
        <v>36.61377311108556</v>
      </c>
      <c r="I31" s="104">
        <f t="shared" si="2"/>
        <v>36.65315848285904</v>
      </c>
      <c r="J31" s="104">
        <f t="shared" si="3"/>
        <v>36.42686637751336</v>
      </c>
      <c r="K31" s="142">
        <f t="shared" si="3"/>
        <v>36.12405676474749</v>
      </c>
    </row>
    <row r="32" spans="2:11" ht="15" customHeight="1">
      <c r="B32" s="48"/>
      <c r="C32" s="44"/>
      <c r="D32" s="44" t="s">
        <v>148</v>
      </c>
      <c r="E32" s="44"/>
      <c r="F32" s="45"/>
      <c r="G32" s="49" t="s">
        <v>14</v>
      </c>
      <c r="H32" s="103">
        <f t="shared" si="2"/>
        <v>3.8258689268443296</v>
      </c>
      <c r="I32" s="104">
        <f t="shared" si="2"/>
        <v>3.849956166513839</v>
      </c>
      <c r="J32" s="104">
        <f t="shared" si="3"/>
        <v>4.071469682965876</v>
      </c>
      <c r="K32" s="142">
        <f t="shared" si="3"/>
        <v>4.129770728256913</v>
      </c>
    </row>
    <row r="33" spans="1:11" ht="3.75" customHeight="1">
      <c r="A33" s="47"/>
      <c r="B33" s="48"/>
      <c r="C33" s="44"/>
      <c r="D33" s="44"/>
      <c r="E33" s="44"/>
      <c r="F33" s="45"/>
      <c r="G33" s="49"/>
      <c r="H33" s="103"/>
      <c r="I33" s="104"/>
      <c r="J33" s="104"/>
      <c r="K33" s="142"/>
    </row>
    <row r="34" spans="1:11" ht="15" customHeight="1">
      <c r="A34" s="47"/>
      <c r="B34" s="38" t="s">
        <v>159</v>
      </c>
      <c r="C34" s="39"/>
      <c r="D34" s="39"/>
      <c r="E34" s="39"/>
      <c r="F34" s="86"/>
      <c r="G34" s="49"/>
      <c r="H34" s="103"/>
      <c r="I34" s="104"/>
      <c r="J34" s="104"/>
      <c r="K34" s="142"/>
    </row>
    <row r="35" spans="1:18" ht="15" customHeight="1">
      <c r="A35" s="47"/>
      <c r="B35" s="48"/>
      <c r="C35" s="44" t="s">
        <v>155</v>
      </c>
      <c r="D35" s="174"/>
      <c r="E35" s="174"/>
      <c r="F35" s="175"/>
      <c r="G35" s="20" t="s">
        <v>158</v>
      </c>
      <c r="H35" s="186">
        <v>0.2169098703812226</v>
      </c>
      <c r="I35" s="179">
        <v>0.323947940215406</v>
      </c>
      <c r="J35" s="179">
        <v>0.36396984576221864</v>
      </c>
      <c r="K35" s="185">
        <v>0.3138446273668907</v>
      </c>
      <c r="L35" s="215"/>
      <c r="M35" s="215"/>
      <c r="O35" s="215"/>
      <c r="P35" s="215"/>
      <c r="Q35" s="215"/>
      <c r="R35" s="215"/>
    </row>
    <row r="36" spans="1:18" ht="15" customHeight="1">
      <c r="A36" s="47"/>
      <c r="B36" s="48"/>
      <c r="C36" s="44" t="s">
        <v>156</v>
      </c>
      <c r="D36" s="174"/>
      <c r="E36" s="174"/>
      <c r="F36" s="175"/>
      <c r="G36" s="20" t="s">
        <v>158</v>
      </c>
      <c r="H36" s="186">
        <v>-0.8602924054734796</v>
      </c>
      <c r="I36" s="179">
        <v>-0.9435305360278369</v>
      </c>
      <c r="J36" s="179">
        <v>-1.01743825646767</v>
      </c>
      <c r="K36" s="185">
        <v>-0.9698902441719274</v>
      </c>
      <c r="L36" s="215"/>
      <c r="M36" s="215"/>
      <c r="O36" s="215"/>
      <c r="P36" s="215"/>
      <c r="Q36" s="215"/>
      <c r="R36" s="215"/>
    </row>
    <row r="37" spans="1:18" ht="15" customHeight="1">
      <c r="A37" s="47"/>
      <c r="B37" s="48"/>
      <c r="C37" s="44" t="s">
        <v>157</v>
      </c>
      <c r="D37" s="174"/>
      <c r="E37" s="174"/>
      <c r="F37" s="175"/>
      <c r="G37" s="20" t="s">
        <v>158</v>
      </c>
      <c r="H37" s="186">
        <v>0.3417270681611775</v>
      </c>
      <c r="I37" s="179">
        <v>0.22495681152149105</v>
      </c>
      <c r="J37" s="179">
        <v>0.12965626761248128</v>
      </c>
      <c r="K37" s="185">
        <v>0.16475544443159273</v>
      </c>
      <c r="L37" s="215"/>
      <c r="M37" s="215"/>
      <c r="O37" s="215"/>
      <c r="P37" s="215"/>
      <c r="Q37" s="215"/>
      <c r="R37" s="215"/>
    </row>
    <row r="38" spans="1:18" ht="15" customHeight="1">
      <c r="A38" s="47"/>
      <c r="B38" s="48"/>
      <c r="C38" s="44" t="s">
        <v>160</v>
      </c>
      <c r="D38" s="174"/>
      <c r="E38" s="174"/>
      <c r="F38" s="175"/>
      <c r="G38" s="20" t="s">
        <v>161</v>
      </c>
      <c r="H38" s="186">
        <v>-0.21508629710067229</v>
      </c>
      <c r="I38" s="179">
        <v>-0.11677025663968643</v>
      </c>
      <c r="J38" s="179">
        <v>-0.09530054390900977</v>
      </c>
      <c r="K38" s="185">
        <v>0.035099176819111455</v>
      </c>
      <c r="L38" s="215"/>
      <c r="M38" s="215"/>
      <c r="O38" s="215"/>
      <c r="P38" s="215"/>
      <c r="Q38" s="215"/>
      <c r="R38" s="215"/>
    </row>
    <row r="39" spans="1:11" ht="3.75" customHeight="1">
      <c r="A39" s="47"/>
      <c r="B39" s="48"/>
      <c r="C39" s="44"/>
      <c r="D39" s="44"/>
      <c r="E39" s="44"/>
      <c r="F39" s="45"/>
      <c r="G39" s="49"/>
      <c r="H39" s="103"/>
      <c r="I39" s="104"/>
      <c r="J39" s="104"/>
      <c r="K39" s="142"/>
    </row>
    <row r="40" spans="1:11" ht="15" customHeight="1">
      <c r="A40" s="47"/>
      <c r="B40" s="176" t="s">
        <v>138</v>
      </c>
      <c r="C40" s="44"/>
      <c r="D40" s="44"/>
      <c r="E40" s="44"/>
      <c r="F40" s="45"/>
      <c r="G40" s="49" t="s">
        <v>14</v>
      </c>
      <c r="H40" s="110">
        <f>+H17/H$41*100</f>
        <v>48.9303034633018</v>
      </c>
      <c r="I40" s="106">
        <f>+I17/I$41*100</f>
        <v>47.9767937312744</v>
      </c>
      <c r="J40" s="106">
        <f>+J17/J$41*100</f>
        <v>46.87205266837172</v>
      </c>
      <c r="K40" s="109">
        <f>+K17/K$41*100</f>
        <v>46.526914845111186</v>
      </c>
    </row>
    <row r="41" spans="2:11" ht="15" customHeight="1" thickBot="1">
      <c r="B41" s="50"/>
      <c r="C41" s="116" t="s">
        <v>59</v>
      </c>
      <c r="D41" s="51"/>
      <c r="E41" s="51"/>
      <c r="F41" s="52"/>
      <c r="G41" s="53" t="s">
        <v>131</v>
      </c>
      <c r="H41" s="130">
        <f>HDP!H6</f>
        <v>90201.7880000001</v>
      </c>
      <c r="I41" s="77">
        <f>HDP!I6</f>
        <v>95592.87979833156</v>
      </c>
      <c r="J41" s="77">
        <f>HDP!J6</f>
        <v>101429.31410143235</v>
      </c>
      <c r="K41" s="79">
        <f>HDP!K6</f>
        <v>106931.40184700405</v>
      </c>
    </row>
    <row r="42" ht="15" customHeight="1">
      <c r="B42" s="33" t="s">
        <v>99</v>
      </c>
    </row>
    <row r="43" ht="15" customHeight="1">
      <c r="B43" s="33" t="s">
        <v>162</v>
      </c>
    </row>
    <row r="44" spans="2:10" ht="15" customHeight="1">
      <c r="B44" s="33" t="s">
        <v>165</v>
      </c>
      <c r="H44" s="177"/>
      <c r="I44" s="177"/>
      <c r="J44" s="17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PageLayoutView="0" workbookViewId="0" topLeftCell="A1">
      <selection activeCell="J30" sqref="J30"/>
    </sheetView>
  </sheetViews>
  <sheetFormatPr defaultColWidth="9.140625" defaultRowHeight="15"/>
  <cols>
    <col min="1" max="2" width="3.140625" style="33" customWidth="1"/>
    <col min="3" max="3" width="36.421875" style="33" customWidth="1"/>
    <col min="4" max="23" width="7.7109375" style="33" customWidth="1"/>
    <col min="24" max="16384" width="9.140625" style="33" customWidth="1"/>
  </cols>
  <sheetData>
    <row r="1" ht="22.5" customHeight="1" thickBot="1">
      <c r="B1" s="32" t="s">
        <v>177</v>
      </c>
    </row>
    <row r="2" spans="2:23" ht="18" customHeight="1">
      <c r="B2" s="300" t="s">
        <v>62</v>
      </c>
      <c r="C2" s="301"/>
      <c r="D2" s="297">
        <v>2018</v>
      </c>
      <c r="E2" s="298"/>
      <c r="F2" s="298"/>
      <c r="G2" s="298"/>
      <c r="H2" s="299"/>
      <c r="I2" s="297">
        <v>2019</v>
      </c>
      <c r="J2" s="298"/>
      <c r="K2" s="298"/>
      <c r="L2" s="298"/>
      <c r="M2" s="299"/>
      <c r="N2" s="298">
        <v>2020</v>
      </c>
      <c r="O2" s="298"/>
      <c r="P2" s="298"/>
      <c r="Q2" s="298"/>
      <c r="R2" s="299"/>
      <c r="S2" s="298">
        <v>2021</v>
      </c>
      <c r="T2" s="298"/>
      <c r="U2" s="298"/>
      <c r="V2" s="298"/>
      <c r="W2" s="299"/>
    </row>
    <row r="3" spans="2:23" ht="81.75" customHeight="1" thickBot="1">
      <c r="B3" s="302"/>
      <c r="C3" s="303"/>
      <c r="D3" s="134" t="s">
        <v>172</v>
      </c>
      <c r="E3" s="135" t="s">
        <v>65</v>
      </c>
      <c r="F3" s="135" t="s">
        <v>66</v>
      </c>
      <c r="G3" s="136" t="s">
        <v>67</v>
      </c>
      <c r="H3" s="137" t="s">
        <v>68</v>
      </c>
      <c r="I3" s="134" t="s">
        <v>64</v>
      </c>
      <c r="J3" s="135" t="s">
        <v>65</v>
      </c>
      <c r="K3" s="135" t="s">
        <v>66</v>
      </c>
      <c r="L3" s="136" t="s">
        <v>67</v>
      </c>
      <c r="M3" s="137" t="s">
        <v>68</v>
      </c>
      <c r="N3" s="134" t="s">
        <v>64</v>
      </c>
      <c r="O3" s="135" t="s">
        <v>65</v>
      </c>
      <c r="P3" s="135" t="s">
        <v>66</v>
      </c>
      <c r="Q3" s="136" t="s">
        <v>67</v>
      </c>
      <c r="R3" s="137" t="s">
        <v>68</v>
      </c>
      <c r="S3" s="134" t="s">
        <v>64</v>
      </c>
      <c r="T3" s="135" t="s">
        <v>65</v>
      </c>
      <c r="U3" s="135" t="s">
        <v>66</v>
      </c>
      <c r="V3" s="136" t="s">
        <v>67</v>
      </c>
      <c r="W3" s="137" t="s">
        <v>68</v>
      </c>
    </row>
    <row r="4" spans="2:23" ht="15" customHeight="1">
      <c r="B4" s="48" t="s">
        <v>132</v>
      </c>
      <c r="C4" s="47"/>
      <c r="D4" s="236">
        <v>4.109049582502294</v>
      </c>
      <c r="E4" s="237">
        <v>4.341202790300525</v>
      </c>
      <c r="F4" s="237">
        <v>4.2</v>
      </c>
      <c r="G4" s="238">
        <v>3.9</v>
      </c>
      <c r="H4" s="239">
        <v>4.053504688318688</v>
      </c>
      <c r="I4" s="236">
        <v>3.4510001799060745</v>
      </c>
      <c r="J4" s="237">
        <v>4.0348430234782295</v>
      </c>
      <c r="K4" s="237">
        <v>4.1</v>
      </c>
      <c r="L4" s="238">
        <v>4.14</v>
      </c>
      <c r="M4" s="239">
        <v>4.338890601167433</v>
      </c>
      <c r="N4" s="236">
        <v>3.388322552742423</v>
      </c>
      <c r="O4" s="237">
        <v>3.695160512037954</v>
      </c>
      <c r="P4" s="237">
        <v>3.5</v>
      </c>
      <c r="Q4" s="238">
        <v>3.8</v>
      </c>
      <c r="R4" s="239">
        <v>3.6042175656691766</v>
      </c>
      <c r="S4" s="236">
        <v>2.8167692277499867</v>
      </c>
      <c r="T4" s="237">
        <v>3.189584943941215</v>
      </c>
      <c r="U4" s="237" t="s">
        <v>193</v>
      </c>
      <c r="V4" s="238">
        <v>3.7</v>
      </c>
      <c r="W4" s="239" t="s">
        <v>193</v>
      </c>
    </row>
    <row r="5" spans="2:23" ht="15" customHeight="1">
      <c r="B5" s="48"/>
      <c r="C5" s="47" t="s">
        <v>163</v>
      </c>
      <c r="D5" s="236">
        <v>3.001416837310188</v>
      </c>
      <c r="E5" s="237">
        <v>2.978651174651503</v>
      </c>
      <c r="F5" s="182">
        <v>2.9</v>
      </c>
      <c r="G5" s="238" t="s">
        <v>193</v>
      </c>
      <c r="H5" s="239">
        <v>3.017103134559762</v>
      </c>
      <c r="I5" s="236">
        <v>3.5981638584831046</v>
      </c>
      <c r="J5" s="237">
        <v>3.338940465688789</v>
      </c>
      <c r="K5" s="182">
        <v>3.2</v>
      </c>
      <c r="L5" s="238" t="s">
        <v>193</v>
      </c>
      <c r="M5" s="239">
        <v>3.9771731514016695</v>
      </c>
      <c r="N5" s="236">
        <v>3.671587393945245</v>
      </c>
      <c r="O5" s="237">
        <v>2.8587960308185334</v>
      </c>
      <c r="P5" s="182">
        <v>3</v>
      </c>
      <c r="Q5" s="238" t="s">
        <v>193</v>
      </c>
      <c r="R5" s="239">
        <v>4.106167539080974</v>
      </c>
      <c r="S5" s="236">
        <v>3.0809928304816907</v>
      </c>
      <c r="T5" s="237">
        <v>2.2419282497661897</v>
      </c>
      <c r="U5" s="237" t="s">
        <v>193</v>
      </c>
      <c r="V5" s="238" t="s">
        <v>193</v>
      </c>
      <c r="W5" s="239" t="s">
        <v>193</v>
      </c>
    </row>
    <row r="6" spans="2:23" ht="15">
      <c r="B6" s="48"/>
      <c r="C6" s="47" t="s">
        <v>133</v>
      </c>
      <c r="D6" s="236">
        <v>1.9402663187757696</v>
      </c>
      <c r="E6" s="237">
        <v>1.3698401645200642</v>
      </c>
      <c r="F6" s="182">
        <v>2.2</v>
      </c>
      <c r="G6" s="238" t="s">
        <v>193</v>
      </c>
      <c r="H6" s="239">
        <v>2.348995679883936</v>
      </c>
      <c r="I6" s="236">
        <v>1.6230028461372825</v>
      </c>
      <c r="J6" s="237">
        <v>1.750231768661159</v>
      </c>
      <c r="K6" s="182">
        <v>1.4</v>
      </c>
      <c r="L6" s="238" t="s">
        <v>193</v>
      </c>
      <c r="M6" s="239">
        <v>1.8926824925569186</v>
      </c>
      <c r="N6" s="236">
        <v>2.515585966106414</v>
      </c>
      <c r="O6" s="237">
        <v>1.7269459203214321</v>
      </c>
      <c r="P6" s="182">
        <v>1.6</v>
      </c>
      <c r="Q6" s="238" t="s">
        <v>193</v>
      </c>
      <c r="R6" s="239">
        <v>2.000108624636554</v>
      </c>
      <c r="S6" s="236">
        <v>3.050098670547996</v>
      </c>
      <c r="T6" s="237">
        <v>1.0159853541405806</v>
      </c>
      <c r="U6" s="237" t="s">
        <v>193</v>
      </c>
      <c r="V6" s="238" t="s">
        <v>193</v>
      </c>
      <c r="W6" s="239" t="s">
        <v>193</v>
      </c>
    </row>
    <row r="7" spans="2:23" ht="15">
      <c r="B7" s="48"/>
      <c r="C7" s="47" t="s">
        <v>134</v>
      </c>
      <c r="D7" s="236">
        <v>6.840248935777566</v>
      </c>
      <c r="E7" s="237">
        <v>6.9863655400992375</v>
      </c>
      <c r="F7" s="182">
        <v>12.4</v>
      </c>
      <c r="G7" s="238" t="s">
        <v>193</v>
      </c>
      <c r="H7" s="239">
        <v>13.197892987309734</v>
      </c>
      <c r="I7" s="236">
        <v>3.922088908564419</v>
      </c>
      <c r="J7" s="237">
        <v>1.9323134853927781</v>
      </c>
      <c r="K7" s="182">
        <v>2.2</v>
      </c>
      <c r="L7" s="238" t="s">
        <v>193</v>
      </c>
      <c r="M7" s="239">
        <v>4.077498320395345</v>
      </c>
      <c r="N7" s="236">
        <v>3.91832763676274</v>
      </c>
      <c r="O7" s="237">
        <v>2.9321510627162484</v>
      </c>
      <c r="P7" s="182">
        <v>3</v>
      </c>
      <c r="Q7" s="238" t="s">
        <v>193</v>
      </c>
      <c r="R7" s="239">
        <v>4.07679306384765</v>
      </c>
      <c r="S7" s="236">
        <v>3.1133160733136833</v>
      </c>
      <c r="T7" s="237">
        <v>3.0747478056270205</v>
      </c>
      <c r="U7" s="237" t="s">
        <v>193</v>
      </c>
      <c r="V7" s="238" t="s">
        <v>193</v>
      </c>
      <c r="W7" s="239" t="s">
        <v>193</v>
      </c>
    </row>
    <row r="8" spans="2:23" ht="15">
      <c r="B8" s="48"/>
      <c r="C8" s="47" t="s">
        <v>135</v>
      </c>
      <c r="D8" s="236">
        <v>4.811235766331421</v>
      </c>
      <c r="E8" s="237">
        <v>4.887538107147371</v>
      </c>
      <c r="F8" s="182">
        <v>5.4</v>
      </c>
      <c r="G8" s="238">
        <v>6.844</v>
      </c>
      <c r="H8" s="239">
        <v>5.805594662453939</v>
      </c>
      <c r="I8" s="236">
        <v>6.260583003067239</v>
      </c>
      <c r="J8" s="237">
        <v>6.866556349974062</v>
      </c>
      <c r="K8" s="182">
        <v>8</v>
      </c>
      <c r="L8" s="238">
        <v>6.995</v>
      </c>
      <c r="M8" s="239">
        <v>8.309892922668482</v>
      </c>
      <c r="N8" s="236">
        <v>5.577291323394704</v>
      </c>
      <c r="O8" s="237">
        <v>6.082814983727625</v>
      </c>
      <c r="P8" s="182">
        <v>7</v>
      </c>
      <c r="Q8" s="238">
        <v>6.301</v>
      </c>
      <c r="R8" s="239">
        <v>6.376590686738415</v>
      </c>
      <c r="S8" s="236">
        <v>4.765630463061868</v>
      </c>
      <c r="T8" s="237">
        <v>5.205072713882419</v>
      </c>
      <c r="U8" s="237" t="s">
        <v>193</v>
      </c>
      <c r="V8" s="238">
        <v>6.31</v>
      </c>
      <c r="W8" s="239" t="s">
        <v>193</v>
      </c>
    </row>
    <row r="9" spans="2:23" ht="15">
      <c r="B9" s="48"/>
      <c r="C9" s="47" t="s">
        <v>164</v>
      </c>
      <c r="D9" s="236">
        <v>5.295292542284329</v>
      </c>
      <c r="E9" s="237">
        <v>4.83323572838863</v>
      </c>
      <c r="F9" s="237">
        <v>5.7</v>
      </c>
      <c r="G9" s="238">
        <v>6.64</v>
      </c>
      <c r="H9" s="239">
        <v>5.948179552072053</v>
      </c>
      <c r="I9" s="236">
        <v>6.94396058966656</v>
      </c>
      <c r="J9" s="237">
        <v>5.851389888421443</v>
      </c>
      <c r="K9" s="237">
        <v>6.8</v>
      </c>
      <c r="L9" s="238">
        <v>6.363</v>
      </c>
      <c r="M9" s="239">
        <v>7.67846917800914</v>
      </c>
      <c r="N9" s="236">
        <v>5.756719108571204</v>
      </c>
      <c r="O9" s="237">
        <v>5.279567785914074</v>
      </c>
      <c r="P9" s="237">
        <v>6.3</v>
      </c>
      <c r="Q9" s="238">
        <v>5.908</v>
      </c>
      <c r="R9" s="239">
        <v>6.537742356907228</v>
      </c>
      <c r="S9" s="236">
        <v>5.074115418706754</v>
      </c>
      <c r="T9" s="237">
        <v>4.468155390328188</v>
      </c>
      <c r="U9" s="237" t="s">
        <v>193</v>
      </c>
      <c r="V9" s="238">
        <v>5.948</v>
      </c>
      <c r="W9" s="239" t="s">
        <v>193</v>
      </c>
    </row>
    <row r="10" spans="2:23" ht="3.75" customHeight="1">
      <c r="B10" s="48"/>
      <c r="C10" s="47"/>
      <c r="D10" s="236"/>
      <c r="E10" s="237"/>
      <c r="F10" s="237"/>
      <c r="G10" s="238"/>
      <c r="H10" s="239"/>
      <c r="I10" s="236"/>
      <c r="J10" s="237"/>
      <c r="K10" s="237"/>
      <c r="L10" s="238"/>
      <c r="M10" s="239"/>
      <c r="N10" s="236"/>
      <c r="O10" s="237"/>
      <c r="P10" s="237"/>
      <c r="Q10" s="238"/>
      <c r="R10" s="239"/>
      <c r="S10" s="236">
        <v>0</v>
      </c>
      <c r="T10" s="237">
        <v>0</v>
      </c>
      <c r="U10" s="237" t="s">
        <v>193</v>
      </c>
      <c r="V10" s="238"/>
      <c r="W10" s="239" t="s">
        <v>193</v>
      </c>
    </row>
    <row r="11" spans="2:23" ht="18">
      <c r="B11" s="48" t="s">
        <v>136</v>
      </c>
      <c r="C11" s="47"/>
      <c r="D11" s="236">
        <v>2.5329732497543063</v>
      </c>
      <c r="E11" s="237">
        <v>2.5329732497543</v>
      </c>
      <c r="F11" s="237">
        <v>2.5</v>
      </c>
      <c r="G11" s="238">
        <v>2.649</v>
      </c>
      <c r="H11" s="239">
        <v>2.6747899218866333</v>
      </c>
      <c r="I11" s="236">
        <v>2.480334823725471</v>
      </c>
      <c r="J11" s="237">
        <v>2.6141411594529984</v>
      </c>
      <c r="K11" s="237">
        <v>2.5</v>
      </c>
      <c r="L11" s="238">
        <v>2.215</v>
      </c>
      <c r="M11" s="239">
        <v>2.7416822698742127</v>
      </c>
      <c r="N11" s="236">
        <v>2.510564497992675</v>
      </c>
      <c r="O11" s="237">
        <v>2.3894692802407302</v>
      </c>
      <c r="P11" s="237">
        <v>2.4</v>
      </c>
      <c r="Q11" s="238">
        <v>2.03</v>
      </c>
      <c r="R11" s="239">
        <v>2.9816153999894235</v>
      </c>
      <c r="S11" s="236">
        <v>2.446965206018504</v>
      </c>
      <c r="T11" s="237">
        <v>2.383775958117429</v>
      </c>
      <c r="U11" s="237" t="s">
        <v>193</v>
      </c>
      <c r="V11" s="238">
        <v>2.03</v>
      </c>
      <c r="W11" s="239" t="s">
        <v>193</v>
      </c>
    </row>
    <row r="12" spans="2:23" ht="3.75" customHeight="1">
      <c r="B12" s="48"/>
      <c r="C12" s="47"/>
      <c r="D12" s="236"/>
      <c r="E12" s="237"/>
      <c r="F12" s="237"/>
      <c r="G12" s="238"/>
      <c r="H12" s="239"/>
      <c r="I12" s="236"/>
      <c r="J12" s="237"/>
      <c r="K12" s="237"/>
      <c r="L12" s="238"/>
      <c r="M12" s="239"/>
      <c r="N12" s="236"/>
      <c r="O12" s="237"/>
      <c r="P12" s="237"/>
      <c r="Q12" s="238"/>
      <c r="R12" s="239"/>
      <c r="S12" s="236">
        <v>0</v>
      </c>
      <c r="T12" s="237">
        <v>0</v>
      </c>
      <c r="U12" s="237" t="s">
        <v>193</v>
      </c>
      <c r="V12" s="238"/>
      <c r="W12" s="239" t="s">
        <v>193</v>
      </c>
    </row>
    <row r="13" spans="2:23" ht="15">
      <c r="B13" s="48" t="s">
        <v>110</v>
      </c>
      <c r="C13" s="47"/>
      <c r="D13" s="236">
        <v>2.0085100427609888</v>
      </c>
      <c r="E13" s="237">
        <v>1.9983698892530821</v>
      </c>
      <c r="F13" s="237">
        <v>1.7</v>
      </c>
      <c r="G13" s="238" t="s">
        <v>193</v>
      </c>
      <c r="H13" s="239" t="s">
        <v>193</v>
      </c>
      <c r="I13" s="236">
        <v>1.2191658430114956</v>
      </c>
      <c r="J13" s="237">
        <v>1.149659072422926</v>
      </c>
      <c r="K13" s="237">
        <v>1</v>
      </c>
      <c r="L13" s="238" t="s">
        <v>193</v>
      </c>
      <c r="M13" s="239" t="s">
        <v>193</v>
      </c>
      <c r="N13" s="236">
        <v>0.787860704464066</v>
      </c>
      <c r="O13" s="237">
        <v>0.7882707574040637</v>
      </c>
      <c r="P13" s="237">
        <v>0.6</v>
      </c>
      <c r="Q13" s="238" t="s">
        <v>193</v>
      </c>
      <c r="R13" s="239" t="s">
        <v>193</v>
      </c>
      <c r="S13" s="236">
        <v>0.5729744695051124</v>
      </c>
      <c r="T13" s="237">
        <v>0.5846074431874237</v>
      </c>
      <c r="U13" s="237" t="s">
        <v>193</v>
      </c>
      <c r="V13" s="238" t="s">
        <v>193</v>
      </c>
      <c r="W13" s="239" t="s">
        <v>193</v>
      </c>
    </row>
    <row r="14" spans="2:23" ht="15">
      <c r="B14" s="48" t="s">
        <v>63</v>
      </c>
      <c r="C14" s="47"/>
      <c r="D14" s="236">
        <v>6.536737641653507</v>
      </c>
      <c r="E14" s="237">
        <v>6.608676168768203</v>
      </c>
      <c r="F14" s="237">
        <v>6.9</v>
      </c>
      <c r="G14" s="238">
        <v>7.492</v>
      </c>
      <c r="H14" s="239">
        <v>6.732550238552638</v>
      </c>
      <c r="I14" s="236">
        <v>5.985738338041899</v>
      </c>
      <c r="J14" s="237">
        <v>6.027295195758423</v>
      </c>
      <c r="K14" s="237">
        <v>6.3</v>
      </c>
      <c r="L14" s="238">
        <v>6.858</v>
      </c>
      <c r="M14" s="239">
        <v>6.05697769452186</v>
      </c>
      <c r="N14" s="236">
        <v>5.783295394681389</v>
      </c>
      <c r="O14" s="237">
        <v>5.644885257734736</v>
      </c>
      <c r="P14" s="237">
        <v>6</v>
      </c>
      <c r="Q14" s="238">
        <v>6.495</v>
      </c>
      <c r="R14" s="239">
        <v>5.476399103369153</v>
      </c>
      <c r="S14" s="236">
        <v>5.814334289156818</v>
      </c>
      <c r="T14" s="237">
        <v>5.453677294399948</v>
      </c>
      <c r="U14" s="237" t="s">
        <v>193</v>
      </c>
      <c r="V14" s="238">
        <v>6.212</v>
      </c>
      <c r="W14" s="239" t="s">
        <v>193</v>
      </c>
    </row>
    <row r="15" spans="2:23" ht="15">
      <c r="B15" s="48" t="s">
        <v>87</v>
      </c>
      <c r="C15" s="47"/>
      <c r="D15" s="236">
        <v>6.184486373165669</v>
      </c>
      <c r="E15" s="237">
        <v>6.2893081761006275</v>
      </c>
      <c r="F15" s="237" t="s">
        <v>193</v>
      </c>
      <c r="G15" s="238" t="s">
        <v>193</v>
      </c>
      <c r="H15" s="239" t="s">
        <v>193</v>
      </c>
      <c r="I15" s="236">
        <v>6.592396925317573</v>
      </c>
      <c r="J15" s="237">
        <v>6.706114398422081</v>
      </c>
      <c r="K15" s="237" t="s">
        <v>193</v>
      </c>
      <c r="L15" s="238" t="s">
        <v>193</v>
      </c>
      <c r="M15" s="239" t="s">
        <v>193</v>
      </c>
      <c r="N15" s="236">
        <v>6.274771510748096</v>
      </c>
      <c r="O15" s="237">
        <v>6.284658040665425</v>
      </c>
      <c r="P15" s="237" t="s">
        <v>193</v>
      </c>
      <c r="Q15" s="238" t="s">
        <v>193</v>
      </c>
      <c r="R15" s="239" t="s">
        <v>193</v>
      </c>
      <c r="S15" s="236">
        <v>5.624071531653584</v>
      </c>
      <c r="T15" s="237">
        <v>5.3043478260869525</v>
      </c>
      <c r="U15" s="237" t="s">
        <v>193</v>
      </c>
      <c r="V15" s="238" t="s">
        <v>193</v>
      </c>
      <c r="W15" s="239" t="s">
        <v>193</v>
      </c>
    </row>
    <row r="16" spans="2:23" ht="15">
      <c r="B16" s="48" t="s">
        <v>84</v>
      </c>
      <c r="C16" s="47"/>
      <c r="D16" s="236">
        <v>5.444673547935736</v>
      </c>
      <c r="E16" s="237" t="s">
        <v>193</v>
      </c>
      <c r="F16" s="237">
        <v>5</v>
      </c>
      <c r="G16" s="238" t="s">
        <v>193</v>
      </c>
      <c r="H16" s="239">
        <v>6.231607150180385</v>
      </c>
      <c r="I16" s="236">
        <v>6.683816653276935</v>
      </c>
      <c r="J16" s="237" t="s">
        <v>193</v>
      </c>
      <c r="K16" s="237">
        <v>6.4</v>
      </c>
      <c r="L16" s="238" t="s">
        <v>193</v>
      </c>
      <c r="M16" s="239">
        <v>6.5660083558213955</v>
      </c>
      <c r="N16" s="236">
        <v>6.332696815337769</v>
      </c>
      <c r="O16" s="237" t="s">
        <v>193</v>
      </c>
      <c r="P16" s="237">
        <v>6.2</v>
      </c>
      <c r="Q16" s="238" t="s">
        <v>193</v>
      </c>
      <c r="R16" s="239">
        <v>7.075782440948908</v>
      </c>
      <c r="S16" s="236">
        <v>5.411597301182525</v>
      </c>
      <c r="T16" s="237" t="s">
        <v>193</v>
      </c>
      <c r="U16" s="237" t="s">
        <v>193</v>
      </c>
      <c r="V16" s="238" t="s">
        <v>193</v>
      </c>
      <c r="W16" s="239" t="s">
        <v>193</v>
      </c>
    </row>
    <row r="17" spans="2:23" ht="3.75" customHeight="1">
      <c r="B17" s="48"/>
      <c r="C17" s="47"/>
      <c r="D17" s="143"/>
      <c r="E17" s="182"/>
      <c r="F17" s="182"/>
      <c r="G17" s="238"/>
      <c r="H17" s="239"/>
      <c r="I17" s="143"/>
      <c r="J17" s="182"/>
      <c r="K17" s="182"/>
      <c r="L17" s="238"/>
      <c r="M17" s="239"/>
      <c r="N17" s="143"/>
      <c r="O17" s="182"/>
      <c r="P17" s="182"/>
      <c r="Q17" s="238"/>
      <c r="R17" s="239"/>
      <c r="S17" s="143"/>
      <c r="T17" s="182"/>
      <c r="U17" s="237" t="s">
        <v>193</v>
      </c>
      <c r="V17" s="238"/>
      <c r="W17" s="239" t="s">
        <v>193</v>
      </c>
    </row>
    <row r="18" spans="2:23" ht="15">
      <c r="B18" s="48" t="s">
        <v>60</v>
      </c>
      <c r="C18" s="47"/>
      <c r="D18" s="143">
        <v>-0.7455002152503081</v>
      </c>
      <c r="E18" s="182">
        <v>-0.6002051168130829</v>
      </c>
      <c r="F18" s="182">
        <v>-0.557777</v>
      </c>
      <c r="G18" s="238">
        <v>-0.743</v>
      </c>
      <c r="H18" s="239">
        <v>-0.663276522869348</v>
      </c>
      <c r="I18" s="143">
        <v>-0.6804347631981331</v>
      </c>
      <c r="J18" s="182">
        <v>0</v>
      </c>
      <c r="K18" s="182">
        <v>-0.3449478</v>
      </c>
      <c r="L18" s="238">
        <v>-0.475</v>
      </c>
      <c r="M18" s="239">
        <v>-0.38939458029819</v>
      </c>
      <c r="N18" s="143">
        <v>-0.6770481946214156</v>
      </c>
      <c r="O18" s="182">
        <v>0.10000036631945572</v>
      </c>
      <c r="P18" s="182">
        <v>-0.13285820000000004</v>
      </c>
      <c r="Q18" s="238">
        <v>0.025</v>
      </c>
      <c r="R18" s="239">
        <v>-0.0440269130222187</v>
      </c>
      <c r="S18" s="143">
        <v>-0.6473362476686587</v>
      </c>
      <c r="T18" s="182">
        <v>0.3000003651409603</v>
      </c>
      <c r="U18" s="237" t="s">
        <v>193</v>
      </c>
      <c r="V18" s="238">
        <v>0.012</v>
      </c>
      <c r="W18" s="239" t="s">
        <v>193</v>
      </c>
    </row>
    <row r="19" spans="2:23" ht="15">
      <c r="B19" s="48" t="s">
        <v>82</v>
      </c>
      <c r="C19" s="47"/>
      <c r="D19" s="143">
        <v>48.9303034633018</v>
      </c>
      <c r="E19" s="182">
        <v>48.67989931151149</v>
      </c>
      <c r="F19" s="182">
        <v>48.76814300901542</v>
      </c>
      <c r="G19" s="238">
        <v>49.236</v>
      </c>
      <c r="H19" s="239">
        <v>49.7595797304347</v>
      </c>
      <c r="I19" s="143">
        <v>47.9767937312744</v>
      </c>
      <c r="J19" s="182">
        <v>47.26153475159494</v>
      </c>
      <c r="K19" s="182">
        <v>46.37195768016167</v>
      </c>
      <c r="L19" s="238">
        <v>46.659</v>
      </c>
      <c r="M19" s="239">
        <v>47.8608466892783</v>
      </c>
      <c r="N19" s="143">
        <v>46.87205266837172</v>
      </c>
      <c r="O19" s="182">
        <v>45.989896407713374</v>
      </c>
      <c r="P19" s="182">
        <v>44.19837867885789</v>
      </c>
      <c r="Q19" s="238">
        <v>44.951</v>
      </c>
      <c r="R19" s="239">
        <v>45.8784848884036</v>
      </c>
      <c r="S19" s="143">
        <v>46.526914845111186</v>
      </c>
      <c r="T19" s="182">
        <v>44.81531005313775</v>
      </c>
      <c r="U19" s="237" t="s">
        <v>193</v>
      </c>
      <c r="V19" s="238">
        <v>43.088</v>
      </c>
      <c r="W19" s="239" t="s">
        <v>193</v>
      </c>
    </row>
    <row r="20" spans="2:23" ht="3.75" customHeight="1">
      <c r="B20" s="48"/>
      <c r="C20" s="47"/>
      <c r="D20" s="143"/>
      <c r="E20" s="144"/>
      <c r="F20" s="144"/>
      <c r="G20" s="238"/>
      <c r="H20" s="239"/>
      <c r="I20" s="143"/>
      <c r="J20" s="144"/>
      <c r="K20" s="144"/>
      <c r="L20" s="238"/>
      <c r="M20" s="239"/>
      <c r="N20" s="143"/>
      <c r="O20" s="182"/>
      <c r="P20" s="182"/>
      <c r="Q20" s="238"/>
      <c r="R20" s="239"/>
      <c r="S20" s="143"/>
      <c r="T20" s="182"/>
      <c r="U20" s="237" t="s">
        <v>193</v>
      </c>
      <c r="V20" s="238"/>
      <c r="W20" s="239" t="s">
        <v>193</v>
      </c>
    </row>
    <row r="21" spans="2:23" ht="15.75" thickBot="1">
      <c r="B21" s="50" t="s">
        <v>61</v>
      </c>
      <c r="C21" s="54"/>
      <c r="D21" s="240">
        <f>Súhrn!G49</f>
        <v>-2.5024728216399956</v>
      </c>
      <c r="E21" s="241">
        <v>-2.555444580589829</v>
      </c>
      <c r="F21" s="241">
        <v>0</v>
      </c>
      <c r="G21" s="241">
        <v>-1.908</v>
      </c>
      <c r="H21" s="242">
        <v>-1.17818273347094</v>
      </c>
      <c r="I21" s="240">
        <f>Súhrn!H49</f>
        <v>-2.9001662060661215</v>
      </c>
      <c r="J21" s="241">
        <v>-1.9509461560521444</v>
      </c>
      <c r="K21" s="241">
        <v>1.2</v>
      </c>
      <c r="L21" s="241">
        <v>-1.019</v>
      </c>
      <c r="M21" s="242">
        <v>0.129356786371959</v>
      </c>
      <c r="N21" s="240">
        <f>Súhrn!I49</f>
        <v>-3.086582077504257</v>
      </c>
      <c r="O21" s="243">
        <v>-1.464487570408079</v>
      </c>
      <c r="P21" s="243">
        <v>2.1</v>
      </c>
      <c r="Q21" s="241">
        <v>-0.464</v>
      </c>
      <c r="R21" s="242">
        <v>0.04590279070857483</v>
      </c>
      <c r="S21" s="240">
        <f>Súhrn!J49</f>
        <v>-3.1603854623817327</v>
      </c>
      <c r="T21" s="243">
        <v>-1.0547547994945476</v>
      </c>
      <c r="U21" s="243" t="s">
        <v>193</v>
      </c>
      <c r="V21" s="241">
        <v>-0.18</v>
      </c>
      <c r="W21" s="242" t="s">
        <v>193</v>
      </c>
    </row>
    <row r="22" ht="15">
      <c r="B22" s="33" t="s">
        <v>111</v>
      </c>
    </row>
    <row r="23" ht="15">
      <c r="B23" s="44" t="s">
        <v>205</v>
      </c>
    </row>
    <row r="24" spans="1:21" ht="15">
      <c r="A24" s="147"/>
      <c r="B24" s="147" t="s">
        <v>207</v>
      </c>
      <c r="C24" s="147"/>
      <c r="D24" s="244"/>
      <c r="E24" s="244"/>
      <c r="F24" s="244"/>
      <c r="G24" s="244"/>
      <c r="H24" s="244"/>
      <c r="I24" s="244"/>
      <c r="J24" s="244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ht="15">
      <c r="B25" s="33" t="s">
        <v>206</v>
      </c>
    </row>
    <row r="26" ht="15">
      <c r="B26" s="33" t="s">
        <v>201</v>
      </c>
    </row>
    <row r="27" ht="15">
      <c r="B27" s="147" t="s">
        <v>202</v>
      </c>
    </row>
    <row r="29" ht="15">
      <c r="B29" s="33" t="s">
        <v>173</v>
      </c>
    </row>
    <row r="30" ht="15">
      <c r="B30" s="33" t="s">
        <v>174</v>
      </c>
    </row>
    <row r="36" spans="3:23" ht="1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3:23" ht="15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3:23" ht="15">
      <c r="C38" s="4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</row>
    <row r="39" spans="3:23" ht="15">
      <c r="C39" s="4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</row>
    <row r="40" spans="3:23" ht="1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3:23" ht="15">
      <c r="C41" s="4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</row>
    <row r="42" spans="3:23" ht="15">
      <c r="C42" s="4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2019-03-20T06:40:54Z</cp:lastPrinted>
  <dcterms:created xsi:type="dcterms:W3CDTF">2013-10-16T07:18:04Z</dcterms:created>
  <dcterms:modified xsi:type="dcterms:W3CDTF">2019-03-26T10:06:01Z</dcterms:modified>
  <cp:category/>
  <cp:version/>
  <cp:contentType/>
  <cp:contentStatus/>
</cp:coreProperties>
</file>