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definedNames>
    <definedName name="_xlnm.Print_Area" localSheetId="1">'GDP'!$A$1:$AA$52</definedName>
    <definedName name="_xlnm.Print_Area" localSheetId="2">'Inflation'!$A$1:$AA$40</definedName>
    <definedName name="_xlnm.Print_Area" localSheetId="3">'Labour Market'!$A$1:$AA$69</definedName>
    <definedName name="_xlnm.Print_Area" localSheetId="6">'Other Institutions'!$A$1:$W$30</definedName>
    <definedName name="_xlnm.Print_Area" localSheetId="0">'Summary'!$B$2:$N$78</definedName>
  </definedNames>
  <calcPr fullCalcOnLoad="1"/>
</workbook>
</file>

<file path=xl/sharedStrings.xml><?xml version="1.0" encoding="utf-8"?>
<sst xmlns="http://schemas.openxmlformats.org/spreadsheetml/2006/main" count="688" uniqueCount="225">
  <si>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</si>
  <si>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</si>
  <si>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</si>
  <si>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</si>
  <si>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</si>
  <si>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</si>
  <si>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</si>
  <si>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</si>
  <si>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</si>
  <si>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</si>
  <si>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</si>
  <si>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</si>
  <si>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</si>
  <si>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</si>
  <si>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</si>
  <si>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</si>
  <si>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</si>
  <si>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</si>
  <si>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</si>
  <si>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</si>
  <si>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</si>
  <si>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</si>
  <si>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</si>
  <si>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</si>
  <si>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</si>
  <si>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</si>
  <si>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</si>
  <si>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</si>
  <si>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</si>
  <si>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</si>
  <si>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</si>
  <si>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</si>
  <si>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</si>
  <si>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</si>
  <si>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</si>
  <si>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</si>
  <si>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</si>
  <si>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</si>
  <si>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</si>
  <si>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</si>
  <si>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</si>
  <si>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</si>
  <si>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</si>
  <si>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</si>
  <si>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</si>
  <si>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</si>
  <si>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</si>
  <si>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</si>
  <si>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</si>
  <si>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</si>
  <si>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</si>
  <si>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</si>
  <si>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</si>
  <si>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</si>
  <si>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</si>
  <si>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</si>
  <si>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</si>
  <si>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</si>
  <si>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</si>
  <si>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</si>
  <si>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</si>
  <si>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</si>
  <si>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</si>
  <si>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</si>
  <si>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</si>
  <si>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</si>
  <si>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</si>
  <si>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</si>
  <si>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</si>
  <si>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</si>
  <si>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</si>
  <si>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[level]</t>
  </si>
  <si>
    <r>
      <t xml:space="preserve">EURIBOR 3M </t>
    </r>
  </si>
  <si>
    <t xml:space="preserve">10-Y Slovak government bond yields 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</si>
  <si>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</si>
  <si>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</si>
  <si>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</si>
  <si>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</si>
  <si>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</si>
  <si>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</si>
  <si>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</si>
  <si>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</si>
  <si>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</si>
  <si>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</si>
  <si>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</si>
  <si>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</si>
  <si>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</si>
  <si>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</si>
  <si>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</si>
  <si>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</si>
  <si>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</si>
  <si>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</si>
  <si>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</si>
  <si>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</si>
  <si>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</si>
  <si>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</si>
  <si>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</si>
  <si>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</si>
  <si>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</si>
  <si>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</si>
  <si>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</si>
  <si>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</si>
  <si>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</si>
  <si>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</si>
  <si>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</si>
  <si>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</si>
  <si>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</si>
  <si>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</si>
  <si>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</si>
  <si>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</si>
  <si>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</si>
  <si>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</si>
  <si>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</si>
  <si>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</si>
  <si>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</si>
  <si>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</si>
  <si>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</si>
  <si>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</si>
  <si>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</si>
  <si>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</si>
  <si>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</si>
  <si>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</si>
  <si>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</si>
  <si>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</si>
  <si>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</si>
  <si>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</si>
  <si>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</si>
  <si>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</si>
  <si>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</si>
  <si>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</si>
  <si>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</si>
  <si>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</si>
  <si>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</si>
  <si>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</si>
  <si>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</si>
  <si>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</si>
  <si>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</si>
  <si>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</si>
  <si>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</si>
  <si>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</si>
  <si>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</si>
  <si>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</si>
  <si>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</si>
  <si>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</si>
  <si>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</si>
  <si>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</si>
  <si>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</si>
  <si>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</si>
  <si>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</si>
  <si>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</si>
  <si>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</si>
  <si>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</si>
  <si>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</si>
  <si>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</si>
  <si>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</si>
  <si>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</si>
  <si>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</si>
  <si>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</si>
  <si>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</si>
  <si>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</si>
  <si>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</si>
  <si>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</si>
  <si>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</si>
  <si>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</si>
  <si>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</si>
  <si>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</si>
  <si>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</si>
  <si>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</si>
  <si>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</si>
  <si>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</si>
  <si>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</si>
  <si>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</si>
  <si>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t>2) Non-accelerating inflation rate of unemployment.</t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</si>
  <si>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</si>
  <si>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</si>
  <si>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</si>
  <si>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</si>
  <si>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</si>
  <si>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</si>
  <si>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</si>
  <si>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</si>
  <si>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</si>
  <si>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</si>
  <si>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</si>
  <si>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</si>
  <si>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t>7) Saving ratio = gross savings / (gross disposable income + adjustment for any pension entitlements change)*100</t>
  </si>
  <si>
    <t xml:space="preserve">Employment </t>
  </si>
  <si>
    <r>
      <t>NBS</t>
    </r>
    <r>
      <rPr>
        <vertAlign val="superscript"/>
        <sz val="14"/>
        <color indexed="8"/>
        <rFont val="Cambria"/>
        <family val="1"/>
      </rPr>
      <t>1)</t>
    </r>
  </si>
  <si>
    <r>
      <t xml:space="preserve">HICP inflation </t>
    </r>
    <r>
      <rPr>
        <vertAlign val="superscript"/>
        <sz val="11"/>
        <color indexed="8"/>
        <rFont val="Cambria"/>
        <family val="1"/>
      </rPr>
      <t>2)</t>
    </r>
  </si>
  <si>
    <t>Source: NBS, ECB, SO SR</t>
  </si>
  <si>
    <t>Source: NBS, SO SR</t>
  </si>
  <si>
    <t>1) Labour Force Survey</t>
  </si>
  <si>
    <t>3) GDP at constant prices / employment - ESA 2010</t>
  </si>
  <si>
    <t>4) Nominal GDP divided by persons in employment (according to SO SR quarterly statistical reporting)</t>
  </si>
  <si>
    <t>5) Average monthly wages according to SO SR statistical reporting</t>
  </si>
  <si>
    <t>6) Wages according to SO SR statistical reporting, deflated by CPI inflation</t>
  </si>
  <si>
    <t>Gross savings = gross disposable income + adjustment for any pension entitlemensts change - private consumption</t>
  </si>
  <si>
    <t>8) Sector S.13; fiscal outlook</t>
  </si>
  <si>
    <t>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</si>
  <si>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</si>
  <si>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</si>
  <si>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</si>
  <si>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</si>
  <si>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</si>
  <si>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1) Average monthly wages according to SO SR statistical reporting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</si>
  <si>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</si>
  <si>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</si>
  <si>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</si>
  <si>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</si>
  <si>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</si>
  <si>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</si>
  <si>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t>1) Actual</t>
  </si>
  <si>
    <t>2) MMF: index CPI</t>
  </si>
  <si>
    <t>MTF-2019Q4</t>
  </si>
  <si>
    <t>Difference vis-à-vis  MTF-2019Q3</t>
  </si>
  <si>
    <t>EK</t>
  </si>
  <si>
    <t>MMF</t>
  </si>
  <si>
    <t>0.0*</t>
  </si>
  <si>
    <t>0,0*</t>
  </si>
  <si>
    <t>National Bank of Slovakia - Medium-Term Forecast 2019Q4</t>
  </si>
  <si>
    <t>European Commision -  European Economic Forecast (Autumn Forecast - November 2019)</t>
  </si>
  <si>
    <t>Internation Monetary Fund - World Economic Outlook (October 2019)</t>
  </si>
  <si>
    <t>OECD - Economic Outlook 106 (November 2019)</t>
  </si>
  <si>
    <t>Institute for Financial Policy - Macroeconomic Forecast (September 2019), GG deficit (budgetary targets) and GG debt from the Budget draft for the years 2020 to 2022</t>
  </si>
  <si>
    <t>* Budgetary targets for years 2021 and 2022. Deficit expectations (without unspecified consolidation measures) are -0,75 % of GDP in 2021 and -1,15 % of GDP in 2022.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</si>
</sst>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9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6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6"/>
      <color theme="1"/>
      <name val="Cambria"/>
      <family val="1"/>
    </font>
    <font>
      <i/>
      <u val="single"/>
      <sz val="11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medium"/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theme="0"/>
      </bottom>
    </border>
    <border>
      <left style="medium"/>
      <right style="medium">
        <color theme="0"/>
      </right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2" fillId="8" borderId="0" applyNumberFormat="0" applyBorder="0" applyAlignment="0" applyProtection="0"/>
    <xf numFmtId="0" fontId="6" fillId="9" borderId="0" applyNumberFormat="0" applyBorder="0" applyAlignment="0" applyProtection="0"/>
    <xf numFmtId="0" fontId="62" fillId="10" borderId="0" applyNumberFormat="0" applyBorder="0" applyAlignment="0" applyProtection="0"/>
    <xf numFmtId="0" fontId="6" fillId="7" borderId="0" applyNumberFormat="0" applyBorder="0" applyAlignment="0" applyProtection="0"/>
    <xf numFmtId="0" fontId="62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3" borderId="0" applyNumberFormat="0" applyBorder="0" applyAlignment="0" applyProtection="0"/>
    <xf numFmtId="0" fontId="6" fillId="9" borderId="0" applyNumberFormat="0" applyBorder="0" applyAlignment="0" applyProtection="0"/>
    <xf numFmtId="0" fontId="62" fillId="14" borderId="0" applyNumberFormat="0" applyBorder="0" applyAlignment="0" applyProtection="0"/>
    <xf numFmtId="0" fontId="6" fillId="6" borderId="0" applyNumberFormat="0" applyBorder="0" applyAlignment="0" applyProtection="0"/>
    <xf numFmtId="0" fontId="62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2" fillId="20" borderId="0" applyNumberFormat="0" applyBorder="0" applyAlignment="0" applyProtection="0"/>
    <xf numFmtId="0" fontId="6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17" borderId="0" applyNumberFormat="0" applyBorder="0" applyAlignment="0" applyProtection="0"/>
    <xf numFmtId="0" fontId="62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" fillId="21" borderId="0" applyNumberFormat="0" applyBorder="0" applyAlignment="0" applyProtection="0"/>
    <xf numFmtId="0" fontId="62" fillId="26" borderId="0" applyNumberFormat="0" applyBorder="0" applyAlignment="0" applyProtection="0"/>
    <xf numFmtId="0" fontId="6" fillId="16" borderId="0" applyNumberFormat="0" applyBorder="0" applyAlignment="0" applyProtection="0"/>
    <xf numFmtId="0" fontId="62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3" fillId="32" borderId="0" applyNumberFormat="0" applyBorder="0" applyAlignment="0" applyProtection="0"/>
    <xf numFmtId="0" fontId="11" fillId="30" borderId="0" applyNumberFormat="0" applyBorder="0" applyAlignment="0" applyProtection="0"/>
    <xf numFmtId="0" fontId="63" fillId="33" borderId="0" applyNumberFormat="0" applyBorder="0" applyAlignment="0" applyProtection="0"/>
    <xf numFmtId="0" fontId="11" fillId="17" borderId="0" applyNumberFormat="0" applyBorder="0" applyAlignment="0" applyProtection="0"/>
    <xf numFmtId="0" fontId="63" fillId="34" borderId="0" applyNumberFormat="0" applyBorder="0" applyAlignment="0" applyProtection="0"/>
    <xf numFmtId="0" fontId="11" fillId="24" borderId="0" applyNumberFormat="0" applyBorder="0" applyAlignment="0" applyProtection="0"/>
    <xf numFmtId="0" fontId="63" fillId="35" borderId="0" applyNumberFormat="0" applyBorder="0" applyAlignment="0" applyProtection="0"/>
    <xf numFmtId="0" fontId="11" fillId="21" borderId="0" applyNumberFormat="0" applyBorder="0" applyAlignment="0" applyProtection="0"/>
    <xf numFmtId="0" fontId="63" fillId="36" borderId="0" applyNumberFormat="0" applyBorder="0" applyAlignment="0" applyProtection="0"/>
    <xf numFmtId="0" fontId="11" fillId="30" borderId="0" applyNumberFormat="0" applyBorder="0" applyAlignment="0" applyProtection="0"/>
    <xf numFmtId="0" fontId="63" fillId="37" borderId="0" applyNumberFormat="0" applyBorder="0" applyAlignment="0" applyProtection="0"/>
    <xf numFmtId="0" fontId="11" fillId="7" borderId="0" applyNumberFormat="0" applyBorder="0" applyAlignment="0" applyProtection="0"/>
    <xf numFmtId="0" fontId="63" fillId="38" borderId="0" applyNumberFormat="0" applyBorder="0" applyAlignment="0" applyProtection="0"/>
    <xf numFmtId="0" fontId="11" fillId="30" borderId="0" applyNumberFormat="0" applyBorder="0" applyAlignment="0" applyProtection="0"/>
    <xf numFmtId="0" fontId="63" fillId="39" borderId="0" applyNumberFormat="0" applyBorder="0" applyAlignment="0" applyProtection="0"/>
    <xf numFmtId="0" fontId="11" fillId="40" borderId="0" applyNumberFormat="0" applyBorder="0" applyAlignment="0" applyProtection="0"/>
    <xf numFmtId="0" fontId="63" fillId="41" borderId="0" applyNumberFormat="0" applyBorder="0" applyAlignment="0" applyProtection="0"/>
    <xf numFmtId="0" fontId="11" fillId="42" borderId="0" applyNumberFormat="0" applyBorder="0" applyAlignment="0" applyProtection="0"/>
    <xf numFmtId="0" fontId="63" fillId="43" borderId="0" applyNumberFormat="0" applyBorder="0" applyAlignment="0" applyProtection="0"/>
    <xf numFmtId="0" fontId="11" fillId="44" borderId="0" applyNumberFormat="0" applyBorder="0" applyAlignment="0" applyProtection="0"/>
    <xf numFmtId="0" fontId="63" fillId="45" borderId="0" applyNumberFormat="0" applyBorder="0" applyAlignment="0" applyProtection="0"/>
    <xf numFmtId="0" fontId="11" fillId="30" borderId="0" applyNumberFormat="0" applyBorder="0" applyAlignment="0" applyProtection="0"/>
    <xf numFmtId="0" fontId="63" fillId="46" borderId="0" applyNumberFormat="0" applyBorder="0" applyAlignment="0" applyProtection="0"/>
    <xf numFmtId="0" fontId="11" fillId="47" borderId="0" applyNumberFormat="0" applyBorder="0" applyAlignment="0" applyProtection="0"/>
    <xf numFmtId="0" fontId="64" fillId="48" borderId="0" applyNumberFormat="0" applyBorder="0" applyAlignment="0" applyProtection="0"/>
    <xf numFmtId="0" fontId="12" fillId="3" borderId="0" applyNumberFormat="0" applyBorder="0" applyAlignment="0" applyProtection="0"/>
    <xf numFmtId="0" fontId="65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5" fillId="4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7" applyNumberFormat="0" applyFill="0" applyAlignment="0" applyProtection="0"/>
    <xf numFmtId="0" fontId="71" fillId="0" borderId="8" applyNumberFormat="0" applyFill="0" applyAlignment="0" applyProtection="0"/>
    <xf numFmtId="0" fontId="18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4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5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7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57" borderId="0" xfId="0" applyFont="1" applyFill="1" applyAlignment="1">
      <alignment/>
    </xf>
    <xf numFmtId="0" fontId="82" fillId="57" borderId="0" xfId="0" applyFont="1" applyFill="1" applyBorder="1" applyAlignment="1">
      <alignment/>
    </xf>
    <xf numFmtId="0" fontId="82" fillId="57" borderId="22" xfId="0" applyFont="1" applyFill="1" applyBorder="1" applyAlignment="1">
      <alignment/>
    </xf>
    <xf numFmtId="0" fontId="82" fillId="57" borderId="0" xfId="0" applyFont="1" applyFill="1" applyBorder="1" applyAlignment="1">
      <alignment horizontal="right"/>
    </xf>
    <xf numFmtId="172" fontId="82" fillId="57" borderId="0" xfId="0" applyNumberFormat="1" applyFont="1" applyFill="1" applyAlignment="1">
      <alignment/>
    </xf>
    <xf numFmtId="172" fontId="82" fillId="57" borderId="0" xfId="0" applyNumberFormat="1" applyFont="1" applyFill="1" applyAlignment="1">
      <alignment/>
    </xf>
    <xf numFmtId="0" fontId="0" fillId="0" borderId="0" xfId="0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57" borderId="23" xfId="0" applyFont="1" applyFill="1" applyBorder="1" applyAlignment="1">
      <alignment/>
    </xf>
    <xf numFmtId="0" fontId="82" fillId="0" borderId="23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82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73" fontId="82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82" fillId="0" borderId="0" xfId="0" applyNumberFormat="1" applyFont="1" applyFill="1" applyAlignment="1">
      <alignment/>
    </xf>
    <xf numFmtId="173" fontId="82" fillId="57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2" fillId="0" borderId="0" xfId="0" applyFont="1" applyFill="1" applyBorder="1" applyAlignment="1">
      <alignment horizontal="right"/>
    </xf>
    <xf numFmtId="0" fontId="83" fillId="0" borderId="24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4" fillId="58" borderId="28" xfId="0" applyFont="1" applyFill="1" applyBorder="1" applyAlignment="1">
      <alignment/>
    </xf>
    <xf numFmtId="0" fontId="85" fillId="58" borderId="29" xfId="0" applyFont="1" applyFill="1" applyBorder="1" applyAlignment="1">
      <alignment/>
    </xf>
    <xf numFmtId="0" fontId="85" fillId="58" borderId="30" xfId="0" applyFont="1" applyFill="1" applyBorder="1" applyAlignment="1">
      <alignment/>
    </xf>
    <xf numFmtId="0" fontId="85" fillId="58" borderId="30" xfId="0" applyFont="1" applyFill="1" applyBorder="1" applyAlignment="1">
      <alignment horizontal="right"/>
    </xf>
    <xf numFmtId="0" fontId="85" fillId="58" borderId="31" xfId="0" applyFont="1" applyFill="1" applyBorder="1" applyAlignment="1">
      <alignment horizontal="center"/>
    </xf>
    <xf numFmtId="0" fontId="85" fillId="58" borderId="29" xfId="0" applyFont="1" applyFill="1" applyBorder="1" applyAlignment="1">
      <alignment horizontal="center"/>
    </xf>
    <xf numFmtId="0" fontId="85" fillId="58" borderId="30" xfId="0" applyFont="1" applyFill="1" applyBorder="1" applyAlignment="1">
      <alignment horizontal="center"/>
    </xf>
    <xf numFmtId="0" fontId="85" fillId="58" borderId="32" xfId="0" applyFont="1" applyFill="1" applyBorder="1" applyAlignment="1">
      <alignment horizontal="center"/>
    </xf>
    <xf numFmtId="0" fontId="85" fillId="0" borderId="33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34" xfId="0" applyFont="1" applyBorder="1" applyAlignment="1">
      <alignment/>
    </xf>
    <xf numFmtId="0" fontId="85" fillId="0" borderId="34" xfId="0" applyFont="1" applyBorder="1" applyAlignment="1">
      <alignment horizontal="right"/>
    </xf>
    <xf numFmtId="173" fontId="85" fillId="57" borderId="35" xfId="0" applyNumberFormat="1" applyFont="1" applyFill="1" applyBorder="1" applyAlignment="1">
      <alignment horizontal="right"/>
    </xf>
    <xf numFmtId="173" fontId="85" fillId="57" borderId="0" xfId="0" applyNumberFormat="1" applyFont="1" applyFill="1" applyBorder="1" applyAlignment="1">
      <alignment horizontal="right"/>
    </xf>
    <xf numFmtId="173" fontId="85" fillId="57" borderId="34" xfId="0" applyNumberFormat="1" applyFont="1" applyFill="1" applyBorder="1" applyAlignment="1">
      <alignment horizontal="right"/>
    </xf>
    <xf numFmtId="173" fontId="85" fillId="57" borderId="22" xfId="0" applyNumberFormat="1" applyFont="1" applyFill="1" applyBorder="1" applyAlignment="1">
      <alignment horizontal="right"/>
    </xf>
    <xf numFmtId="173" fontId="85" fillId="0" borderId="35" xfId="0" applyNumberFormat="1" applyFont="1" applyBorder="1" applyAlignment="1">
      <alignment horizontal="right"/>
    </xf>
    <xf numFmtId="173" fontId="85" fillId="0" borderId="0" xfId="0" applyNumberFormat="1" applyFont="1" applyBorder="1" applyAlignment="1">
      <alignment horizontal="right"/>
    </xf>
    <xf numFmtId="173" fontId="85" fillId="0" borderId="34" xfId="0" applyNumberFormat="1" applyFont="1" applyBorder="1" applyAlignment="1">
      <alignment horizontal="right"/>
    </xf>
    <xf numFmtId="173" fontId="85" fillId="0" borderId="22" xfId="0" applyNumberFormat="1" applyFont="1" applyBorder="1" applyAlignment="1">
      <alignment horizontal="right"/>
    </xf>
    <xf numFmtId="173" fontId="85" fillId="58" borderId="31" xfId="0" applyNumberFormat="1" applyFont="1" applyFill="1" applyBorder="1" applyAlignment="1">
      <alignment horizontal="right"/>
    </xf>
    <xf numFmtId="173" fontId="85" fillId="58" borderId="29" xfId="0" applyNumberFormat="1" applyFont="1" applyFill="1" applyBorder="1" applyAlignment="1">
      <alignment horizontal="right"/>
    </xf>
    <xf numFmtId="173" fontId="85" fillId="58" borderId="30" xfId="0" applyNumberFormat="1" applyFont="1" applyFill="1" applyBorder="1" applyAlignment="1">
      <alignment horizontal="right"/>
    </xf>
    <xf numFmtId="173" fontId="85" fillId="58" borderId="32" xfId="0" applyNumberFormat="1" applyFont="1" applyFill="1" applyBorder="1" applyAlignment="1">
      <alignment horizontal="right"/>
    </xf>
    <xf numFmtId="3" fontId="85" fillId="0" borderId="35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85" fillId="0" borderId="34" xfId="0" applyNumberFormat="1" applyFont="1" applyBorder="1" applyAlignment="1">
      <alignment horizontal="right"/>
    </xf>
    <xf numFmtId="0" fontId="85" fillId="0" borderId="35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58" borderId="31" xfId="0" applyFont="1" applyFill="1" applyBorder="1" applyAlignment="1">
      <alignment horizontal="right"/>
    </xf>
    <xf numFmtId="0" fontId="85" fillId="58" borderId="29" xfId="0" applyFont="1" applyFill="1" applyBorder="1" applyAlignment="1">
      <alignment horizontal="right"/>
    </xf>
    <xf numFmtId="1" fontId="85" fillId="0" borderId="35" xfId="0" applyNumberFormat="1" applyFont="1" applyBorder="1" applyAlignment="1">
      <alignment horizontal="right"/>
    </xf>
    <xf numFmtId="1" fontId="85" fillId="0" borderId="0" xfId="0" applyNumberFormat="1" applyFont="1" applyBorder="1" applyAlignment="1">
      <alignment horizontal="right"/>
    </xf>
    <xf numFmtId="1" fontId="85" fillId="0" borderId="34" xfId="0" applyNumberFormat="1" applyFont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34" xfId="0" applyFont="1" applyFill="1" applyBorder="1" applyAlignment="1">
      <alignment/>
    </xf>
    <xf numFmtId="0" fontId="55" fillId="0" borderId="34" xfId="0" applyFont="1" applyFill="1" applyBorder="1" applyAlignment="1">
      <alignment horizontal="right"/>
    </xf>
    <xf numFmtId="173" fontId="85" fillId="0" borderId="35" xfId="0" applyNumberFormat="1" applyFont="1" applyFill="1" applyBorder="1" applyAlignment="1">
      <alignment horizontal="right"/>
    </xf>
    <xf numFmtId="173" fontId="85" fillId="0" borderId="0" xfId="0" applyNumberFormat="1" applyFont="1" applyFill="1" applyBorder="1" applyAlignment="1">
      <alignment horizontal="right"/>
    </xf>
    <xf numFmtId="173" fontId="85" fillId="0" borderId="34" xfId="0" applyNumberFormat="1" applyFont="1" applyFill="1" applyBorder="1" applyAlignment="1">
      <alignment horizontal="right"/>
    </xf>
    <xf numFmtId="0" fontId="85" fillId="0" borderId="33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34" xfId="0" applyFont="1" applyFill="1" applyBorder="1" applyAlignment="1">
      <alignment/>
    </xf>
    <xf numFmtId="0" fontId="85" fillId="0" borderId="34" xfId="0" applyFont="1" applyFill="1" applyBorder="1" applyAlignment="1">
      <alignment horizontal="right"/>
    </xf>
    <xf numFmtId="0" fontId="85" fillId="57" borderId="34" xfId="0" applyFont="1" applyFill="1" applyBorder="1" applyAlignment="1">
      <alignment horizontal="right"/>
    </xf>
    <xf numFmtId="0" fontId="86" fillId="58" borderId="30" xfId="0" applyFont="1" applyFill="1" applyBorder="1" applyAlignment="1">
      <alignment/>
    </xf>
    <xf numFmtId="173" fontId="85" fillId="0" borderId="36" xfId="0" applyNumberFormat="1" applyFont="1" applyBorder="1" applyAlignment="1">
      <alignment horizontal="right"/>
    </xf>
    <xf numFmtId="173" fontId="85" fillId="0" borderId="36" xfId="0" applyNumberFormat="1" applyFont="1" applyFill="1" applyBorder="1" applyAlignment="1">
      <alignment horizontal="right"/>
    </xf>
    <xf numFmtId="173" fontId="85" fillId="0" borderId="37" xfId="0" applyNumberFormat="1" applyFont="1" applyBorder="1" applyAlignment="1">
      <alignment horizontal="right" vertical="center"/>
    </xf>
    <xf numFmtId="2" fontId="85" fillId="0" borderId="35" xfId="0" applyNumberFormat="1" applyFont="1" applyBorder="1" applyAlignment="1">
      <alignment horizontal="right"/>
    </xf>
    <xf numFmtId="2" fontId="85" fillId="0" borderId="0" xfId="0" applyNumberFormat="1" applyFont="1" applyBorder="1" applyAlignment="1">
      <alignment horizontal="right"/>
    </xf>
    <xf numFmtId="2" fontId="85" fillId="0" borderId="34" xfId="0" applyNumberFormat="1" applyFont="1" applyBorder="1" applyAlignment="1">
      <alignment horizontal="right"/>
    </xf>
    <xf numFmtId="173" fontId="85" fillId="0" borderId="22" xfId="0" applyNumberFormat="1" applyFont="1" applyBorder="1" applyAlignment="1">
      <alignment horizontal="right" vertical="center"/>
    </xf>
    <xf numFmtId="173" fontId="55" fillId="0" borderId="0" xfId="0" applyNumberFormat="1" applyFont="1" applyFill="1" applyBorder="1" applyAlignment="1">
      <alignment horizontal="right"/>
    </xf>
    <xf numFmtId="173" fontId="85" fillId="0" borderId="22" xfId="0" applyNumberFormat="1" applyFont="1" applyFill="1" applyBorder="1" applyAlignment="1">
      <alignment horizontal="right" vertical="center"/>
    </xf>
    <xf numFmtId="0" fontId="85" fillId="0" borderId="38" xfId="0" applyFont="1" applyBorder="1" applyAlignment="1">
      <alignment/>
    </xf>
    <xf numFmtId="0" fontId="85" fillId="0" borderId="39" xfId="0" applyFont="1" applyBorder="1" applyAlignment="1">
      <alignment/>
    </xf>
    <xf numFmtId="0" fontId="85" fillId="0" borderId="40" xfId="0" applyFont="1" applyBorder="1" applyAlignment="1">
      <alignment/>
    </xf>
    <xf numFmtId="0" fontId="85" fillId="0" borderId="40" xfId="0" applyFont="1" applyBorder="1" applyAlignment="1">
      <alignment horizontal="right"/>
    </xf>
    <xf numFmtId="173" fontId="85" fillId="0" borderId="41" xfId="0" applyNumberFormat="1" applyFont="1" applyFill="1" applyBorder="1" applyAlignment="1">
      <alignment horizontal="right"/>
    </xf>
    <xf numFmtId="173" fontId="85" fillId="0" borderId="39" xfId="0" applyNumberFormat="1" applyFont="1" applyFill="1" applyBorder="1" applyAlignment="1">
      <alignment horizontal="right"/>
    </xf>
    <xf numFmtId="173" fontId="85" fillId="0" borderId="40" xfId="0" applyNumberFormat="1" applyFont="1" applyFill="1" applyBorder="1" applyAlignment="1">
      <alignment horizontal="right"/>
    </xf>
    <xf numFmtId="173" fontId="85" fillId="0" borderId="42" xfId="0" applyNumberFormat="1" applyFont="1" applyFill="1" applyBorder="1" applyAlignment="1">
      <alignment horizontal="right" vertical="center"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vertical="center"/>
    </xf>
    <xf numFmtId="0" fontId="86" fillId="57" borderId="43" xfId="0" applyFont="1" applyFill="1" applyBorder="1" applyAlignment="1">
      <alignment horizontal="center"/>
    </xf>
    <xf numFmtId="0" fontId="85" fillId="57" borderId="26" xfId="0" applyFont="1" applyFill="1" applyBorder="1" applyAlignment="1">
      <alignment horizontal="center"/>
    </xf>
    <xf numFmtId="0" fontId="85" fillId="57" borderId="44" xfId="0" applyFont="1" applyFill="1" applyBorder="1" applyAlignment="1">
      <alignment horizontal="center"/>
    </xf>
    <xf numFmtId="0" fontId="85" fillId="57" borderId="45" xfId="0" applyFont="1" applyFill="1" applyBorder="1" applyAlignment="1">
      <alignment horizontal="center"/>
    </xf>
    <xf numFmtId="0" fontId="85" fillId="57" borderId="46" xfId="0" applyFont="1" applyFill="1" applyBorder="1" applyAlignment="1">
      <alignment horizontal="center"/>
    </xf>
    <xf numFmtId="0" fontId="87" fillId="57" borderId="33" xfId="0" applyFont="1" applyFill="1" applyBorder="1" applyAlignment="1">
      <alignment horizontal="left" vertical="center"/>
    </xf>
    <xf numFmtId="0" fontId="87" fillId="57" borderId="0" xfId="0" applyFont="1" applyFill="1" applyBorder="1" applyAlignment="1">
      <alignment horizontal="left" vertical="center"/>
    </xf>
    <xf numFmtId="0" fontId="87" fillId="57" borderId="47" xfId="0" applyFont="1" applyFill="1" applyBorder="1" applyAlignment="1">
      <alignment horizontal="left" vertical="center"/>
    </xf>
    <xf numFmtId="0" fontId="86" fillId="57" borderId="47" xfId="0" applyFont="1" applyFill="1" applyBorder="1" applyAlignment="1">
      <alignment horizontal="center" vertical="center"/>
    </xf>
    <xf numFmtId="0" fontId="85" fillId="57" borderId="34" xfId="0" applyFont="1" applyFill="1" applyBorder="1" applyAlignment="1">
      <alignment horizontal="center"/>
    </xf>
    <xf numFmtId="0" fontId="85" fillId="57" borderId="0" xfId="0" applyFont="1" applyFill="1" applyBorder="1" applyAlignment="1">
      <alignment horizontal="center"/>
    </xf>
    <xf numFmtId="0" fontId="85" fillId="57" borderId="48" xfId="0" applyFont="1" applyFill="1" applyBorder="1" applyAlignment="1">
      <alignment/>
    </xf>
    <xf numFmtId="0" fontId="85" fillId="57" borderId="0" xfId="0" applyFont="1" applyFill="1" applyBorder="1" applyAlignment="1">
      <alignment/>
    </xf>
    <xf numFmtId="0" fontId="85" fillId="57" borderId="34" xfId="0" applyFont="1" applyFill="1" applyBorder="1" applyAlignment="1">
      <alignment/>
    </xf>
    <xf numFmtId="0" fontId="85" fillId="57" borderId="22" xfId="0" applyFont="1" applyFill="1" applyBorder="1" applyAlignment="1">
      <alignment/>
    </xf>
    <xf numFmtId="0" fontId="85" fillId="57" borderId="33" xfId="0" applyFont="1" applyFill="1" applyBorder="1" applyAlignment="1">
      <alignment/>
    </xf>
    <xf numFmtId="3" fontId="85" fillId="57" borderId="34" xfId="0" applyNumberFormat="1" applyFont="1" applyFill="1" applyBorder="1" applyAlignment="1">
      <alignment horizontal="right"/>
    </xf>
    <xf numFmtId="3" fontId="85" fillId="57" borderId="0" xfId="0" applyNumberFormat="1" applyFont="1" applyFill="1" applyBorder="1" applyAlignment="1">
      <alignment horizontal="right"/>
    </xf>
    <xf numFmtId="3" fontId="85" fillId="57" borderId="48" xfId="0" applyNumberFormat="1" applyFont="1" applyFill="1" applyBorder="1" applyAlignment="1">
      <alignment/>
    </xf>
    <xf numFmtId="3" fontId="85" fillId="57" borderId="0" xfId="0" applyNumberFormat="1" applyFont="1" applyFill="1" applyBorder="1" applyAlignment="1">
      <alignment/>
    </xf>
    <xf numFmtId="3" fontId="85" fillId="57" borderId="34" xfId="0" applyNumberFormat="1" applyFont="1" applyFill="1" applyBorder="1" applyAlignment="1">
      <alignment/>
    </xf>
    <xf numFmtId="3" fontId="85" fillId="57" borderId="22" xfId="0" applyNumberFormat="1" applyFont="1" applyFill="1" applyBorder="1" applyAlignment="1">
      <alignment/>
    </xf>
    <xf numFmtId="0" fontId="85" fillId="57" borderId="38" xfId="0" applyFont="1" applyFill="1" applyBorder="1" applyAlignment="1">
      <alignment/>
    </xf>
    <xf numFmtId="0" fontId="85" fillId="57" borderId="39" xfId="0" applyFont="1" applyFill="1" applyBorder="1" applyAlignment="1">
      <alignment/>
    </xf>
    <xf numFmtId="0" fontId="85" fillId="57" borderId="40" xfId="0" applyFont="1" applyFill="1" applyBorder="1" applyAlignment="1">
      <alignment/>
    </xf>
    <xf numFmtId="0" fontId="85" fillId="57" borderId="41" xfId="0" applyFont="1" applyFill="1" applyBorder="1" applyAlignment="1">
      <alignment horizontal="right"/>
    </xf>
    <xf numFmtId="3" fontId="85" fillId="57" borderId="40" xfId="0" applyNumberFormat="1" applyFont="1" applyFill="1" applyBorder="1" applyAlignment="1">
      <alignment/>
    </xf>
    <xf numFmtId="3" fontId="85" fillId="57" borderId="39" xfId="0" applyNumberFormat="1" applyFont="1" applyFill="1" applyBorder="1" applyAlignment="1">
      <alignment/>
    </xf>
    <xf numFmtId="3" fontId="85" fillId="57" borderId="49" xfId="0" applyNumberFormat="1" applyFont="1" applyFill="1" applyBorder="1" applyAlignment="1">
      <alignment/>
    </xf>
    <xf numFmtId="3" fontId="85" fillId="57" borderId="42" xfId="0" applyNumberFormat="1" applyFont="1" applyFill="1" applyBorder="1" applyAlignment="1">
      <alignment/>
    </xf>
    <xf numFmtId="0" fontId="85" fillId="57" borderId="0" xfId="0" applyFont="1" applyFill="1" applyAlignment="1">
      <alignment/>
    </xf>
    <xf numFmtId="0" fontId="85" fillId="57" borderId="0" xfId="0" applyFont="1" applyFill="1" applyBorder="1" applyAlignment="1">
      <alignment horizontal="right"/>
    </xf>
    <xf numFmtId="173" fontId="85" fillId="57" borderId="34" xfId="0" applyNumberFormat="1" applyFont="1" applyFill="1" applyBorder="1" applyAlignment="1">
      <alignment/>
    </xf>
    <xf numFmtId="173" fontId="85" fillId="57" borderId="0" xfId="0" applyNumberFormat="1" applyFont="1" applyFill="1" applyBorder="1" applyAlignment="1">
      <alignment/>
    </xf>
    <xf numFmtId="173" fontId="85" fillId="57" borderId="48" xfId="0" applyNumberFormat="1" applyFont="1" applyFill="1" applyBorder="1" applyAlignment="1">
      <alignment/>
    </xf>
    <xf numFmtId="173" fontId="85" fillId="57" borderId="22" xfId="0" applyNumberFormat="1" applyFont="1" applyFill="1" applyBorder="1" applyAlignment="1">
      <alignment/>
    </xf>
    <xf numFmtId="173" fontId="85" fillId="57" borderId="40" xfId="0" applyNumberFormat="1" applyFont="1" applyFill="1" applyBorder="1" applyAlignment="1">
      <alignment/>
    </xf>
    <xf numFmtId="173" fontId="85" fillId="57" borderId="39" xfId="0" applyNumberFormat="1" applyFont="1" applyFill="1" applyBorder="1" applyAlignment="1">
      <alignment/>
    </xf>
    <xf numFmtId="173" fontId="85" fillId="57" borderId="49" xfId="0" applyNumberFormat="1" applyFont="1" applyFill="1" applyBorder="1" applyAlignment="1">
      <alignment/>
    </xf>
    <xf numFmtId="173" fontId="85" fillId="57" borderId="42" xfId="0" applyNumberFormat="1" applyFont="1" applyFill="1" applyBorder="1" applyAlignment="1">
      <alignment/>
    </xf>
    <xf numFmtId="173" fontId="85" fillId="57" borderId="35" xfId="0" applyNumberFormat="1" applyFont="1" applyFill="1" applyBorder="1" applyAlignment="1">
      <alignment/>
    </xf>
    <xf numFmtId="173" fontId="85" fillId="57" borderId="41" xfId="0" applyNumberFormat="1" applyFont="1" applyFill="1" applyBorder="1" applyAlignment="1">
      <alignment/>
    </xf>
    <xf numFmtId="0" fontId="86" fillId="57" borderId="0" xfId="0" applyFont="1" applyFill="1" applyAlignment="1">
      <alignment/>
    </xf>
    <xf numFmtId="0" fontId="86" fillId="57" borderId="50" xfId="0" applyFont="1" applyFill="1" applyBorder="1" applyAlignment="1">
      <alignment horizontal="center"/>
    </xf>
    <xf numFmtId="0" fontId="85" fillId="57" borderId="35" xfId="0" applyFont="1" applyFill="1" applyBorder="1" applyAlignment="1">
      <alignment horizontal="center"/>
    </xf>
    <xf numFmtId="0" fontId="85" fillId="57" borderId="22" xfId="0" applyFont="1" applyFill="1" applyBorder="1" applyAlignment="1">
      <alignment horizontal="center"/>
    </xf>
    <xf numFmtId="0" fontId="86" fillId="57" borderId="0" xfId="0" applyFont="1" applyFill="1" applyBorder="1" applyAlignment="1">
      <alignment/>
    </xf>
    <xf numFmtId="0" fontId="86" fillId="57" borderId="39" xfId="0" applyFont="1" applyFill="1" applyBorder="1" applyAlignment="1">
      <alignment/>
    </xf>
    <xf numFmtId="0" fontId="85" fillId="57" borderId="40" xfId="0" applyFont="1" applyFill="1" applyBorder="1" applyAlignment="1">
      <alignment horizontal="right"/>
    </xf>
    <xf numFmtId="0" fontId="88" fillId="57" borderId="0" xfId="0" applyFont="1" applyFill="1" applyAlignment="1">
      <alignment/>
    </xf>
    <xf numFmtId="0" fontId="85" fillId="57" borderId="34" xfId="0" applyFont="1" applyFill="1" applyBorder="1" applyAlignment="1">
      <alignment horizontal="center" vertical="center"/>
    </xf>
    <xf numFmtId="0" fontId="85" fillId="57" borderId="48" xfId="0" applyFont="1" applyFill="1" applyBorder="1" applyAlignment="1">
      <alignment horizontal="center"/>
    </xf>
    <xf numFmtId="0" fontId="85" fillId="57" borderId="0" xfId="0" applyFont="1" applyFill="1" applyBorder="1" applyAlignment="1">
      <alignment horizontal="left" vertical="center"/>
    </xf>
    <xf numFmtId="0" fontId="87" fillId="57" borderId="34" xfId="0" applyFont="1" applyFill="1" applyBorder="1" applyAlignment="1">
      <alignment horizontal="left" vertical="center"/>
    </xf>
    <xf numFmtId="173" fontId="85" fillId="57" borderId="48" xfId="0" applyNumberFormat="1" applyFont="1" applyFill="1" applyBorder="1" applyAlignment="1">
      <alignment horizontal="right"/>
    </xf>
    <xf numFmtId="0" fontId="85" fillId="57" borderId="51" xfId="0" applyFont="1" applyFill="1" applyBorder="1" applyAlignment="1">
      <alignment/>
    </xf>
    <xf numFmtId="0" fontId="85" fillId="57" borderId="24" xfId="0" applyFont="1" applyFill="1" applyBorder="1" applyAlignment="1">
      <alignment/>
    </xf>
    <xf numFmtId="17" fontId="85" fillId="57" borderId="52" xfId="0" applyNumberFormat="1" applyFont="1" applyFill="1" applyBorder="1" applyAlignment="1">
      <alignment/>
    </xf>
    <xf numFmtId="17" fontId="85" fillId="57" borderId="53" xfId="0" applyNumberFormat="1" applyFont="1" applyFill="1" applyBorder="1" applyAlignment="1">
      <alignment/>
    </xf>
    <xf numFmtId="0" fontId="85" fillId="57" borderId="38" xfId="0" applyFont="1" applyFill="1" applyBorder="1" applyAlignment="1">
      <alignment horizontal="left" vertical="center"/>
    </xf>
    <xf numFmtId="172" fontId="85" fillId="57" borderId="0" xfId="0" applyNumberFormat="1" applyFont="1" applyFill="1" applyAlignment="1">
      <alignment/>
    </xf>
    <xf numFmtId="172" fontId="85" fillId="57" borderId="0" xfId="0" applyNumberFormat="1" applyFont="1" applyFill="1" applyAlignment="1">
      <alignment/>
    </xf>
    <xf numFmtId="0" fontId="85" fillId="57" borderId="54" xfId="0" applyFont="1" applyFill="1" applyBorder="1" applyAlignment="1">
      <alignment horizontal="center"/>
    </xf>
    <xf numFmtId="0" fontId="85" fillId="57" borderId="35" xfId="0" applyFont="1" applyFill="1" applyBorder="1" applyAlignment="1">
      <alignment horizontal="center" vertical="center"/>
    </xf>
    <xf numFmtId="0" fontId="86" fillId="57" borderId="34" xfId="0" applyFont="1" applyFill="1" applyBorder="1" applyAlignment="1">
      <alignment horizontal="center" vertical="center"/>
    </xf>
    <xf numFmtId="174" fontId="85" fillId="57" borderId="35" xfId="0" applyNumberFormat="1" applyFont="1" applyFill="1" applyBorder="1" applyAlignment="1">
      <alignment horizontal="right"/>
    </xf>
    <xf numFmtId="174" fontId="85" fillId="57" borderId="0" xfId="0" applyNumberFormat="1" applyFont="1" applyFill="1" applyBorder="1" applyAlignment="1">
      <alignment horizontal="right"/>
    </xf>
    <xf numFmtId="174" fontId="85" fillId="57" borderId="34" xfId="0" applyNumberFormat="1" applyFont="1" applyFill="1" applyBorder="1" applyAlignment="1">
      <alignment horizontal="right"/>
    </xf>
    <xf numFmtId="174" fontId="85" fillId="57" borderId="0" xfId="0" applyNumberFormat="1" applyFont="1" applyFill="1" applyBorder="1" applyAlignment="1">
      <alignment/>
    </xf>
    <xf numFmtId="174" fontId="85" fillId="57" borderId="34" xfId="0" applyNumberFormat="1" applyFont="1" applyFill="1" applyBorder="1" applyAlignment="1">
      <alignment/>
    </xf>
    <xf numFmtId="174" fontId="85" fillId="57" borderId="48" xfId="0" applyNumberFormat="1" applyFont="1" applyFill="1" applyBorder="1" applyAlignment="1">
      <alignment/>
    </xf>
    <xf numFmtId="174" fontId="85" fillId="57" borderId="22" xfId="0" applyNumberFormat="1" applyFont="1" applyFill="1" applyBorder="1" applyAlignment="1">
      <alignment/>
    </xf>
    <xf numFmtId="174" fontId="85" fillId="57" borderId="35" xfId="0" applyNumberFormat="1" applyFont="1" applyFill="1" applyBorder="1" applyAlignment="1">
      <alignment/>
    </xf>
    <xf numFmtId="174" fontId="85" fillId="59" borderId="0" xfId="0" applyNumberFormat="1" applyFont="1" applyFill="1" applyBorder="1" applyAlignment="1">
      <alignment/>
    </xf>
    <xf numFmtId="174" fontId="85" fillId="59" borderId="34" xfId="0" applyNumberFormat="1" applyFont="1" applyFill="1" applyBorder="1" applyAlignment="1">
      <alignment/>
    </xf>
    <xf numFmtId="174" fontId="85" fillId="59" borderId="48" xfId="0" applyNumberFormat="1" applyFont="1" applyFill="1" applyBorder="1" applyAlignment="1">
      <alignment/>
    </xf>
    <xf numFmtId="174" fontId="85" fillId="59" borderId="22" xfId="0" applyNumberFormat="1" applyFont="1" applyFill="1" applyBorder="1" applyAlignment="1">
      <alignment/>
    </xf>
    <xf numFmtId="0" fontId="85" fillId="57" borderId="35" xfId="0" applyFont="1" applyFill="1" applyBorder="1" applyAlignment="1">
      <alignment/>
    </xf>
    <xf numFmtId="3" fontId="85" fillId="0" borderId="55" xfId="0" applyNumberFormat="1" applyFont="1" applyFill="1" applyBorder="1" applyAlignment="1">
      <alignment/>
    </xf>
    <xf numFmtId="0" fontId="85" fillId="0" borderId="56" xfId="0" applyFont="1" applyFill="1" applyBorder="1" applyAlignment="1">
      <alignment/>
    </xf>
    <xf numFmtId="1" fontId="85" fillId="0" borderId="57" xfId="0" applyNumberFormat="1" applyFont="1" applyFill="1" applyBorder="1" applyAlignment="1">
      <alignment/>
    </xf>
    <xf numFmtId="1" fontId="85" fillId="0" borderId="58" xfId="0" applyNumberFormat="1" applyFont="1" applyFill="1" applyBorder="1" applyAlignment="1">
      <alignment/>
    </xf>
    <xf numFmtId="1" fontId="85" fillId="0" borderId="59" xfId="0" applyNumberFormat="1" applyFont="1" applyFill="1" applyBorder="1" applyAlignment="1">
      <alignment/>
    </xf>
    <xf numFmtId="1" fontId="85" fillId="0" borderId="60" xfId="0" applyNumberFormat="1" applyFont="1" applyFill="1" applyBorder="1" applyAlignment="1">
      <alignment/>
    </xf>
    <xf numFmtId="1" fontId="85" fillId="0" borderId="61" xfId="0" applyNumberFormat="1" applyFont="1" applyFill="1" applyBorder="1" applyAlignment="1">
      <alignment/>
    </xf>
    <xf numFmtId="0" fontId="85" fillId="59" borderId="0" xfId="0" applyFont="1" applyFill="1" applyBorder="1" applyAlignment="1">
      <alignment/>
    </xf>
    <xf numFmtId="0" fontId="85" fillId="59" borderId="34" xfId="0" applyFont="1" applyFill="1" applyBorder="1" applyAlignment="1">
      <alignment/>
    </xf>
    <xf numFmtId="0" fontId="85" fillId="59" borderId="22" xfId="0" applyFont="1" applyFill="1" applyBorder="1" applyAlignment="1">
      <alignment/>
    </xf>
    <xf numFmtId="1" fontId="85" fillId="0" borderId="62" xfId="0" applyNumberFormat="1" applyFont="1" applyFill="1" applyBorder="1" applyAlignment="1">
      <alignment/>
    </xf>
    <xf numFmtId="1" fontId="85" fillId="0" borderId="63" xfId="0" applyNumberFormat="1" applyFont="1" applyFill="1" applyBorder="1" applyAlignment="1">
      <alignment/>
    </xf>
    <xf numFmtId="1" fontId="85" fillId="0" borderId="64" xfId="0" applyNumberFormat="1" applyFont="1" applyFill="1" applyBorder="1" applyAlignment="1">
      <alignment/>
    </xf>
    <xf numFmtId="3" fontId="85" fillId="57" borderId="35" xfId="0" applyNumberFormat="1" applyFont="1" applyFill="1" applyBorder="1" applyAlignment="1">
      <alignment/>
    </xf>
    <xf numFmtId="173" fontId="85" fillId="0" borderId="55" xfId="0" applyNumberFormat="1" applyFont="1" applyFill="1" applyBorder="1" applyAlignment="1">
      <alignment/>
    </xf>
    <xf numFmtId="173" fontId="85" fillId="0" borderId="58" xfId="0" applyNumberFormat="1" applyFont="1" applyFill="1" applyBorder="1" applyAlignment="1">
      <alignment/>
    </xf>
    <xf numFmtId="173" fontId="85" fillId="0" borderId="59" xfId="0" applyNumberFormat="1" applyFont="1" applyFill="1" applyBorder="1" applyAlignment="1">
      <alignment/>
    </xf>
    <xf numFmtId="173" fontId="85" fillId="0" borderId="57" xfId="0" applyNumberFormat="1" applyFont="1" applyFill="1" applyBorder="1" applyAlignment="1">
      <alignment/>
    </xf>
    <xf numFmtId="173" fontId="85" fillId="0" borderId="60" xfId="0" applyNumberFormat="1" applyFont="1" applyFill="1" applyBorder="1" applyAlignment="1">
      <alignment/>
    </xf>
    <xf numFmtId="173" fontId="85" fillId="0" borderId="61" xfId="0" applyNumberFormat="1" applyFont="1" applyFill="1" applyBorder="1" applyAlignment="1">
      <alignment/>
    </xf>
    <xf numFmtId="173" fontId="85" fillId="0" borderId="62" xfId="0" applyNumberFormat="1" applyFont="1" applyFill="1" applyBorder="1" applyAlignment="1">
      <alignment/>
    </xf>
    <xf numFmtId="173" fontId="85" fillId="0" borderId="63" xfId="0" applyNumberFormat="1" applyFont="1" applyFill="1" applyBorder="1" applyAlignment="1">
      <alignment/>
    </xf>
    <xf numFmtId="173" fontId="85" fillId="0" borderId="64" xfId="0" applyNumberFormat="1" applyFont="1" applyFill="1" applyBorder="1" applyAlignment="1">
      <alignment/>
    </xf>
    <xf numFmtId="3" fontId="85" fillId="57" borderId="35" xfId="0" applyNumberFormat="1" applyFont="1" applyFill="1" applyBorder="1" applyAlignment="1">
      <alignment horizontal="center" vertical="center"/>
    </xf>
    <xf numFmtId="3" fontId="85" fillId="57" borderId="0" xfId="0" applyNumberFormat="1" applyFont="1" applyFill="1" applyBorder="1" applyAlignment="1">
      <alignment horizontal="center" vertical="center"/>
    </xf>
    <xf numFmtId="3" fontId="85" fillId="57" borderId="34" xfId="0" applyNumberFormat="1" applyFont="1" applyFill="1" applyBorder="1" applyAlignment="1">
      <alignment horizontal="center" vertical="center"/>
    </xf>
    <xf numFmtId="3" fontId="85" fillId="57" borderId="0" xfId="0" applyNumberFormat="1" applyFont="1" applyFill="1" applyBorder="1" applyAlignment="1">
      <alignment horizontal="center"/>
    </xf>
    <xf numFmtId="3" fontId="85" fillId="57" borderId="34" xfId="0" applyNumberFormat="1" applyFont="1" applyFill="1" applyBorder="1" applyAlignment="1">
      <alignment horizontal="center"/>
    </xf>
    <xf numFmtId="3" fontId="85" fillId="57" borderId="22" xfId="0" applyNumberFormat="1" applyFont="1" applyFill="1" applyBorder="1" applyAlignment="1">
      <alignment horizontal="center"/>
    </xf>
    <xf numFmtId="3" fontId="85" fillId="57" borderId="35" xfId="0" applyNumberFormat="1" applyFont="1" applyFill="1" applyBorder="1" applyAlignment="1">
      <alignment horizontal="right"/>
    </xf>
    <xf numFmtId="3" fontId="85" fillId="57" borderId="22" xfId="0" applyNumberFormat="1" applyFont="1" applyFill="1" applyBorder="1" applyAlignment="1">
      <alignment horizontal="right"/>
    </xf>
    <xf numFmtId="3" fontId="85" fillId="59" borderId="34" xfId="0" applyNumberFormat="1" applyFont="1" applyFill="1" applyBorder="1" applyAlignment="1">
      <alignment/>
    </xf>
    <xf numFmtId="3" fontId="85" fillId="59" borderId="0" xfId="0" applyNumberFormat="1" applyFont="1" applyFill="1" applyBorder="1" applyAlignment="1">
      <alignment/>
    </xf>
    <xf numFmtId="3" fontId="85" fillId="59" borderId="22" xfId="0" applyNumberFormat="1" applyFont="1" applyFill="1" applyBorder="1" applyAlignment="1">
      <alignment/>
    </xf>
    <xf numFmtId="0" fontId="86" fillId="57" borderId="39" xfId="0" applyFont="1" applyFill="1" applyBorder="1" applyAlignment="1">
      <alignment horizontal="left" vertical="center"/>
    </xf>
    <xf numFmtId="3" fontId="85" fillId="57" borderId="41" xfId="0" applyNumberFormat="1" applyFont="1" applyFill="1" applyBorder="1" applyAlignment="1">
      <alignment/>
    </xf>
    <xf numFmtId="3" fontId="85" fillId="59" borderId="39" xfId="0" applyNumberFormat="1" applyFont="1" applyFill="1" applyBorder="1" applyAlignment="1">
      <alignment/>
    </xf>
    <xf numFmtId="3" fontId="85" fillId="59" borderId="40" xfId="0" applyNumberFormat="1" applyFont="1" applyFill="1" applyBorder="1" applyAlignment="1">
      <alignment/>
    </xf>
    <xf numFmtId="3" fontId="85" fillId="59" borderId="42" xfId="0" applyNumberFormat="1" applyFont="1" applyFill="1" applyBorder="1" applyAlignment="1">
      <alignment/>
    </xf>
    <xf numFmtId="174" fontId="85" fillId="57" borderId="22" xfId="0" applyNumberFormat="1" applyFont="1" applyFill="1" applyBorder="1" applyAlignment="1">
      <alignment horizontal="right"/>
    </xf>
    <xf numFmtId="0" fontId="85" fillId="59" borderId="39" xfId="0" applyFont="1" applyFill="1" applyBorder="1" applyAlignment="1">
      <alignment/>
    </xf>
    <xf numFmtId="0" fontId="85" fillId="59" borderId="40" xfId="0" applyFont="1" applyFill="1" applyBorder="1" applyAlignment="1">
      <alignment/>
    </xf>
    <xf numFmtId="0" fontId="85" fillId="59" borderId="42" xfId="0" applyFont="1" applyFill="1" applyBorder="1" applyAlignment="1">
      <alignment/>
    </xf>
    <xf numFmtId="0" fontId="84" fillId="57" borderId="65" xfId="0" applyFont="1" applyFill="1" applyBorder="1" applyAlignment="1">
      <alignment horizontal="left" vertical="center"/>
    </xf>
    <xf numFmtId="0" fontId="84" fillId="57" borderId="66" xfId="0" applyFont="1" applyFill="1" applyBorder="1" applyAlignment="1">
      <alignment horizontal="left" vertical="center"/>
    </xf>
    <xf numFmtId="0" fontId="84" fillId="57" borderId="67" xfId="0" applyFont="1" applyFill="1" applyBorder="1" applyAlignment="1">
      <alignment horizontal="left" vertical="center"/>
    </xf>
    <xf numFmtId="0" fontId="86" fillId="57" borderId="25" xfId="0" applyFont="1" applyFill="1" applyBorder="1" applyAlignment="1">
      <alignment horizontal="center" vertical="center"/>
    </xf>
    <xf numFmtId="0" fontId="85" fillId="57" borderId="25" xfId="0" applyFont="1" applyFill="1" applyBorder="1" applyAlignment="1">
      <alignment horizontal="center" vertical="center" wrapText="1"/>
    </xf>
    <xf numFmtId="0" fontId="85" fillId="57" borderId="66" xfId="0" applyFont="1" applyFill="1" applyBorder="1" applyAlignment="1">
      <alignment horizontal="center" vertical="center"/>
    </xf>
    <xf numFmtId="0" fontId="85" fillId="57" borderId="68" xfId="0" applyFont="1" applyFill="1" applyBorder="1" applyAlignment="1">
      <alignment horizontal="center" vertical="center"/>
    </xf>
    <xf numFmtId="0" fontId="85" fillId="57" borderId="22" xfId="0" applyFont="1" applyFill="1" applyBorder="1" applyAlignment="1">
      <alignment horizontal="center" vertical="center"/>
    </xf>
    <xf numFmtId="3" fontId="85" fillId="57" borderId="22" xfId="0" applyNumberFormat="1" applyFont="1" applyFill="1" applyBorder="1" applyAlignment="1">
      <alignment horizontal="center" vertical="center"/>
    </xf>
    <xf numFmtId="0" fontId="89" fillId="57" borderId="0" xfId="0" applyFont="1" applyFill="1" applyBorder="1" applyAlignment="1">
      <alignment horizontal="left" vertical="center"/>
    </xf>
    <xf numFmtId="0" fontId="89" fillId="57" borderId="34" xfId="0" applyFont="1" applyFill="1" applyBorder="1" applyAlignment="1">
      <alignment horizontal="left" vertical="center"/>
    </xf>
    <xf numFmtId="0" fontId="87" fillId="57" borderId="38" xfId="0" applyFont="1" applyFill="1" applyBorder="1" applyAlignment="1">
      <alignment/>
    </xf>
    <xf numFmtId="0" fontId="86" fillId="57" borderId="67" xfId="0" applyFont="1" applyFill="1" applyBorder="1" applyAlignment="1">
      <alignment horizontal="center" vertical="center"/>
    </xf>
    <xf numFmtId="0" fontId="84" fillId="57" borderId="33" xfId="0" applyFont="1" applyFill="1" applyBorder="1" applyAlignment="1">
      <alignment horizontal="left" vertical="center"/>
    </xf>
    <xf numFmtId="0" fontId="84" fillId="57" borderId="0" xfId="0" applyFont="1" applyFill="1" applyBorder="1" applyAlignment="1">
      <alignment horizontal="left" vertical="center"/>
    </xf>
    <xf numFmtId="0" fontId="84" fillId="57" borderId="34" xfId="0" applyFont="1" applyFill="1" applyBorder="1" applyAlignment="1">
      <alignment horizontal="left" vertical="center"/>
    </xf>
    <xf numFmtId="174" fontId="85" fillId="0" borderId="35" xfId="0" applyNumberFormat="1" applyFont="1" applyFill="1" applyBorder="1" applyAlignment="1">
      <alignment horizontal="right"/>
    </xf>
    <xf numFmtId="174" fontId="85" fillId="0" borderId="0" xfId="0" applyNumberFormat="1" applyFont="1" applyFill="1" applyBorder="1" applyAlignment="1">
      <alignment horizontal="right"/>
    </xf>
    <xf numFmtId="174" fontId="85" fillId="0" borderId="22" xfId="0" applyNumberFormat="1" applyFont="1" applyFill="1" applyBorder="1" applyAlignment="1">
      <alignment horizontal="right"/>
    </xf>
    <xf numFmtId="0" fontId="87" fillId="57" borderId="33" xfId="0" applyFont="1" applyFill="1" applyBorder="1" applyAlignment="1">
      <alignment/>
    </xf>
    <xf numFmtId="3" fontId="85" fillId="57" borderId="0" xfId="0" applyNumberFormat="1" applyFont="1" applyFill="1" applyAlignment="1">
      <alignment/>
    </xf>
    <xf numFmtId="0" fontId="90" fillId="57" borderId="69" xfId="0" applyFont="1" applyFill="1" applyBorder="1" applyAlignment="1">
      <alignment horizontal="center" vertical="center" textRotation="90" wrapText="1"/>
    </xf>
    <xf numFmtId="0" fontId="90" fillId="57" borderId="41" xfId="0" applyFont="1" applyFill="1" applyBorder="1" applyAlignment="1">
      <alignment horizontal="center" vertical="center" textRotation="90" wrapText="1"/>
    </xf>
    <xf numFmtId="0" fontId="90" fillId="57" borderId="40" xfId="0" applyFont="1" applyFill="1" applyBorder="1" applyAlignment="1">
      <alignment horizontal="center" vertical="center" textRotation="90" wrapText="1"/>
    </xf>
    <xf numFmtId="0" fontId="90" fillId="57" borderId="42" xfId="0" applyFont="1" applyFill="1" applyBorder="1" applyAlignment="1">
      <alignment horizontal="center" vertical="center" textRotation="90" wrapText="1"/>
    </xf>
    <xf numFmtId="173" fontId="85" fillId="57" borderId="35" xfId="0" applyNumberFormat="1" applyFont="1" applyFill="1" applyBorder="1" applyAlignment="1">
      <alignment horizontal="center"/>
    </xf>
    <xf numFmtId="173" fontId="85" fillId="57" borderId="70" xfId="0" applyNumberFormat="1" applyFont="1" applyFill="1" applyBorder="1" applyAlignment="1">
      <alignment horizontal="center"/>
    </xf>
    <xf numFmtId="173" fontId="85" fillId="57" borderId="34" xfId="0" applyNumberFormat="1" applyFont="1" applyFill="1" applyBorder="1" applyAlignment="1">
      <alignment horizontal="center"/>
    </xf>
    <xf numFmtId="0" fontId="85" fillId="57" borderId="42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57" borderId="0" xfId="0" applyFont="1" applyFill="1" applyAlignment="1">
      <alignment/>
    </xf>
    <xf numFmtId="2" fontId="85" fillId="57" borderId="0" xfId="0" applyNumberFormat="1" applyFont="1" applyFill="1" applyBorder="1" applyAlignment="1">
      <alignment/>
    </xf>
    <xf numFmtId="0" fontId="85" fillId="57" borderId="0" xfId="0" applyFont="1" applyFill="1" applyBorder="1" applyAlignment="1">
      <alignment horizontal="center" vertical="center"/>
    </xf>
    <xf numFmtId="0" fontId="85" fillId="57" borderId="67" xfId="0" applyFont="1" applyFill="1" applyBorder="1" applyAlignment="1">
      <alignment horizontal="center"/>
    </xf>
    <xf numFmtId="0" fontId="85" fillId="57" borderId="68" xfId="0" applyFont="1" applyFill="1" applyBorder="1" applyAlignment="1">
      <alignment horizontal="center"/>
    </xf>
    <xf numFmtId="0" fontId="83" fillId="0" borderId="67" xfId="0" applyFont="1" applyBorder="1" applyAlignment="1">
      <alignment horizontal="center"/>
    </xf>
    <xf numFmtId="3" fontId="85" fillId="59" borderId="48" xfId="0" applyNumberFormat="1" applyFont="1" applyFill="1" applyBorder="1" applyAlignment="1">
      <alignment/>
    </xf>
    <xf numFmtId="173" fontId="85" fillId="59" borderId="0" xfId="0" applyNumberFormat="1" applyFont="1" applyFill="1" applyBorder="1" applyAlignment="1">
      <alignment/>
    </xf>
    <xf numFmtId="173" fontId="85" fillId="59" borderId="34" xfId="0" applyNumberFormat="1" applyFont="1" applyFill="1" applyBorder="1" applyAlignment="1">
      <alignment/>
    </xf>
    <xf numFmtId="173" fontId="85" fillId="59" borderId="48" xfId="0" applyNumberFormat="1" applyFont="1" applyFill="1" applyBorder="1" applyAlignment="1">
      <alignment/>
    </xf>
    <xf numFmtId="173" fontId="85" fillId="59" borderId="22" xfId="0" applyNumberFormat="1" applyFont="1" applyFill="1" applyBorder="1" applyAlignment="1">
      <alignment/>
    </xf>
    <xf numFmtId="0" fontId="91" fillId="58" borderId="51" xfId="0" applyFont="1" applyFill="1" applyBorder="1" applyAlignment="1">
      <alignment vertical="center"/>
    </xf>
    <xf numFmtId="0" fontId="91" fillId="58" borderId="52" xfId="0" applyFont="1" applyFill="1" applyBorder="1" applyAlignment="1">
      <alignment vertical="center"/>
    </xf>
    <xf numFmtId="0" fontId="91" fillId="58" borderId="53" xfId="0" applyFont="1" applyFill="1" applyBorder="1" applyAlignment="1">
      <alignment vertical="center"/>
    </xf>
    <xf numFmtId="173" fontId="85" fillId="0" borderId="70" xfId="0" applyNumberFormat="1" applyFont="1" applyFill="1" applyBorder="1" applyAlignment="1">
      <alignment horizontal="center"/>
    </xf>
    <xf numFmtId="173" fontId="85" fillId="0" borderId="35" xfId="0" applyNumberFormat="1" applyFont="1" applyFill="1" applyBorder="1" applyAlignment="1">
      <alignment horizontal="center"/>
    </xf>
    <xf numFmtId="173" fontId="85" fillId="0" borderId="34" xfId="0" applyNumberFormat="1" applyFont="1" applyFill="1" applyBorder="1" applyAlignment="1">
      <alignment horizontal="center"/>
    </xf>
    <xf numFmtId="173" fontId="85" fillId="0" borderId="22" xfId="0" applyNumberFormat="1" applyFont="1" applyFill="1" applyBorder="1" applyAlignment="1">
      <alignment horizontal="center"/>
    </xf>
    <xf numFmtId="173" fontId="85" fillId="0" borderId="69" xfId="0" applyNumberFormat="1" applyFont="1" applyFill="1" applyBorder="1" applyAlignment="1">
      <alignment horizontal="center"/>
    </xf>
    <xf numFmtId="173" fontId="85" fillId="0" borderId="40" xfId="0" applyNumberFormat="1" applyFont="1" applyFill="1" applyBorder="1" applyAlignment="1">
      <alignment horizontal="center"/>
    </xf>
    <xf numFmtId="173" fontId="85" fillId="0" borderId="42" xfId="0" applyNumberFormat="1" applyFont="1" applyFill="1" applyBorder="1" applyAlignment="1">
      <alignment horizontal="center"/>
    </xf>
    <xf numFmtId="173" fontId="85" fillId="0" borderId="41" xfId="0" applyNumberFormat="1" applyFont="1" applyFill="1" applyBorder="1" applyAlignment="1">
      <alignment horizontal="center"/>
    </xf>
    <xf numFmtId="0" fontId="84" fillId="0" borderId="33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34" xfId="0" applyFont="1" applyBorder="1" applyAlignment="1">
      <alignment horizontal="left" vertical="center"/>
    </xf>
    <xf numFmtId="0" fontId="84" fillId="0" borderId="71" xfId="0" applyFont="1" applyBorder="1" applyAlignment="1">
      <alignment horizontal="left" vertical="center"/>
    </xf>
    <xf numFmtId="0" fontId="84" fillId="0" borderId="45" xfId="0" applyFont="1" applyBorder="1" applyAlignment="1">
      <alignment horizontal="left" vertical="center"/>
    </xf>
    <xf numFmtId="0" fontId="84" fillId="0" borderId="26" xfId="0" applyFont="1" applyBorder="1" applyAlignment="1">
      <alignment horizontal="left" vertical="center"/>
    </xf>
    <xf numFmtId="0" fontId="84" fillId="0" borderId="34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91" fillId="58" borderId="72" xfId="0" applyFont="1" applyFill="1" applyBorder="1" applyAlignment="1">
      <alignment horizontal="left" vertical="center"/>
    </xf>
    <xf numFmtId="0" fontId="91" fillId="58" borderId="73" xfId="0" applyFont="1" applyFill="1" applyBorder="1" applyAlignment="1">
      <alignment horizontal="left" vertical="center"/>
    </xf>
    <xf numFmtId="0" fontId="91" fillId="58" borderId="74" xfId="0" applyFont="1" applyFill="1" applyBorder="1" applyAlignment="1">
      <alignment horizontal="left" vertical="center"/>
    </xf>
    <xf numFmtId="0" fontId="83" fillId="0" borderId="52" xfId="0" applyFont="1" applyBorder="1" applyAlignment="1">
      <alignment horizontal="center"/>
    </xf>
    <xf numFmtId="0" fontId="83" fillId="0" borderId="53" xfId="0" applyFont="1" applyBorder="1" applyAlignment="1">
      <alignment horizontal="center"/>
    </xf>
    <xf numFmtId="0" fontId="83" fillId="0" borderId="75" xfId="0" applyFont="1" applyBorder="1" applyAlignment="1">
      <alignment horizontal="center"/>
    </xf>
    <xf numFmtId="0" fontId="83" fillId="0" borderId="76" xfId="0" applyFont="1" applyBorder="1" applyAlignment="1">
      <alignment horizontal="center"/>
    </xf>
    <xf numFmtId="0" fontId="85" fillId="57" borderId="77" xfId="0" applyFont="1" applyFill="1" applyBorder="1" applyAlignment="1">
      <alignment horizontal="center"/>
    </xf>
    <xf numFmtId="0" fontId="85" fillId="57" borderId="66" xfId="0" applyFont="1" applyFill="1" applyBorder="1" applyAlignment="1">
      <alignment horizontal="center"/>
    </xf>
    <xf numFmtId="0" fontId="85" fillId="57" borderId="67" xfId="0" applyFont="1" applyFill="1" applyBorder="1" applyAlignment="1">
      <alignment horizontal="center"/>
    </xf>
    <xf numFmtId="0" fontId="85" fillId="57" borderId="68" xfId="0" applyFont="1" applyFill="1" applyBorder="1" applyAlignment="1">
      <alignment horizontal="center"/>
    </xf>
    <xf numFmtId="0" fontId="85" fillId="57" borderId="47" xfId="0" applyFont="1" applyFill="1" applyBorder="1" applyAlignment="1">
      <alignment horizontal="center" vertical="center"/>
    </xf>
    <xf numFmtId="0" fontId="85" fillId="57" borderId="26" xfId="0" applyFont="1" applyFill="1" applyBorder="1" applyAlignment="1">
      <alignment horizontal="center" vertical="center"/>
    </xf>
    <xf numFmtId="0" fontId="86" fillId="57" borderId="43" xfId="0" applyFont="1" applyFill="1" applyBorder="1" applyAlignment="1">
      <alignment horizontal="center" vertical="center"/>
    </xf>
    <xf numFmtId="0" fontId="86" fillId="57" borderId="54" xfId="0" applyFont="1" applyFill="1" applyBorder="1" applyAlignment="1">
      <alignment horizontal="center" vertical="center"/>
    </xf>
    <xf numFmtId="0" fontId="85" fillId="57" borderId="78" xfId="0" applyFont="1" applyFill="1" applyBorder="1" applyAlignment="1">
      <alignment horizontal="center" vertical="center"/>
    </xf>
    <xf numFmtId="0" fontId="85" fillId="57" borderId="45" xfId="0" applyFont="1" applyFill="1" applyBorder="1" applyAlignment="1">
      <alignment horizontal="center" vertical="center"/>
    </xf>
    <xf numFmtId="0" fontId="91" fillId="58" borderId="51" xfId="0" applyFont="1" applyFill="1" applyBorder="1" applyAlignment="1">
      <alignment horizontal="left" vertical="center"/>
    </xf>
    <xf numFmtId="0" fontId="91" fillId="58" borderId="52" xfId="0" applyFont="1" applyFill="1" applyBorder="1" applyAlignment="1">
      <alignment horizontal="left" vertical="center"/>
    </xf>
    <xf numFmtId="0" fontId="91" fillId="58" borderId="53" xfId="0" applyFont="1" applyFill="1" applyBorder="1" applyAlignment="1">
      <alignment horizontal="left" vertical="center"/>
    </xf>
    <xf numFmtId="0" fontId="84" fillId="57" borderId="79" xfId="0" applyFont="1" applyFill="1" applyBorder="1" applyAlignment="1">
      <alignment horizontal="left" vertical="center"/>
    </xf>
    <xf numFmtId="0" fontId="84" fillId="57" borderId="78" xfId="0" applyFont="1" applyFill="1" applyBorder="1" applyAlignment="1">
      <alignment horizontal="left" vertical="center"/>
    </xf>
    <xf numFmtId="0" fontId="84" fillId="57" borderId="47" xfId="0" applyFont="1" applyFill="1" applyBorder="1" applyAlignment="1">
      <alignment horizontal="left" vertical="center"/>
    </xf>
    <xf numFmtId="0" fontId="84" fillId="57" borderId="71" xfId="0" applyFont="1" applyFill="1" applyBorder="1" applyAlignment="1">
      <alignment horizontal="left" vertical="center"/>
    </xf>
    <xf numFmtId="0" fontId="84" fillId="57" borderId="45" xfId="0" applyFont="1" applyFill="1" applyBorder="1" applyAlignment="1">
      <alignment horizontal="left" vertical="center"/>
    </xf>
    <xf numFmtId="0" fontId="84" fillId="57" borderId="26" xfId="0" applyFont="1" applyFill="1" applyBorder="1" applyAlignment="1">
      <alignment horizontal="left" vertical="center"/>
    </xf>
    <xf numFmtId="0" fontId="84" fillId="57" borderId="80" xfId="0" applyFont="1" applyFill="1" applyBorder="1" applyAlignment="1">
      <alignment horizontal="left" vertical="center"/>
    </xf>
    <xf numFmtId="0" fontId="84" fillId="57" borderId="36" xfId="0" applyFont="1" applyFill="1" applyBorder="1" applyAlignment="1">
      <alignment horizontal="left" vertical="center"/>
    </xf>
    <xf numFmtId="0" fontId="84" fillId="57" borderId="81" xfId="0" applyFont="1" applyFill="1" applyBorder="1" applyAlignment="1">
      <alignment horizontal="left" vertical="center"/>
    </xf>
    <xf numFmtId="0" fontId="86" fillId="57" borderId="50" xfId="0" applyFont="1" applyFill="1" applyBorder="1" applyAlignment="1">
      <alignment horizontal="center" vertical="center"/>
    </xf>
    <xf numFmtId="0" fontId="85" fillId="57" borderId="37" xfId="0" applyFont="1" applyFill="1" applyBorder="1" applyAlignment="1">
      <alignment horizontal="center" vertical="center"/>
    </xf>
    <xf numFmtId="0" fontId="85" fillId="57" borderId="46" xfId="0" applyFont="1" applyFill="1" applyBorder="1" applyAlignment="1">
      <alignment horizontal="center" vertical="center"/>
    </xf>
    <xf numFmtId="0" fontId="85" fillId="57" borderId="51" xfId="0" applyFont="1" applyFill="1" applyBorder="1" applyAlignment="1">
      <alignment horizontal="center"/>
    </xf>
    <xf numFmtId="0" fontId="85" fillId="57" borderId="52" xfId="0" applyFont="1" applyFill="1" applyBorder="1" applyAlignment="1">
      <alignment horizontal="center"/>
    </xf>
    <xf numFmtId="0" fontId="85" fillId="57" borderId="53" xfId="0" applyFont="1" applyFill="1" applyBorder="1" applyAlignment="1">
      <alignment horizontal="center"/>
    </xf>
    <xf numFmtId="0" fontId="86" fillId="57" borderId="80" xfId="0" applyFont="1" applyFill="1" applyBorder="1" applyAlignment="1">
      <alignment horizontal="left" vertical="center" wrapText="1"/>
    </xf>
    <xf numFmtId="0" fontId="86" fillId="57" borderId="37" xfId="0" applyFont="1" applyFill="1" applyBorder="1" applyAlignment="1">
      <alignment horizontal="left" vertical="center" wrapText="1"/>
    </xf>
    <xf numFmtId="0" fontId="86" fillId="57" borderId="38" xfId="0" applyFont="1" applyFill="1" applyBorder="1" applyAlignment="1">
      <alignment horizontal="left" vertical="center" wrapText="1"/>
    </xf>
    <xf numFmtId="0" fontId="86" fillId="57" borderId="42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V83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31" sqref="S3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9" width="11.00390625" style="9" customWidth="1"/>
    <col min="10" max="10" width="11.00390625" style="0" customWidth="1"/>
    <col min="11" max="11" width="11.00390625" style="9" customWidth="1"/>
    <col min="12" max="12" width="11.28125" style="0" customWidth="1"/>
    <col min="13" max="13" width="11.28125" style="9" customWidth="1"/>
    <col min="14" max="14" width="11.8515625" style="0" customWidth="1"/>
  </cols>
  <sheetData>
    <row r="1" ht="22.5" customHeight="1" thickBot="1">
      <c r="B1" s="1"/>
    </row>
    <row r="2" spans="2:14" s="9" customFormat="1" ht="30" customHeight="1" thickBot="1">
      <c r="B2" s="276" t="str">
        <f>"Medium-Term Forecast "&amp;H3&amp;" for key macroeconomic indicators"</f>
        <v>Medium-Term Forecast MTF-2019Q4 for key macroeconomic indicators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2:14" ht="15">
      <c r="B3" s="268" t="s">
        <v>20</v>
      </c>
      <c r="C3" s="269"/>
      <c r="D3" s="269"/>
      <c r="E3" s="270"/>
      <c r="F3" s="274" t="s">
        <v>18</v>
      </c>
      <c r="G3" s="25" t="s">
        <v>17</v>
      </c>
      <c r="H3" s="281" t="s">
        <v>213</v>
      </c>
      <c r="I3" s="279"/>
      <c r="J3" s="279"/>
      <c r="K3" s="282"/>
      <c r="L3" s="279" t="s">
        <v>214</v>
      </c>
      <c r="M3" s="279"/>
      <c r="N3" s="280"/>
    </row>
    <row r="4" spans="2:14" ht="15">
      <c r="B4" s="271"/>
      <c r="C4" s="272"/>
      <c r="D4" s="272"/>
      <c r="E4" s="273"/>
      <c r="F4" s="275"/>
      <c r="G4" s="26">
        <v>2018</v>
      </c>
      <c r="H4" s="27">
        <v>2019</v>
      </c>
      <c r="I4" s="27">
        <v>2020</v>
      </c>
      <c r="J4" s="26">
        <v>2021</v>
      </c>
      <c r="K4" s="26">
        <v>2022</v>
      </c>
      <c r="L4" s="251">
        <v>2019</v>
      </c>
      <c r="M4" s="26">
        <v>2020</v>
      </c>
      <c r="N4" s="28">
        <v>2021</v>
      </c>
    </row>
    <row r="5" spans="2:14" ht="15.75" thickBot="1">
      <c r="B5" s="29" t="s">
        <v>21</v>
      </c>
      <c r="C5" s="30"/>
      <c r="D5" s="30"/>
      <c r="E5" s="31"/>
      <c r="F5" s="32"/>
      <c r="G5" s="33"/>
      <c r="H5" s="34"/>
      <c r="I5" s="34"/>
      <c r="J5" s="34"/>
      <c r="K5" s="35"/>
      <c r="L5" s="34"/>
      <c r="M5" s="34"/>
      <c r="N5" s="36"/>
    </row>
    <row r="6" spans="2:22" ht="15">
      <c r="B6" s="37"/>
      <c r="C6" s="38" t="s">
        <v>27</v>
      </c>
      <c r="D6" s="38"/>
      <c r="E6" s="39"/>
      <c r="F6" s="40" t="s">
        <v>28</v>
      </c>
      <c r="G6" s="41">
        <v>2.5329732497543063</v>
      </c>
      <c r="H6" s="42">
        <v>2.7495033747506596</v>
      </c>
      <c r="I6" s="42">
        <v>2.499836659623057</v>
      </c>
      <c r="J6" s="42">
        <v>2.116676936247174</v>
      </c>
      <c r="K6" s="43">
        <v>1.689039859525593</v>
      </c>
      <c r="L6" s="42">
        <v>0</v>
      </c>
      <c r="M6" s="42">
        <v>0.10000000000000009</v>
      </c>
      <c r="N6" s="44">
        <v>-0.10000000000000009</v>
      </c>
      <c r="R6" s="23"/>
      <c r="S6" s="23"/>
      <c r="T6" s="23"/>
      <c r="U6" s="23"/>
      <c r="V6" s="23"/>
    </row>
    <row r="7" spans="2:22" ht="15">
      <c r="B7" s="37"/>
      <c r="C7" s="38" t="s">
        <v>29</v>
      </c>
      <c r="D7" s="38"/>
      <c r="E7" s="39"/>
      <c r="F7" s="40" t="s">
        <v>28</v>
      </c>
      <c r="G7" s="41">
        <v>2.497089522571045</v>
      </c>
      <c r="H7" s="42">
        <v>2.65862827948267</v>
      </c>
      <c r="I7" s="42">
        <v>2.4223586316259684</v>
      </c>
      <c r="J7" s="42">
        <v>2.1344467001771505</v>
      </c>
      <c r="K7" s="43">
        <v>1.7024994490423069</v>
      </c>
      <c r="L7" s="42">
        <v>0.1</v>
      </c>
      <c r="M7" s="42">
        <v>0</v>
      </c>
      <c r="N7" s="44">
        <v>-0.1</v>
      </c>
      <c r="R7" s="23"/>
      <c r="S7" s="23"/>
      <c r="T7" s="23"/>
      <c r="U7" s="23"/>
      <c r="V7" s="23"/>
    </row>
    <row r="8" spans="2:22" ht="15">
      <c r="B8" s="37"/>
      <c r="C8" s="38" t="s">
        <v>30</v>
      </c>
      <c r="D8" s="38"/>
      <c r="E8" s="39"/>
      <c r="F8" s="40" t="s">
        <v>28</v>
      </c>
      <c r="G8" s="45">
        <v>2.041247784452736</v>
      </c>
      <c r="H8" s="46">
        <v>2.341482748926012</v>
      </c>
      <c r="I8" s="46">
        <v>1.949469931013141</v>
      </c>
      <c r="J8" s="46">
        <v>2.0400960177161522</v>
      </c>
      <c r="K8" s="47">
        <v>2.0914601680270835</v>
      </c>
      <c r="L8" s="42">
        <v>-0.30000000000000027</v>
      </c>
      <c r="M8" s="42">
        <v>-0.30000000000000027</v>
      </c>
      <c r="N8" s="44">
        <v>-0.10000000000000009</v>
      </c>
      <c r="R8" s="23"/>
      <c r="S8" s="23"/>
      <c r="T8" s="23"/>
      <c r="U8" s="23"/>
      <c r="V8" s="23"/>
    </row>
    <row r="9" spans="2:22" ht="3.75" customHeight="1">
      <c r="B9" s="37"/>
      <c r="C9" s="38"/>
      <c r="D9" s="38"/>
      <c r="E9" s="39"/>
      <c r="F9" s="40"/>
      <c r="G9" s="45"/>
      <c r="H9" s="46"/>
      <c r="I9" s="46"/>
      <c r="J9" s="46"/>
      <c r="K9" s="47"/>
      <c r="L9" s="46"/>
      <c r="M9" s="46"/>
      <c r="N9" s="48"/>
      <c r="R9" s="23"/>
      <c r="S9" s="23"/>
      <c r="T9" s="23"/>
      <c r="U9" s="23"/>
      <c r="V9" s="23"/>
    </row>
    <row r="10" spans="2:22" ht="15.75" thickBot="1">
      <c r="B10" s="29" t="s">
        <v>22</v>
      </c>
      <c r="C10" s="30"/>
      <c r="D10" s="30"/>
      <c r="E10" s="31"/>
      <c r="F10" s="32"/>
      <c r="G10" s="49"/>
      <c r="H10" s="50"/>
      <c r="I10" s="50"/>
      <c r="J10" s="50"/>
      <c r="K10" s="51"/>
      <c r="L10" s="50"/>
      <c r="M10" s="50"/>
      <c r="N10" s="52"/>
      <c r="R10" s="23"/>
      <c r="S10" s="23"/>
      <c r="T10" s="23"/>
      <c r="U10" s="23"/>
      <c r="V10" s="23"/>
    </row>
    <row r="11" spans="2:22" ht="15">
      <c r="B11" s="37"/>
      <c r="C11" s="38" t="s">
        <v>31</v>
      </c>
      <c r="D11" s="38"/>
      <c r="E11" s="39"/>
      <c r="F11" s="40" t="s">
        <v>32</v>
      </c>
      <c r="G11" s="45">
        <v>4.0337030433846195</v>
      </c>
      <c r="H11" s="46">
        <v>2.305735368861008</v>
      </c>
      <c r="I11" s="46">
        <v>2.1963096866516025</v>
      </c>
      <c r="J11" s="46">
        <v>2.484044095886034</v>
      </c>
      <c r="K11" s="47">
        <v>2.5509552554023145</v>
      </c>
      <c r="L11" s="42">
        <v>-0.20000000000000018</v>
      </c>
      <c r="M11" s="42">
        <v>-0.19999999999999973</v>
      </c>
      <c r="N11" s="44">
        <v>-0.20000000000000018</v>
      </c>
      <c r="R11" s="23"/>
      <c r="S11" s="23"/>
      <c r="T11" s="23"/>
      <c r="U11" s="23"/>
      <c r="V11" s="23"/>
    </row>
    <row r="12" spans="2:22" ht="15">
      <c r="B12" s="37"/>
      <c r="C12" s="38"/>
      <c r="D12" s="38" t="s">
        <v>33</v>
      </c>
      <c r="E12" s="39"/>
      <c r="F12" s="40" t="s">
        <v>32</v>
      </c>
      <c r="G12" s="45">
        <v>3.866983313739823</v>
      </c>
      <c r="H12" s="46">
        <v>2.6919007673746904</v>
      </c>
      <c r="I12" s="46">
        <v>3.120192783262297</v>
      </c>
      <c r="J12" s="46">
        <v>2.4057558695844534</v>
      </c>
      <c r="K12" s="47">
        <v>2.571734239220831</v>
      </c>
      <c r="L12" s="42">
        <v>0.8000000000000003</v>
      </c>
      <c r="M12" s="42">
        <v>0.10000000000000009</v>
      </c>
      <c r="N12" s="44">
        <v>-0.20000000000000018</v>
      </c>
      <c r="R12" s="23"/>
      <c r="S12" s="23"/>
      <c r="T12" s="23"/>
      <c r="U12" s="23"/>
      <c r="V12" s="23"/>
    </row>
    <row r="13" spans="2:22" ht="15">
      <c r="B13" s="37"/>
      <c r="C13" s="38"/>
      <c r="D13" s="38" t="s">
        <v>34</v>
      </c>
      <c r="E13" s="39"/>
      <c r="F13" s="40" t="s">
        <v>32</v>
      </c>
      <c r="G13" s="45">
        <v>0.2299482268183226</v>
      </c>
      <c r="H13" s="46">
        <v>3.0016572735219995</v>
      </c>
      <c r="I13" s="46">
        <v>3.1071398232609653</v>
      </c>
      <c r="J13" s="46">
        <v>3.4970631459422634</v>
      </c>
      <c r="K13" s="47">
        <v>3.357905797908714</v>
      </c>
      <c r="L13" s="42">
        <v>0.2999999999999998</v>
      </c>
      <c r="M13" s="42">
        <v>0.20000000000000018</v>
      </c>
      <c r="N13" s="44">
        <v>0</v>
      </c>
      <c r="R13" s="23"/>
      <c r="S13" s="23"/>
      <c r="T13" s="23"/>
      <c r="U13" s="23"/>
      <c r="V13" s="23"/>
    </row>
    <row r="14" spans="2:22" ht="15">
      <c r="B14" s="37"/>
      <c r="C14" s="38"/>
      <c r="D14" s="38" t="s">
        <v>35</v>
      </c>
      <c r="E14" s="39"/>
      <c r="F14" s="40" t="s">
        <v>32</v>
      </c>
      <c r="G14" s="45">
        <v>3.67191141792145</v>
      </c>
      <c r="H14" s="46">
        <v>2.5699509950389796</v>
      </c>
      <c r="I14" s="46">
        <v>2.1720032806397995</v>
      </c>
      <c r="J14" s="46">
        <v>2.5986625254681854</v>
      </c>
      <c r="K14" s="47">
        <v>4.433442062036704</v>
      </c>
      <c r="L14" s="42">
        <v>2</v>
      </c>
      <c r="M14" s="42">
        <v>-0.19999999999999973</v>
      </c>
      <c r="N14" s="44">
        <v>-0.3999999999999999</v>
      </c>
      <c r="R14" s="23"/>
      <c r="S14" s="23"/>
      <c r="T14" s="23"/>
      <c r="U14" s="23"/>
      <c r="V14" s="23"/>
    </row>
    <row r="15" spans="2:22" ht="15">
      <c r="B15" s="37"/>
      <c r="C15" s="38"/>
      <c r="D15" s="38" t="s">
        <v>36</v>
      </c>
      <c r="E15" s="39"/>
      <c r="F15" s="40" t="s">
        <v>32</v>
      </c>
      <c r="G15" s="45">
        <v>5.373390255717197</v>
      </c>
      <c r="H15" s="46">
        <v>1.5307206734211292</v>
      </c>
      <c r="I15" s="46">
        <v>1.7968516840440003</v>
      </c>
      <c r="J15" s="46">
        <v>3.7606593288794556</v>
      </c>
      <c r="K15" s="47">
        <v>3.9206233933170864</v>
      </c>
      <c r="L15" s="42">
        <v>1</v>
      </c>
      <c r="M15" s="42">
        <v>-0.9999999999999998</v>
      </c>
      <c r="N15" s="44">
        <v>-0.2999999999999998</v>
      </c>
      <c r="R15" s="23"/>
      <c r="S15" s="23"/>
      <c r="T15" s="23"/>
      <c r="U15" s="23"/>
      <c r="V15" s="23"/>
    </row>
    <row r="16" spans="2:22" ht="15">
      <c r="B16" s="37"/>
      <c r="C16" s="38"/>
      <c r="D16" s="38" t="s">
        <v>37</v>
      </c>
      <c r="E16" s="39"/>
      <c r="F16" s="40" t="s">
        <v>32</v>
      </c>
      <c r="G16" s="45">
        <v>4.96137201586653</v>
      </c>
      <c r="H16" s="46">
        <v>2.9837068174516617</v>
      </c>
      <c r="I16" s="46">
        <v>3.327784006268743</v>
      </c>
      <c r="J16" s="46">
        <v>3.83621794667863</v>
      </c>
      <c r="K16" s="47">
        <v>4.408172982124526</v>
      </c>
      <c r="L16" s="42">
        <v>1.3</v>
      </c>
      <c r="M16" s="42">
        <v>-0.30000000000000027</v>
      </c>
      <c r="N16" s="44">
        <v>-0.5</v>
      </c>
      <c r="R16" s="23"/>
      <c r="S16" s="23"/>
      <c r="T16" s="23"/>
      <c r="U16" s="23"/>
      <c r="V16" s="23"/>
    </row>
    <row r="17" spans="2:22" s="9" customFormat="1" ht="15">
      <c r="B17" s="37"/>
      <c r="C17" s="38"/>
      <c r="D17" s="38" t="s">
        <v>38</v>
      </c>
      <c r="E17" s="39"/>
      <c r="F17" s="40" t="s">
        <v>39</v>
      </c>
      <c r="G17" s="53">
        <v>3026.2519999999968</v>
      </c>
      <c r="H17" s="54">
        <v>1894.6182246021053</v>
      </c>
      <c r="I17" s="54">
        <v>650.4800925556374</v>
      </c>
      <c r="J17" s="54">
        <v>609.758930254131</v>
      </c>
      <c r="K17" s="55">
        <v>196.9269161104021</v>
      </c>
      <c r="L17" s="161">
        <v>-2989.2999999999997</v>
      </c>
      <c r="M17" s="161">
        <v>-3695.6000000000004</v>
      </c>
      <c r="N17" s="212">
        <v>-3788.7</v>
      </c>
      <c r="O17"/>
      <c r="P17"/>
      <c r="Q17"/>
      <c r="S17" s="23"/>
      <c r="T17" s="23"/>
      <c r="U17" s="23"/>
      <c r="V17" s="23"/>
    </row>
    <row r="18" spans="2:22" ht="15">
      <c r="B18" s="37"/>
      <c r="C18" s="38" t="s">
        <v>40</v>
      </c>
      <c r="D18" s="38"/>
      <c r="E18" s="39"/>
      <c r="F18" s="40" t="s">
        <v>41</v>
      </c>
      <c r="G18" s="45">
        <v>0.9329951884999999</v>
      </c>
      <c r="H18" s="46">
        <v>0.38672878503631614</v>
      </c>
      <c r="I18" s="46">
        <v>-0.1807633166957423</v>
      </c>
      <c r="J18" s="46">
        <v>-0.32215306055790316</v>
      </c>
      <c r="K18" s="47">
        <v>-0.327145674750029</v>
      </c>
      <c r="L18" s="42">
        <v>-0.4</v>
      </c>
      <c r="M18" s="42">
        <v>-0.5</v>
      </c>
      <c r="N18" s="44">
        <v>-0.6</v>
      </c>
      <c r="R18" s="23"/>
      <c r="S18" s="23"/>
      <c r="T18" s="23"/>
      <c r="U18" s="23"/>
      <c r="V18" s="23"/>
    </row>
    <row r="19" spans="2:22" ht="15">
      <c r="B19" s="37"/>
      <c r="C19" s="38" t="s">
        <v>31</v>
      </c>
      <c r="D19" s="38"/>
      <c r="E19" s="39"/>
      <c r="F19" s="40" t="s">
        <v>42</v>
      </c>
      <c r="G19" s="53">
        <v>89720.9610000001</v>
      </c>
      <c r="H19" s="54">
        <v>93938.9286626727</v>
      </c>
      <c r="I19" s="54">
        <v>97873.65088479343</v>
      </c>
      <c r="J19" s="54">
        <v>102351.19130230884</v>
      </c>
      <c r="K19" s="55">
        <v>107157.36541905522</v>
      </c>
      <c r="L19" s="161">
        <v>-945.6000000000058</v>
      </c>
      <c r="M19" s="161">
        <v>-1417.9000000000087</v>
      </c>
      <c r="N19" s="212">
        <v>-1778.199999999997</v>
      </c>
      <c r="R19" s="23"/>
      <c r="S19" s="23"/>
      <c r="T19" s="23"/>
      <c r="U19" s="23"/>
      <c r="V19" s="23"/>
    </row>
    <row r="20" spans="2:22" ht="3.75" customHeight="1">
      <c r="B20" s="37"/>
      <c r="C20" s="38"/>
      <c r="D20" s="38"/>
      <c r="E20" s="39"/>
      <c r="F20" s="40"/>
      <c r="G20" s="56"/>
      <c r="H20" s="57"/>
      <c r="I20" s="57"/>
      <c r="J20" s="57"/>
      <c r="K20" s="40"/>
      <c r="L20" s="46"/>
      <c r="M20" s="46"/>
      <c r="N20" s="48"/>
      <c r="R20" s="23"/>
      <c r="S20" s="23"/>
      <c r="T20" s="23"/>
      <c r="U20" s="23"/>
      <c r="V20" s="23"/>
    </row>
    <row r="21" spans="2:22" ht="15.75" thickBot="1">
      <c r="B21" s="29" t="s">
        <v>23</v>
      </c>
      <c r="C21" s="30"/>
      <c r="D21" s="30"/>
      <c r="E21" s="31"/>
      <c r="F21" s="32"/>
      <c r="G21" s="58"/>
      <c r="H21" s="59"/>
      <c r="I21" s="59"/>
      <c r="J21" s="59"/>
      <c r="K21" s="32"/>
      <c r="L21" s="50"/>
      <c r="M21" s="50"/>
      <c r="N21" s="52"/>
      <c r="R21" s="23"/>
      <c r="S21" s="23"/>
      <c r="T21" s="23"/>
      <c r="U21" s="23"/>
      <c r="V21" s="23"/>
    </row>
    <row r="22" spans="2:22" ht="15">
      <c r="B22" s="37"/>
      <c r="C22" s="38" t="s">
        <v>43</v>
      </c>
      <c r="D22" s="38"/>
      <c r="E22" s="39"/>
      <c r="F22" s="40" t="s">
        <v>44</v>
      </c>
      <c r="G22" s="53">
        <v>2419.902</v>
      </c>
      <c r="H22" s="54">
        <v>2450.5319551412763</v>
      </c>
      <c r="I22" s="54">
        <v>2455.1329408356564</v>
      </c>
      <c r="J22" s="54">
        <v>2458.509487976967</v>
      </c>
      <c r="K22" s="55">
        <v>2460.2106771262975</v>
      </c>
      <c r="L22" s="42">
        <v>-0.5</v>
      </c>
      <c r="M22" s="42">
        <v>-2.400000000000091</v>
      </c>
      <c r="N22" s="44">
        <v>-5.699999999999818</v>
      </c>
      <c r="R22" s="23"/>
      <c r="S22" s="23"/>
      <c r="T22" s="23"/>
      <c r="U22" s="23"/>
      <c r="V22" s="23"/>
    </row>
    <row r="23" spans="2:22" ht="15">
      <c r="B23" s="37"/>
      <c r="C23" s="38" t="s">
        <v>186</v>
      </c>
      <c r="D23" s="38"/>
      <c r="E23" s="39"/>
      <c r="F23" s="40" t="s">
        <v>45</v>
      </c>
      <c r="G23" s="45">
        <v>2.0084678887943426</v>
      </c>
      <c r="H23" s="46">
        <v>1.2657518833934631</v>
      </c>
      <c r="I23" s="46">
        <v>0.18775456833881776</v>
      </c>
      <c r="J23" s="46">
        <v>0.13753011436364204</v>
      </c>
      <c r="K23" s="47">
        <v>0.06919595623485009</v>
      </c>
      <c r="L23" s="42">
        <v>0</v>
      </c>
      <c r="M23" s="42">
        <v>-0.09999999999999998</v>
      </c>
      <c r="N23" s="44">
        <v>-0.19999999999999998</v>
      </c>
      <c r="R23" s="23"/>
      <c r="S23" s="23"/>
      <c r="T23" s="23"/>
      <c r="U23" s="23"/>
      <c r="V23" s="23"/>
    </row>
    <row r="24" spans="2:22" ht="18">
      <c r="B24" s="37"/>
      <c r="C24" s="38" t="s">
        <v>46</v>
      </c>
      <c r="D24" s="38"/>
      <c r="E24" s="39"/>
      <c r="F24" s="40" t="s">
        <v>47</v>
      </c>
      <c r="G24" s="60">
        <v>179.50149999999977</v>
      </c>
      <c r="H24" s="61">
        <v>160.46410336203127</v>
      </c>
      <c r="I24" s="61">
        <v>168.777961762281</v>
      </c>
      <c r="J24" s="61">
        <v>172.75884327099172</v>
      </c>
      <c r="K24" s="62">
        <v>175.0998760380399</v>
      </c>
      <c r="L24" s="42">
        <v>-0.4000000000000057</v>
      </c>
      <c r="M24" s="42">
        <v>0.8000000000000114</v>
      </c>
      <c r="N24" s="44">
        <v>0.10000000000002274</v>
      </c>
      <c r="R24" s="23"/>
      <c r="S24" s="23"/>
      <c r="T24" s="23"/>
      <c r="U24" s="23"/>
      <c r="V24" s="23"/>
    </row>
    <row r="25" spans="2:22" ht="15">
      <c r="B25" s="37"/>
      <c r="C25" s="38" t="s">
        <v>48</v>
      </c>
      <c r="D25" s="38"/>
      <c r="E25" s="39"/>
      <c r="F25" s="40" t="s">
        <v>4</v>
      </c>
      <c r="G25" s="45">
        <v>6.536730088158574</v>
      </c>
      <c r="H25" s="46">
        <v>5.857962043592264</v>
      </c>
      <c r="I25" s="46">
        <v>6.179968356057368</v>
      </c>
      <c r="J25" s="46">
        <v>6.335916970628362</v>
      </c>
      <c r="K25" s="47">
        <v>6.431857876078789</v>
      </c>
      <c r="L25" s="42">
        <v>0</v>
      </c>
      <c r="M25" s="42">
        <v>0</v>
      </c>
      <c r="N25" s="44">
        <v>0</v>
      </c>
      <c r="R25" s="23"/>
      <c r="S25" s="23"/>
      <c r="T25" s="23"/>
      <c r="U25" s="23"/>
      <c r="V25" s="23"/>
    </row>
    <row r="26" spans="2:22" ht="18">
      <c r="B26" s="37"/>
      <c r="C26" s="38" t="s">
        <v>173</v>
      </c>
      <c r="D26" s="38"/>
      <c r="E26" s="39"/>
      <c r="F26" s="40" t="s">
        <v>4</v>
      </c>
      <c r="G26" s="45">
        <v>7.48178357</v>
      </c>
      <c r="H26" s="46">
        <v>7.0371074975</v>
      </c>
      <c r="I26" s="46">
        <v>6.974956779999999</v>
      </c>
      <c r="J26" s="46">
        <v>7.0172522175</v>
      </c>
      <c r="K26" s="47">
        <v>7.107200082500001</v>
      </c>
      <c r="L26" s="42">
        <v>-0.09999999999999964</v>
      </c>
      <c r="M26" s="42">
        <v>0</v>
      </c>
      <c r="N26" s="44">
        <v>-0.09999999999999964</v>
      </c>
      <c r="R26" s="23"/>
      <c r="S26" s="23"/>
      <c r="T26" s="23"/>
      <c r="U26" s="23"/>
      <c r="V26" s="23"/>
    </row>
    <row r="27" spans="2:22" ht="18">
      <c r="B27" s="37"/>
      <c r="C27" s="38" t="s">
        <v>49</v>
      </c>
      <c r="D27" s="38"/>
      <c r="E27" s="39"/>
      <c r="F27" s="40" t="s">
        <v>28</v>
      </c>
      <c r="G27" s="45">
        <v>1.9853598397322259</v>
      </c>
      <c r="H27" s="46">
        <v>1.0269844109438395</v>
      </c>
      <c r="I27" s="46">
        <v>2.0047910315653894</v>
      </c>
      <c r="J27" s="46">
        <v>2.3432912503858603</v>
      </c>
      <c r="K27" s="47">
        <v>2.4800432095535996</v>
      </c>
      <c r="L27" s="42">
        <v>-0.19999999999999996</v>
      </c>
      <c r="M27" s="42">
        <v>-0.10000000000000009</v>
      </c>
      <c r="N27" s="44">
        <v>-0.10000000000000009</v>
      </c>
      <c r="R27" s="23"/>
      <c r="S27" s="23"/>
      <c r="T27" s="23"/>
      <c r="U27" s="23"/>
      <c r="V27" s="23"/>
    </row>
    <row r="28" spans="2:22" ht="18">
      <c r="B28" s="37"/>
      <c r="C28" s="38" t="s">
        <v>50</v>
      </c>
      <c r="D28" s="38"/>
      <c r="E28" s="39"/>
      <c r="F28" s="40" t="s">
        <v>28</v>
      </c>
      <c r="G28" s="45">
        <v>4.210710406297281</v>
      </c>
      <c r="H28" s="46">
        <v>3.5393383581011904</v>
      </c>
      <c r="I28" s="46">
        <v>4.002983438185865</v>
      </c>
      <c r="J28" s="46">
        <v>4.4311926595846245</v>
      </c>
      <c r="K28" s="47">
        <v>4.623372493458348</v>
      </c>
      <c r="L28" s="42">
        <v>-0.6</v>
      </c>
      <c r="M28" s="42">
        <v>-0.40000000000000036</v>
      </c>
      <c r="N28" s="44">
        <v>-0.1999999999999993</v>
      </c>
      <c r="R28" s="23"/>
      <c r="S28" s="23"/>
      <c r="T28" s="23"/>
      <c r="U28" s="23"/>
      <c r="V28" s="23"/>
    </row>
    <row r="29" spans="2:22" ht="15">
      <c r="B29" s="37"/>
      <c r="C29" s="63" t="s">
        <v>51</v>
      </c>
      <c r="D29" s="63"/>
      <c r="E29" s="64"/>
      <c r="F29" s="65" t="s">
        <v>45</v>
      </c>
      <c r="G29" s="45">
        <v>5.56900749543496</v>
      </c>
      <c r="H29" s="46">
        <v>6.740687219560201</v>
      </c>
      <c r="I29" s="46">
        <v>5.7031592634653805</v>
      </c>
      <c r="J29" s="46">
        <v>4.75829130291163</v>
      </c>
      <c r="K29" s="47">
        <v>4.709560335886522</v>
      </c>
      <c r="L29" s="42">
        <v>-0.39999999999999947</v>
      </c>
      <c r="M29" s="42">
        <v>0.10000000000000053</v>
      </c>
      <c r="N29" s="44">
        <v>-0.10000000000000053</v>
      </c>
      <c r="R29" s="23"/>
      <c r="S29" s="23"/>
      <c r="T29" s="23"/>
      <c r="U29" s="23"/>
      <c r="V29" s="23"/>
    </row>
    <row r="30" spans="2:22" ht="18">
      <c r="B30" s="37"/>
      <c r="C30" s="38" t="s">
        <v>52</v>
      </c>
      <c r="D30" s="38"/>
      <c r="E30" s="39"/>
      <c r="F30" s="40" t="s">
        <v>28</v>
      </c>
      <c r="G30" s="66">
        <v>6.184486373165555</v>
      </c>
      <c r="H30" s="67">
        <v>7.664981457070397</v>
      </c>
      <c r="I30" s="67">
        <v>5.739895620133524</v>
      </c>
      <c r="J30" s="67">
        <v>4.967735225831021</v>
      </c>
      <c r="K30" s="68">
        <v>4.637067282065615</v>
      </c>
      <c r="L30" s="42">
        <v>0</v>
      </c>
      <c r="M30" s="42">
        <v>0</v>
      </c>
      <c r="N30" s="44">
        <v>-0.09999999999999964</v>
      </c>
      <c r="R30" s="23"/>
      <c r="S30" s="23"/>
      <c r="T30" s="23"/>
      <c r="U30" s="23"/>
      <c r="V30" s="23"/>
    </row>
    <row r="31" spans="2:22" ht="18">
      <c r="B31" s="37"/>
      <c r="C31" s="38" t="s">
        <v>53</v>
      </c>
      <c r="D31" s="38"/>
      <c r="E31" s="39"/>
      <c r="F31" s="40" t="s">
        <v>28</v>
      </c>
      <c r="G31" s="66">
        <v>3.609434542644067</v>
      </c>
      <c r="H31" s="67">
        <v>4.877674126296256</v>
      </c>
      <c r="I31" s="67">
        <v>3.2390470054139513</v>
      </c>
      <c r="J31" s="67">
        <v>2.774089544580278</v>
      </c>
      <c r="K31" s="68">
        <v>2.885462281050664</v>
      </c>
      <c r="L31" s="42">
        <v>-0.07628207333523562</v>
      </c>
      <c r="M31" s="42">
        <v>0</v>
      </c>
      <c r="N31" s="44">
        <v>0</v>
      </c>
      <c r="R31" s="23"/>
      <c r="S31" s="23"/>
      <c r="T31" s="23"/>
      <c r="U31" s="23"/>
      <c r="V31" s="23"/>
    </row>
    <row r="32" spans="2:22" ht="3.75" customHeight="1">
      <c r="B32" s="37"/>
      <c r="C32" s="38"/>
      <c r="D32" s="38"/>
      <c r="E32" s="39"/>
      <c r="F32" s="39"/>
      <c r="G32" s="56"/>
      <c r="H32" s="57"/>
      <c r="I32" s="57"/>
      <c r="J32" s="57"/>
      <c r="K32" s="40"/>
      <c r="L32" s="46"/>
      <c r="M32" s="46"/>
      <c r="N32" s="48"/>
      <c r="R32" s="23"/>
      <c r="S32" s="23"/>
      <c r="T32" s="23"/>
      <c r="U32" s="23"/>
      <c r="V32" s="23"/>
    </row>
    <row r="33" spans="2:22" ht="15.75" thickBot="1">
      <c r="B33" s="29" t="s">
        <v>24</v>
      </c>
      <c r="C33" s="30"/>
      <c r="D33" s="30"/>
      <c r="E33" s="31"/>
      <c r="F33" s="31"/>
      <c r="G33" s="58"/>
      <c r="H33" s="59"/>
      <c r="I33" s="59"/>
      <c r="J33" s="59"/>
      <c r="K33" s="32"/>
      <c r="L33" s="50"/>
      <c r="M33" s="50"/>
      <c r="N33" s="52"/>
      <c r="R33" s="23"/>
      <c r="S33" s="23"/>
      <c r="T33" s="23"/>
      <c r="U33" s="23"/>
      <c r="V33" s="23"/>
    </row>
    <row r="34" spans="2:22" ht="15">
      <c r="B34" s="37"/>
      <c r="C34" s="38" t="s">
        <v>54</v>
      </c>
      <c r="D34" s="38"/>
      <c r="E34" s="39"/>
      <c r="F34" s="40" t="s">
        <v>55</v>
      </c>
      <c r="G34" s="66">
        <v>4.543233364869039</v>
      </c>
      <c r="H34" s="67">
        <v>3.78608606015149</v>
      </c>
      <c r="I34" s="67">
        <v>3.1712732277349147</v>
      </c>
      <c r="J34" s="67">
        <v>2.462695126976257</v>
      </c>
      <c r="K34" s="68">
        <v>2.565635018917206</v>
      </c>
      <c r="L34" s="42">
        <v>0.6999999999999997</v>
      </c>
      <c r="M34" s="42">
        <v>0</v>
      </c>
      <c r="N34" s="44">
        <v>-0.10000000000000009</v>
      </c>
      <c r="R34" s="23"/>
      <c r="S34" s="23"/>
      <c r="T34" s="23"/>
      <c r="U34" s="23"/>
      <c r="V34" s="23"/>
    </row>
    <row r="35" spans="2:22" ht="18">
      <c r="B35" s="37"/>
      <c r="C35" s="38" t="s">
        <v>56</v>
      </c>
      <c r="D35" s="38"/>
      <c r="E35" s="39"/>
      <c r="F35" s="40" t="s">
        <v>57</v>
      </c>
      <c r="G35" s="66">
        <v>8.35549249254072</v>
      </c>
      <c r="H35" s="67">
        <v>10.17872492228189</v>
      </c>
      <c r="I35" s="67">
        <v>10.198743723006642</v>
      </c>
      <c r="J35" s="67">
        <v>10.248637096855651</v>
      </c>
      <c r="K35" s="68">
        <v>10.24330380024158</v>
      </c>
      <c r="L35" s="42">
        <v>0.5</v>
      </c>
      <c r="M35" s="42">
        <v>0.5</v>
      </c>
      <c r="N35" s="44">
        <v>0.5</v>
      </c>
      <c r="R35" s="23"/>
      <c r="S35" s="23"/>
      <c r="T35" s="23"/>
      <c r="U35" s="23"/>
      <c r="V35" s="23"/>
    </row>
    <row r="36" spans="2:22" ht="3.75" customHeight="1">
      <c r="B36" s="37"/>
      <c r="C36" s="38"/>
      <c r="D36" s="38"/>
      <c r="E36" s="39"/>
      <c r="F36" s="39"/>
      <c r="G36" s="56"/>
      <c r="H36" s="57"/>
      <c r="I36" s="57"/>
      <c r="J36" s="57"/>
      <c r="K36" s="40"/>
      <c r="L36" s="46"/>
      <c r="M36" s="46"/>
      <c r="N36" s="48"/>
      <c r="R36" s="23"/>
      <c r="S36" s="23"/>
      <c r="T36" s="23"/>
      <c r="U36" s="23"/>
      <c r="V36" s="23"/>
    </row>
    <row r="37" spans="2:22" s="9" customFormat="1" ht="18" customHeight="1" thickBot="1">
      <c r="B37" s="29" t="s">
        <v>25</v>
      </c>
      <c r="C37" s="30"/>
      <c r="D37" s="30"/>
      <c r="E37" s="31"/>
      <c r="F37" s="31"/>
      <c r="G37" s="58"/>
      <c r="H37" s="59"/>
      <c r="I37" s="59"/>
      <c r="J37" s="59"/>
      <c r="K37" s="32"/>
      <c r="L37" s="50"/>
      <c r="M37" s="50"/>
      <c r="N37" s="52"/>
      <c r="O37"/>
      <c r="P37"/>
      <c r="Q37"/>
      <c r="R37" s="23"/>
      <c r="S37" s="23"/>
      <c r="T37" s="23"/>
      <c r="U37" s="23"/>
      <c r="V37" s="23"/>
    </row>
    <row r="38" spans="2:22" s="9" customFormat="1" ht="15">
      <c r="B38" s="69"/>
      <c r="C38" s="70" t="s">
        <v>58</v>
      </c>
      <c r="D38" s="70"/>
      <c r="E38" s="71"/>
      <c r="F38" s="72" t="s">
        <v>59</v>
      </c>
      <c r="G38" s="66">
        <v>40.7592925804707</v>
      </c>
      <c r="H38" s="67">
        <v>41.40844969419856</v>
      </c>
      <c r="I38" s="67">
        <v>42.00360773559406</v>
      </c>
      <c r="J38" s="67">
        <v>42.040639842033016</v>
      </c>
      <c r="K38" s="68">
        <v>41.98986874278035</v>
      </c>
      <c r="L38" s="42">
        <v>1.1999999999999957</v>
      </c>
      <c r="M38" s="42">
        <v>1.6000000000000014</v>
      </c>
      <c r="N38" s="44">
        <v>1.7999999999999972</v>
      </c>
      <c r="O38" s="18"/>
      <c r="P38" s="18"/>
      <c r="Q38" s="23"/>
      <c r="R38" s="23"/>
      <c r="S38" s="23"/>
      <c r="T38" s="23"/>
      <c r="U38" s="23"/>
      <c r="V38" s="23"/>
    </row>
    <row r="39" spans="2:22" s="9" customFormat="1" ht="15">
      <c r="B39" s="69"/>
      <c r="C39" s="70" t="s">
        <v>60</v>
      </c>
      <c r="D39" s="70"/>
      <c r="E39" s="71"/>
      <c r="F39" s="72" t="s">
        <v>59</v>
      </c>
      <c r="G39" s="66">
        <v>41.8194729323062</v>
      </c>
      <c r="H39" s="67">
        <v>42.55667796585901</v>
      </c>
      <c r="I39" s="67">
        <v>43.628634983944046</v>
      </c>
      <c r="J39" s="67">
        <v>43.668028806409254</v>
      </c>
      <c r="K39" s="68">
        <v>43.818683934322166</v>
      </c>
      <c r="L39" s="42">
        <v>1.5</v>
      </c>
      <c r="M39" s="42">
        <v>1.7000000000000028</v>
      </c>
      <c r="N39" s="44">
        <v>1.9000000000000057</v>
      </c>
      <c r="O39" s="18"/>
      <c r="P39" s="18"/>
      <c r="Q39" s="23"/>
      <c r="R39" s="23"/>
      <c r="S39" s="23"/>
      <c r="T39" s="23"/>
      <c r="U39" s="23"/>
      <c r="V39" s="23"/>
    </row>
    <row r="40" spans="2:22" s="9" customFormat="1" ht="18">
      <c r="B40" s="69"/>
      <c r="C40" s="70" t="s">
        <v>61</v>
      </c>
      <c r="D40" s="70"/>
      <c r="E40" s="71"/>
      <c r="F40" s="72" t="s">
        <v>59</v>
      </c>
      <c r="G40" s="66">
        <v>-1.0601803518354986</v>
      </c>
      <c r="H40" s="67">
        <v>-1.148228271660443</v>
      </c>
      <c r="I40" s="67">
        <v>-1.6250272483499948</v>
      </c>
      <c r="J40" s="67">
        <v>-1.6273889643762398</v>
      </c>
      <c r="K40" s="68">
        <v>-1.8288151915418331</v>
      </c>
      <c r="L40" s="42">
        <v>-0.20000000000000007</v>
      </c>
      <c r="M40" s="42">
        <v>-0.10000000000000009</v>
      </c>
      <c r="N40" s="44">
        <v>0</v>
      </c>
      <c r="O40" s="18"/>
      <c r="P40" s="18"/>
      <c r="Q40" s="23"/>
      <c r="R40" s="23"/>
      <c r="S40" s="23"/>
      <c r="T40" s="23"/>
      <c r="U40" s="23"/>
      <c r="V40" s="23"/>
    </row>
    <row r="41" spans="2:22" s="9" customFormat="1" ht="15">
      <c r="B41" s="69"/>
      <c r="C41" s="70" t="s">
        <v>62</v>
      </c>
      <c r="D41" s="70"/>
      <c r="E41" s="71"/>
      <c r="F41" s="73" t="s">
        <v>63</v>
      </c>
      <c r="G41" s="66">
        <v>0.25563447131835404</v>
      </c>
      <c r="H41" s="67">
        <v>0.14887392701796331</v>
      </c>
      <c r="I41" s="67">
        <v>-0.0330143828820435</v>
      </c>
      <c r="J41" s="67">
        <v>-0.09792741780194825</v>
      </c>
      <c r="K41" s="68">
        <v>-0.10546115232182962</v>
      </c>
      <c r="L41" s="42">
        <v>-0.19999999999999998</v>
      </c>
      <c r="M41" s="42">
        <v>-0.1</v>
      </c>
      <c r="N41" s="44">
        <v>-0.2</v>
      </c>
      <c r="O41" s="18"/>
      <c r="P41" s="18"/>
      <c r="Q41" s="23"/>
      <c r="R41" s="23"/>
      <c r="S41" s="23"/>
      <c r="T41" s="23"/>
      <c r="U41" s="23"/>
      <c r="V41" s="23"/>
    </row>
    <row r="42" spans="2:22" s="9" customFormat="1" ht="15">
      <c r="B42" s="69"/>
      <c r="C42" s="70" t="s">
        <v>64</v>
      </c>
      <c r="D42" s="70"/>
      <c r="E42" s="71"/>
      <c r="F42" s="73" t="s">
        <v>63</v>
      </c>
      <c r="G42" s="66">
        <v>-1.3175047950211929</v>
      </c>
      <c r="H42" s="67">
        <v>-1.2971021986784064</v>
      </c>
      <c r="I42" s="67">
        <v>-1.5920128654679437</v>
      </c>
      <c r="J42" s="67">
        <v>-1.5294615465742845</v>
      </c>
      <c r="K42" s="68">
        <v>-1.72335403921999</v>
      </c>
      <c r="L42" s="42">
        <v>-0.10000000000000009</v>
      </c>
      <c r="M42" s="42">
        <v>0</v>
      </c>
      <c r="N42" s="44">
        <v>0.19999999999999996</v>
      </c>
      <c r="O42" s="18"/>
      <c r="P42" s="18"/>
      <c r="Q42" s="23"/>
      <c r="R42" s="23"/>
      <c r="S42" s="23"/>
      <c r="T42" s="23"/>
      <c r="U42" s="23"/>
      <c r="V42" s="23"/>
    </row>
    <row r="43" spans="2:22" s="9" customFormat="1" ht="15">
      <c r="B43" s="69"/>
      <c r="C43" s="70" t="s">
        <v>65</v>
      </c>
      <c r="D43" s="70"/>
      <c r="E43" s="71"/>
      <c r="F43" s="73" t="s">
        <v>63</v>
      </c>
      <c r="G43" s="66">
        <v>0.04219371220224066</v>
      </c>
      <c r="H43" s="67">
        <v>-0.04259168661256996</v>
      </c>
      <c r="I43" s="67">
        <v>-0.4339585760893232</v>
      </c>
      <c r="J43" s="67">
        <v>-0.42958526801433994</v>
      </c>
      <c r="K43" s="68">
        <v>-0.669102982775408</v>
      </c>
      <c r="L43" s="42">
        <v>-0.1</v>
      </c>
      <c r="M43" s="42">
        <v>0.09999999999999998</v>
      </c>
      <c r="N43" s="44">
        <v>0.29999999999999993</v>
      </c>
      <c r="O43" s="18"/>
      <c r="P43" s="18"/>
      <c r="Q43" s="23"/>
      <c r="R43" s="23"/>
      <c r="S43" s="23"/>
      <c r="T43" s="23"/>
      <c r="U43" s="23"/>
      <c r="V43" s="23"/>
    </row>
    <row r="44" spans="2:22" s="9" customFormat="1" ht="18">
      <c r="B44" s="69"/>
      <c r="C44" s="70" t="s">
        <v>66</v>
      </c>
      <c r="D44" s="70"/>
      <c r="E44" s="71"/>
      <c r="F44" s="73" t="s">
        <v>67</v>
      </c>
      <c r="G44" s="66">
        <v>-0.4915848786426531</v>
      </c>
      <c r="H44" s="67">
        <v>-0.08478539881481062</v>
      </c>
      <c r="I44" s="67">
        <v>-0.39136688947675324</v>
      </c>
      <c r="J44" s="67">
        <v>0.004373308074983262</v>
      </c>
      <c r="K44" s="68">
        <v>-0.2395177147610681</v>
      </c>
      <c r="L44" s="42">
        <v>0.1</v>
      </c>
      <c r="M44" s="42">
        <v>0.09999999999999998</v>
      </c>
      <c r="N44" s="44">
        <v>0.2</v>
      </c>
      <c r="O44" s="18"/>
      <c r="P44" s="18"/>
      <c r="Q44" s="23"/>
      <c r="R44" s="23"/>
      <c r="S44" s="23"/>
      <c r="T44" s="23"/>
      <c r="U44" s="23"/>
      <c r="V44" s="23"/>
    </row>
    <row r="45" spans="2:22" s="9" customFormat="1" ht="15">
      <c r="B45" s="69"/>
      <c r="C45" s="70" t="s">
        <v>68</v>
      </c>
      <c r="D45" s="70"/>
      <c r="E45" s="71"/>
      <c r="F45" s="72" t="s">
        <v>59</v>
      </c>
      <c r="G45" s="66">
        <v>49.39982753862835</v>
      </c>
      <c r="H45" s="67">
        <v>47.93569690711852</v>
      </c>
      <c r="I45" s="67">
        <v>47.545115021594384</v>
      </c>
      <c r="J45" s="67">
        <v>47.20057234467488</v>
      </c>
      <c r="K45" s="68">
        <v>47.31432550535393</v>
      </c>
      <c r="L45" s="42">
        <v>0.10000000000000142</v>
      </c>
      <c r="M45" s="42">
        <v>0.20000000000000284</v>
      </c>
      <c r="N45" s="44">
        <v>0.20000000000000284</v>
      </c>
      <c r="O45" s="18"/>
      <c r="P45" s="18"/>
      <c r="Q45" s="23"/>
      <c r="R45" s="23"/>
      <c r="S45" s="23"/>
      <c r="T45" s="23"/>
      <c r="U45" s="23"/>
      <c r="V45" s="23"/>
    </row>
    <row r="46" spans="2:22" s="9" customFormat="1" ht="3.75" customHeight="1">
      <c r="B46" s="37"/>
      <c r="C46" s="38"/>
      <c r="D46" s="38"/>
      <c r="E46" s="39"/>
      <c r="F46" s="39"/>
      <c r="G46" s="56"/>
      <c r="H46" s="57"/>
      <c r="I46" s="57"/>
      <c r="J46" s="57"/>
      <c r="K46" s="40"/>
      <c r="L46" s="46"/>
      <c r="M46" s="46"/>
      <c r="N46" s="48"/>
      <c r="O46" s="24"/>
      <c r="P46" s="24"/>
      <c r="Q46" s="23"/>
      <c r="R46" s="23"/>
      <c r="S46" s="23"/>
      <c r="T46" s="23"/>
      <c r="U46" s="23"/>
      <c r="V46" s="23"/>
    </row>
    <row r="47" spans="2:22" ht="15.75" thickBot="1">
      <c r="B47" s="29" t="s">
        <v>26</v>
      </c>
      <c r="C47" s="30"/>
      <c r="D47" s="30"/>
      <c r="E47" s="31"/>
      <c r="F47" s="31"/>
      <c r="G47" s="58"/>
      <c r="H47" s="59"/>
      <c r="I47" s="59"/>
      <c r="J47" s="59"/>
      <c r="K47" s="32"/>
      <c r="L47" s="50"/>
      <c r="M47" s="50"/>
      <c r="N47" s="52"/>
      <c r="O47" s="24"/>
      <c r="P47" s="24"/>
      <c r="Q47" s="23"/>
      <c r="R47" s="23"/>
      <c r="S47" s="23"/>
      <c r="T47" s="23"/>
      <c r="U47" s="23"/>
      <c r="V47" s="23"/>
    </row>
    <row r="48" spans="2:22" ht="15">
      <c r="B48" s="37"/>
      <c r="C48" s="38" t="s">
        <v>69</v>
      </c>
      <c r="D48" s="38"/>
      <c r="E48" s="39"/>
      <c r="F48" s="40" t="s">
        <v>59</v>
      </c>
      <c r="G48" s="45">
        <v>-0.24526685241365934</v>
      </c>
      <c r="H48" s="46">
        <v>-1.5771238837120778</v>
      </c>
      <c r="I48" s="46">
        <v>-3.156860511714853</v>
      </c>
      <c r="J48" s="46">
        <v>-3.339420778027507</v>
      </c>
      <c r="K48" s="47">
        <v>-3.8341952816930718</v>
      </c>
      <c r="L48" s="42">
        <v>-0.8109053214550037</v>
      </c>
      <c r="M48" s="42">
        <v>-1.7927953303249347</v>
      </c>
      <c r="N48" s="44">
        <v>-1.7</v>
      </c>
      <c r="O48" s="18"/>
      <c r="P48" s="18"/>
      <c r="Q48" s="23"/>
      <c r="R48" s="23"/>
      <c r="S48" s="23"/>
      <c r="T48" s="23"/>
      <c r="U48" s="23"/>
      <c r="V48" s="23"/>
    </row>
    <row r="49" spans="2:22" ht="15">
      <c r="B49" s="37"/>
      <c r="C49" s="38" t="s">
        <v>70</v>
      </c>
      <c r="D49" s="38"/>
      <c r="E49" s="39"/>
      <c r="F49" s="40" t="s">
        <v>59</v>
      </c>
      <c r="G49" s="66">
        <v>-2.642154130515818</v>
      </c>
      <c r="H49" s="67">
        <v>-3.889409585447435</v>
      </c>
      <c r="I49" s="67">
        <v>-5.100529901568069</v>
      </c>
      <c r="J49" s="67">
        <v>-5.345833203792636</v>
      </c>
      <c r="K49" s="68">
        <v>-5.825307372286737</v>
      </c>
      <c r="L49" s="42">
        <v>-0.8579076299581905</v>
      </c>
      <c r="M49" s="42">
        <v>-1.4751741425000233</v>
      </c>
      <c r="N49" s="44">
        <v>-1.643563449220224</v>
      </c>
      <c r="O49" s="18"/>
      <c r="P49" s="18"/>
      <c r="Q49" s="23"/>
      <c r="R49" s="23"/>
      <c r="S49" s="23"/>
      <c r="T49" s="23"/>
      <c r="U49" s="23"/>
      <c r="V49" s="23"/>
    </row>
    <row r="50" spans="2:18" ht="3.75" customHeight="1">
      <c r="B50" s="37"/>
      <c r="C50" s="38"/>
      <c r="D50" s="38"/>
      <c r="E50" s="39"/>
      <c r="F50" s="39"/>
      <c r="G50" s="56"/>
      <c r="H50" s="57"/>
      <c r="I50" s="57"/>
      <c r="J50" s="57"/>
      <c r="K50" s="40"/>
      <c r="L50" s="46"/>
      <c r="M50" s="46"/>
      <c r="N50" s="48"/>
      <c r="O50" s="15"/>
      <c r="P50" s="15"/>
      <c r="Q50" s="15"/>
      <c r="R50" s="15"/>
    </row>
    <row r="51" spans="2:18" ht="15.75" customHeight="1" hidden="1" outlineLevel="1" thickBot="1">
      <c r="B51" s="29" t="s">
        <v>5</v>
      </c>
      <c r="C51" s="30"/>
      <c r="D51" s="30"/>
      <c r="E51" s="31"/>
      <c r="F51" s="31"/>
      <c r="G51" s="58"/>
      <c r="H51" s="59"/>
      <c r="I51" s="59"/>
      <c r="J51" s="59"/>
      <c r="K51" s="32"/>
      <c r="L51" s="50"/>
      <c r="M51" s="50"/>
      <c r="N51" s="52"/>
      <c r="O51" s="15"/>
      <c r="P51" s="15"/>
      <c r="Q51" s="15"/>
      <c r="R51" s="15"/>
    </row>
    <row r="52" spans="2:18" ht="15" customHeight="1" hidden="1" outlineLevel="1">
      <c r="B52" s="37"/>
      <c r="C52" s="38" t="s">
        <v>7</v>
      </c>
      <c r="D52" s="38"/>
      <c r="E52" s="39"/>
      <c r="F52" s="40" t="s">
        <v>11</v>
      </c>
      <c r="G52" s="56"/>
      <c r="H52" s="57"/>
      <c r="I52" s="57"/>
      <c r="J52" s="57"/>
      <c r="K52" s="40"/>
      <c r="L52" s="46"/>
      <c r="M52" s="46"/>
      <c r="N52" s="48"/>
      <c r="O52" s="15"/>
      <c r="P52" s="15"/>
      <c r="Q52" s="15"/>
      <c r="R52" s="15"/>
    </row>
    <row r="53" spans="2:18" ht="15" customHeight="1" hidden="1" outlineLevel="1">
      <c r="B53" s="37"/>
      <c r="C53" s="38" t="s">
        <v>6</v>
      </c>
      <c r="D53" s="38"/>
      <c r="E53" s="39"/>
      <c r="F53" s="72" t="s">
        <v>11</v>
      </c>
      <c r="G53" s="56"/>
      <c r="H53" s="57"/>
      <c r="I53" s="57"/>
      <c r="J53" s="57"/>
      <c r="K53" s="40"/>
      <c r="L53" s="46"/>
      <c r="M53" s="46"/>
      <c r="N53" s="48"/>
      <c r="O53" s="15"/>
      <c r="P53" s="15"/>
      <c r="Q53" s="15"/>
      <c r="R53" s="15"/>
    </row>
    <row r="54" spans="2:18" ht="3.75" customHeight="1" hidden="1" collapsed="1">
      <c r="B54" s="37"/>
      <c r="C54" s="38"/>
      <c r="D54" s="38"/>
      <c r="E54" s="39"/>
      <c r="F54" s="39"/>
      <c r="G54" s="56"/>
      <c r="H54" s="57"/>
      <c r="I54" s="57"/>
      <c r="J54" s="57"/>
      <c r="K54" s="40"/>
      <c r="L54" s="46"/>
      <c r="M54" s="46"/>
      <c r="N54" s="48"/>
      <c r="O54" s="15"/>
      <c r="P54" s="15"/>
      <c r="Q54" s="15"/>
      <c r="R54" s="15"/>
    </row>
    <row r="55" spans="2:18" ht="15.75" thickBot="1">
      <c r="B55" s="29" t="s">
        <v>178</v>
      </c>
      <c r="C55" s="30"/>
      <c r="D55" s="30"/>
      <c r="E55" s="74"/>
      <c r="F55" s="31"/>
      <c r="G55" s="58"/>
      <c r="H55" s="59"/>
      <c r="I55" s="59"/>
      <c r="J55" s="59"/>
      <c r="K55" s="32"/>
      <c r="L55" s="50"/>
      <c r="M55" s="50"/>
      <c r="N55" s="52"/>
      <c r="O55" s="15"/>
      <c r="P55" s="15"/>
      <c r="Q55" s="15"/>
      <c r="R55" s="15"/>
    </row>
    <row r="56" spans="2:18" ht="15">
      <c r="B56" s="37"/>
      <c r="C56" s="38" t="s">
        <v>183</v>
      </c>
      <c r="D56" s="38"/>
      <c r="E56" s="39"/>
      <c r="F56" s="40" t="s">
        <v>28</v>
      </c>
      <c r="G56" s="45">
        <v>4.1</v>
      </c>
      <c r="H56" s="46">
        <v>2.2</v>
      </c>
      <c r="I56" s="46">
        <v>2.1</v>
      </c>
      <c r="J56" s="46">
        <v>2.9</v>
      </c>
      <c r="K56" s="47">
        <v>3</v>
      </c>
      <c r="L56" s="75">
        <v>-0.4</v>
      </c>
      <c r="M56" s="76">
        <v>-0.7</v>
      </c>
      <c r="N56" s="77">
        <v>-0.4</v>
      </c>
      <c r="O56" s="15"/>
      <c r="P56" s="15"/>
      <c r="Q56" s="15"/>
      <c r="R56" s="15"/>
    </row>
    <row r="57" spans="2:18" ht="15" customHeight="1">
      <c r="B57" s="37"/>
      <c r="C57" s="38" t="s">
        <v>184</v>
      </c>
      <c r="D57" s="38"/>
      <c r="E57" s="39"/>
      <c r="F57" s="40" t="s">
        <v>71</v>
      </c>
      <c r="G57" s="78">
        <v>1.18</v>
      </c>
      <c r="H57" s="79">
        <v>1.12</v>
      </c>
      <c r="I57" s="79">
        <v>1.1</v>
      </c>
      <c r="J57" s="79">
        <v>1.1</v>
      </c>
      <c r="K57" s="80">
        <v>1.1</v>
      </c>
      <c r="L57" s="46">
        <v>0</v>
      </c>
      <c r="M57" s="46">
        <v>0</v>
      </c>
      <c r="N57" s="81">
        <v>0</v>
      </c>
      <c r="O57" s="15"/>
      <c r="P57" s="15"/>
      <c r="Q57" s="15"/>
      <c r="R57" s="15"/>
    </row>
    <row r="58" spans="2:18" ht="18">
      <c r="B58" s="37"/>
      <c r="C58" s="38" t="s">
        <v>174</v>
      </c>
      <c r="D58" s="38"/>
      <c r="E58" s="39"/>
      <c r="F58" s="40" t="s">
        <v>71</v>
      </c>
      <c r="G58" s="66">
        <v>71.1</v>
      </c>
      <c r="H58" s="67">
        <v>63.8</v>
      </c>
      <c r="I58" s="67">
        <v>59.6</v>
      </c>
      <c r="J58" s="67">
        <v>57.4</v>
      </c>
      <c r="K58" s="68">
        <v>56.8</v>
      </c>
      <c r="L58" s="67">
        <v>1.2</v>
      </c>
      <c r="M58" s="67">
        <v>3.9</v>
      </c>
      <c r="N58" s="83">
        <v>2.1</v>
      </c>
      <c r="O58" s="15"/>
      <c r="P58" s="15"/>
      <c r="Q58" s="15"/>
      <c r="R58" s="15"/>
    </row>
    <row r="59" spans="2:18" ht="18">
      <c r="B59" s="37"/>
      <c r="C59" s="38" t="s">
        <v>175</v>
      </c>
      <c r="D59" s="38"/>
      <c r="E59" s="39"/>
      <c r="F59" s="40" t="s">
        <v>28</v>
      </c>
      <c r="G59" s="66">
        <v>30.7</v>
      </c>
      <c r="H59" s="67">
        <v>-10.2</v>
      </c>
      <c r="I59" s="67">
        <v>-6.6</v>
      </c>
      <c r="J59" s="67">
        <v>-3.6</v>
      </c>
      <c r="K59" s="68">
        <v>-1.1</v>
      </c>
      <c r="L59" s="46">
        <v>1.1</v>
      </c>
      <c r="M59" s="67">
        <v>2.4</v>
      </c>
      <c r="N59" s="81">
        <v>-1.7</v>
      </c>
      <c r="O59" s="15"/>
      <c r="P59" s="15"/>
      <c r="Q59" s="15"/>
      <c r="R59" s="15"/>
    </row>
    <row r="60" spans="2:18" ht="18">
      <c r="B60" s="37"/>
      <c r="C60" s="70" t="s">
        <v>176</v>
      </c>
      <c r="D60" s="70"/>
      <c r="E60" s="71"/>
      <c r="F60" s="72" t="s">
        <v>28</v>
      </c>
      <c r="G60" s="66">
        <v>25</v>
      </c>
      <c r="H60" s="67">
        <v>-5.2</v>
      </c>
      <c r="I60" s="67">
        <v>-5.4</v>
      </c>
      <c r="J60" s="67">
        <v>-3.6</v>
      </c>
      <c r="K60" s="68">
        <v>-1.1</v>
      </c>
      <c r="L60" s="82">
        <v>1.2</v>
      </c>
      <c r="M60" s="82">
        <v>2.5</v>
      </c>
      <c r="N60" s="83">
        <v>-1.7</v>
      </c>
      <c r="O60" s="15"/>
      <c r="P60" s="15"/>
      <c r="Q60" s="15"/>
      <c r="R60" s="15"/>
    </row>
    <row r="61" spans="2:18" s="20" customFormat="1" ht="15">
      <c r="B61" s="37"/>
      <c r="C61" s="38" t="s">
        <v>182</v>
      </c>
      <c r="D61" s="38"/>
      <c r="E61" s="39"/>
      <c r="F61" s="40" t="s">
        <v>28</v>
      </c>
      <c r="G61" s="66">
        <v>4.1</v>
      </c>
      <c r="H61" s="67">
        <v>-3.8</v>
      </c>
      <c r="I61" s="67">
        <v>3.8</v>
      </c>
      <c r="J61" s="67">
        <v>2.6</v>
      </c>
      <c r="K61" s="68">
        <v>2.4</v>
      </c>
      <c r="L61" s="67">
        <v>-0.5</v>
      </c>
      <c r="M61" s="67">
        <v>0.4</v>
      </c>
      <c r="N61" s="83">
        <v>-1.1</v>
      </c>
      <c r="O61" s="19"/>
      <c r="P61" s="19"/>
      <c r="Q61" s="19"/>
      <c r="R61" s="19"/>
    </row>
    <row r="62" spans="2:18" ht="18">
      <c r="B62" s="37"/>
      <c r="C62" s="38" t="s">
        <v>72</v>
      </c>
      <c r="D62" s="38"/>
      <c r="E62" s="39"/>
      <c r="F62" s="40" t="s">
        <v>14</v>
      </c>
      <c r="G62" s="66">
        <v>-0.3</v>
      </c>
      <c r="H62" s="67">
        <v>-0.4</v>
      </c>
      <c r="I62" s="67">
        <v>-0.4</v>
      </c>
      <c r="J62" s="67">
        <v>-0.4</v>
      </c>
      <c r="K62" s="68">
        <v>-0.3</v>
      </c>
      <c r="L62" s="67">
        <v>0</v>
      </c>
      <c r="M62" s="67">
        <v>0.2</v>
      </c>
      <c r="N62" s="83">
        <v>0.2</v>
      </c>
      <c r="O62" s="15"/>
      <c r="P62" s="15"/>
      <c r="Q62" s="15"/>
      <c r="R62" s="15"/>
    </row>
    <row r="63" spans="2:18" ht="15.75" thickBot="1">
      <c r="B63" s="84"/>
      <c r="C63" s="85" t="s">
        <v>73</v>
      </c>
      <c r="D63" s="85"/>
      <c r="E63" s="86"/>
      <c r="F63" s="87" t="s">
        <v>4</v>
      </c>
      <c r="G63" s="88">
        <v>0.9</v>
      </c>
      <c r="H63" s="89">
        <v>0.2</v>
      </c>
      <c r="I63" s="89">
        <v>0.2</v>
      </c>
      <c r="J63" s="89">
        <v>0.3</v>
      </c>
      <c r="K63" s="90">
        <v>0.4</v>
      </c>
      <c r="L63" s="89">
        <v>0.1</v>
      </c>
      <c r="M63" s="89">
        <v>0.5</v>
      </c>
      <c r="N63" s="91">
        <v>0.5</v>
      </c>
      <c r="O63" s="15"/>
      <c r="P63" s="15"/>
      <c r="Q63" s="15"/>
      <c r="R63" s="15"/>
    </row>
    <row r="64" spans="2:14" ht="15.75" customHeight="1">
      <c r="B64" s="92" t="s">
        <v>189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 s="9" customFormat="1" ht="15.75" customHeight="1">
      <c r="B65" s="92" t="s">
        <v>179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 ht="15.75" customHeight="1">
      <c r="B66" s="92" t="s">
        <v>191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 ht="15.75" customHeight="1">
      <c r="B67" s="92" t="s">
        <v>172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 ht="15.75" customHeight="1">
      <c r="B68" s="92" t="s">
        <v>192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 ht="15">
      <c r="B69" s="92" t="s">
        <v>193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 ht="15">
      <c r="B70" s="92" t="s">
        <v>194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 ht="15">
      <c r="B71" s="92" t="s">
        <v>195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 ht="15">
      <c r="B72" s="92" t="s">
        <v>185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 s="9" customFormat="1" ht="15">
      <c r="B73" s="92"/>
      <c r="C73" s="92" t="s">
        <v>196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 s="9" customFormat="1" ht="15">
      <c r="B74" s="93" t="s">
        <v>197</v>
      </c>
      <c r="C74" s="93"/>
      <c r="D74" s="93"/>
      <c r="E74" s="93"/>
      <c r="F74" s="92"/>
      <c r="G74" s="92"/>
      <c r="H74" s="92"/>
      <c r="I74" s="92"/>
      <c r="J74" s="92"/>
      <c r="K74" s="92"/>
      <c r="L74" s="92"/>
      <c r="M74" s="92"/>
      <c r="N74" s="92"/>
    </row>
    <row r="75" spans="2:14" s="9" customFormat="1" ht="15">
      <c r="B75" s="93" t="s">
        <v>198</v>
      </c>
      <c r="C75" s="93"/>
      <c r="D75" s="94"/>
      <c r="E75" s="93"/>
      <c r="F75" s="93"/>
      <c r="G75" s="92"/>
      <c r="H75" s="92"/>
      <c r="I75" s="92"/>
      <c r="J75" s="92"/>
      <c r="K75" s="92"/>
      <c r="L75" s="92"/>
      <c r="M75" s="92"/>
      <c r="N75" s="92"/>
    </row>
    <row r="76" spans="2:14" s="9" customFormat="1" ht="15">
      <c r="B76" s="93" t="s">
        <v>199</v>
      </c>
      <c r="C76" s="93"/>
      <c r="D76" s="93"/>
      <c r="E76" s="93"/>
      <c r="F76" s="93"/>
      <c r="G76" s="92"/>
      <c r="H76" s="92"/>
      <c r="I76" s="92"/>
      <c r="J76" s="92"/>
      <c r="K76" s="92"/>
      <c r="L76" s="92"/>
      <c r="M76" s="92"/>
      <c r="N76" s="92"/>
    </row>
    <row r="77" spans="2:14" s="9" customFormat="1" ht="15">
      <c r="B77" s="92" t="s">
        <v>200</v>
      </c>
      <c r="C77" s="92"/>
      <c r="D77" s="92"/>
      <c r="E77" s="92"/>
      <c r="F77" s="93"/>
      <c r="G77" s="92"/>
      <c r="H77" s="92"/>
      <c r="I77" s="92"/>
      <c r="J77" s="92"/>
      <c r="K77" s="92"/>
      <c r="L77" s="92"/>
      <c r="M77" s="92"/>
      <c r="N77" s="92"/>
    </row>
    <row r="78" spans="2:14" s="9" customFormat="1" ht="15">
      <c r="B78" s="92" t="s">
        <v>201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8:13" ht="15">
      <c r="H79" s="2"/>
      <c r="I79" s="2"/>
      <c r="J79" s="2"/>
      <c r="K79" s="2"/>
      <c r="L79" s="2"/>
      <c r="M79" s="2"/>
    </row>
    <row r="80" spans="2:14" s="9" customFormat="1" ht="15">
      <c r="B80" s="2"/>
      <c r="F80" s="11"/>
      <c r="G80" s="11"/>
      <c r="H80" s="11"/>
      <c r="I80" s="11"/>
      <c r="J80" s="11"/>
      <c r="K80" s="11"/>
      <c r="L80" s="11"/>
      <c r="M80" s="11"/>
      <c r="N80" s="14"/>
    </row>
    <row r="81" spans="3:4" s="11" customFormat="1" ht="15.75">
      <c r="C81" s="16"/>
      <c r="D81" s="17"/>
    </row>
    <row r="82" s="11" customFormat="1" ht="15"/>
    <row r="83" spans="5:13" ht="15">
      <c r="E83" s="14"/>
      <c r="F83" s="14"/>
      <c r="G83" s="14"/>
      <c r="H83" s="14"/>
      <c r="I83" s="14"/>
      <c r="J83" s="14"/>
      <c r="K83" s="14"/>
      <c r="L83" s="14"/>
      <c r="M83" s="14"/>
    </row>
  </sheetData>
  <sheetProtection/>
  <mergeCells count="5">
    <mergeCell ref="B3:E4"/>
    <mergeCell ref="F3:F4"/>
    <mergeCell ref="B2:N2"/>
    <mergeCell ref="L3:N3"/>
    <mergeCell ref="H3:K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Q47" sqref="Q47"/>
    </sheetView>
  </sheetViews>
  <sheetFormatPr defaultColWidth="9.140625" defaultRowHeight="15"/>
  <cols>
    <col min="1" max="5" width="3.140625" style="3" customWidth="1"/>
    <col min="6" max="6" width="29.8515625" style="3" customWidth="1"/>
    <col min="7" max="7" width="22.00390625" style="3" customWidth="1"/>
    <col min="8" max="8" width="10.00390625" style="3" customWidth="1"/>
    <col min="9" max="27" width="9.140625" style="3" customWidth="1"/>
    <col min="28" max="16384" width="9.140625" style="3" customWidth="1"/>
  </cols>
  <sheetData>
    <row r="1" ht="22.5" customHeight="1" thickBot="1">
      <c r="B1" s="144" t="s">
        <v>74</v>
      </c>
    </row>
    <row r="2" spans="2:28" ht="30" customHeight="1">
      <c r="B2" s="293" t="str">
        <f>"Medium-Term Forecast "&amp;Summary!H3&amp;" - GDP components [level]"</f>
        <v>Medium-Term Forecast MTF-2019Q4 - GDP components [level]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2:28" ht="15">
      <c r="B3" s="296" t="s">
        <v>19</v>
      </c>
      <c r="C3" s="297"/>
      <c r="D3" s="297"/>
      <c r="E3" s="297"/>
      <c r="F3" s="298"/>
      <c r="G3" s="289" t="s">
        <v>18</v>
      </c>
      <c r="H3" s="95" t="s">
        <v>17</v>
      </c>
      <c r="I3" s="291">
        <v>2019</v>
      </c>
      <c r="J3" s="291">
        <v>2020</v>
      </c>
      <c r="K3" s="291">
        <v>2021</v>
      </c>
      <c r="L3" s="287">
        <v>2022</v>
      </c>
      <c r="M3" s="283">
        <v>2019</v>
      </c>
      <c r="N3" s="284"/>
      <c r="O3" s="284"/>
      <c r="P3" s="285"/>
      <c r="Q3" s="283">
        <v>2020</v>
      </c>
      <c r="R3" s="284"/>
      <c r="S3" s="284"/>
      <c r="T3" s="285"/>
      <c r="U3" s="283">
        <v>2021</v>
      </c>
      <c r="V3" s="284"/>
      <c r="W3" s="284"/>
      <c r="X3" s="285"/>
      <c r="Y3" s="284">
        <v>2022</v>
      </c>
      <c r="Z3" s="284"/>
      <c r="AA3" s="284"/>
      <c r="AB3" s="286"/>
    </row>
    <row r="4" spans="2:28" ht="15">
      <c r="B4" s="299"/>
      <c r="C4" s="300"/>
      <c r="D4" s="300"/>
      <c r="E4" s="300"/>
      <c r="F4" s="301"/>
      <c r="G4" s="290"/>
      <c r="H4" s="96">
        <v>2018</v>
      </c>
      <c r="I4" s="292"/>
      <c r="J4" s="292"/>
      <c r="K4" s="292"/>
      <c r="L4" s="288"/>
      <c r="M4" s="97" t="s">
        <v>0</v>
      </c>
      <c r="N4" s="98" t="s">
        <v>1</v>
      </c>
      <c r="O4" s="98" t="s">
        <v>2</v>
      </c>
      <c r="P4" s="249" t="s">
        <v>3</v>
      </c>
      <c r="Q4" s="97" t="s">
        <v>0</v>
      </c>
      <c r="R4" s="98" t="s">
        <v>1</v>
      </c>
      <c r="S4" s="98" t="s">
        <v>2</v>
      </c>
      <c r="T4" s="249" t="s">
        <v>3</v>
      </c>
      <c r="U4" s="97" t="s">
        <v>0</v>
      </c>
      <c r="V4" s="98" t="s">
        <v>1</v>
      </c>
      <c r="W4" s="98" t="s">
        <v>2</v>
      </c>
      <c r="X4" s="249" t="s">
        <v>3</v>
      </c>
      <c r="Y4" s="98" t="s">
        <v>0</v>
      </c>
      <c r="Z4" s="98" t="s">
        <v>1</v>
      </c>
      <c r="AA4" s="98" t="s">
        <v>2</v>
      </c>
      <c r="AB4" s="99" t="s">
        <v>3</v>
      </c>
    </row>
    <row r="5" spans="2:28" ht="3.75" customHeight="1">
      <c r="B5" s="100"/>
      <c r="C5" s="101"/>
      <c r="D5" s="101"/>
      <c r="E5" s="101"/>
      <c r="F5" s="102"/>
      <c r="G5" s="103"/>
      <c r="H5" s="104"/>
      <c r="I5" s="105"/>
      <c r="J5" s="105"/>
      <c r="K5" s="105"/>
      <c r="L5" s="104"/>
      <c r="M5" s="106"/>
      <c r="N5" s="107"/>
      <c r="O5" s="107"/>
      <c r="P5" s="108"/>
      <c r="Q5" s="107"/>
      <c r="R5" s="107"/>
      <c r="S5" s="107"/>
      <c r="T5" s="107"/>
      <c r="U5" s="106"/>
      <c r="V5" s="107"/>
      <c r="W5" s="107"/>
      <c r="X5" s="108"/>
      <c r="Y5" s="107"/>
      <c r="Z5" s="107"/>
      <c r="AA5" s="107"/>
      <c r="AB5" s="109"/>
    </row>
    <row r="6" spans="2:28" ht="15">
      <c r="B6" s="110"/>
      <c r="C6" s="107" t="s">
        <v>31</v>
      </c>
      <c r="D6" s="107"/>
      <c r="E6" s="107"/>
      <c r="F6" s="108"/>
      <c r="G6" s="73" t="s">
        <v>75</v>
      </c>
      <c r="H6" s="111">
        <v>89720.9610000001</v>
      </c>
      <c r="I6" s="112">
        <v>93938.9286626727</v>
      </c>
      <c r="J6" s="112">
        <v>97873.65088479343</v>
      </c>
      <c r="K6" s="112">
        <v>102351.19130230884</v>
      </c>
      <c r="L6" s="111">
        <v>107157.36541905522</v>
      </c>
      <c r="M6" s="113">
        <v>23210.016683147</v>
      </c>
      <c r="N6" s="114">
        <v>23382.7242487094</v>
      </c>
      <c r="O6" s="114">
        <v>23560.055100559905</v>
      </c>
      <c r="P6" s="115">
        <v>23786.132630256383</v>
      </c>
      <c r="Q6" s="114">
        <v>24020.62447299054</v>
      </c>
      <c r="R6" s="114">
        <v>24342.94750077443</v>
      </c>
      <c r="S6" s="114">
        <v>24627.96423424512</v>
      </c>
      <c r="T6" s="114">
        <v>24882.114676783338</v>
      </c>
      <c r="U6" s="113">
        <v>25161.593692143913</v>
      </c>
      <c r="V6" s="114">
        <v>25437.79905756282</v>
      </c>
      <c r="W6" s="114">
        <v>25723.74809676758</v>
      </c>
      <c r="X6" s="115">
        <v>26028.050455834524</v>
      </c>
      <c r="Y6" s="114">
        <v>26335.026723659677</v>
      </c>
      <c r="Z6" s="114">
        <v>26637.372243630296</v>
      </c>
      <c r="AA6" s="114">
        <v>26937.168047024283</v>
      </c>
      <c r="AB6" s="116">
        <v>27247.79840474096</v>
      </c>
    </row>
    <row r="7" spans="2:28" ht="15">
      <c r="B7" s="110"/>
      <c r="C7" s="107"/>
      <c r="D7" s="107"/>
      <c r="E7" s="107" t="s">
        <v>76</v>
      </c>
      <c r="F7" s="108"/>
      <c r="G7" s="73" t="s">
        <v>75</v>
      </c>
      <c r="H7" s="115">
        <v>50183.5629999999</v>
      </c>
      <c r="I7" s="112">
        <v>52896.32832433799</v>
      </c>
      <c r="J7" s="112">
        <v>55861.22724158718</v>
      </c>
      <c r="K7" s="112">
        <v>58408.95298344114</v>
      </c>
      <c r="L7" s="115">
        <v>60943.32152281568</v>
      </c>
      <c r="M7" s="113">
        <v>12923.3973819041</v>
      </c>
      <c r="N7" s="114">
        <v>13101.6001613164</v>
      </c>
      <c r="O7" s="114">
        <v>13352.488421149754</v>
      </c>
      <c r="P7" s="115">
        <v>13518.842359967734</v>
      </c>
      <c r="Q7" s="114">
        <v>13704.018977169504</v>
      </c>
      <c r="R7" s="114">
        <v>13890.371490566631</v>
      </c>
      <c r="S7" s="114">
        <v>14062.926904187714</v>
      </c>
      <c r="T7" s="114">
        <v>14203.909869663332</v>
      </c>
      <c r="U7" s="113">
        <v>14366.274545032375</v>
      </c>
      <c r="V7" s="114">
        <v>14523.478952884234</v>
      </c>
      <c r="W7" s="114">
        <v>14680.778213697618</v>
      </c>
      <c r="X7" s="115">
        <v>14838.421271826912</v>
      </c>
      <c r="Y7" s="114">
        <v>14999.258161049036</v>
      </c>
      <c r="Z7" s="114">
        <v>15157.83969025072</v>
      </c>
      <c r="AA7" s="114">
        <v>15315.214764377246</v>
      </c>
      <c r="AB7" s="116">
        <v>15471.008907138672</v>
      </c>
    </row>
    <row r="8" spans="2:28" ht="15">
      <c r="B8" s="110"/>
      <c r="C8" s="107"/>
      <c r="D8" s="107"/>
      <c r="E8" s="107" t="s">
        <v>77</v>
      </c>
      <c r="F8" s="108"/>
      <c r="G8" s="73" t="s">
        <v>75</v>
      </c>
      <c r="H8" s="115">
        <v>16698.444</v>
      </c>
      <c r="I8" s="114">
        <v>18067.27174769366</v>
      </c>
      <c r="J8" s="114">
        <v>19406.486142736772</v>
      </c>
      <c r="K8" s="114">
        <v>20563.715833595044</v>
      </c>
      <c r="L8" s="115">
        <v>21685.445943701987</v>
      </c>
      <c r="M8" s="113">
        <v>4392.93264543902</v>
      </c>
      <c r="N8" s="114">
        <v>4486.19696564341</v>
      </c>
      <c r="O8" s="114">
        <v>4560.4429908116745</v>
      </c>
      <c r="P8" s="115">
        <v>4627.6991457995555</v>
      </c>
      <c r="Q8" s="114">
        <v>4734.3008551628445</v>
      </c>
      <c r="R8" s="114">
        <v>4825.457562796848</v>
      </c>
      <c r="S8" s="114">
        <v>4886.070244301083</v>
      </c>
      <c r="T8" s="114">
        <v>4960.657480475995</v>
      </c>
      <c r="U8" s="113">
        <v>5035.74944465708</v>
      </c>
      <c r="V8" s="114">
        <v>5106.568100532926</v>
      </c>
      <c r="W8" s="114">
        <v>5176.031031507429</v>
      </c>
      <c r="X8" s="115">
        <v>5245.367256897609</v>
      </c>
      <c r="Y8" s="114">
        <v>5315.85357378749</v>
      </c>
      <c r="Z8" s="114">
        <v>5385.022960465771</v>
      </c>
      <c r="AA8" s="114">
        <v>5456.319800369582</v>
      </c>
      <c r="AB8" s="116">
        <v>5528.249609079145</v>
      </c>
    </row>
    <row r="9" spans="2:28" ht="15">
      <c r="B9" s="110"/>
      <c r="C9" s="107"/>
      <c r="D9" s="107"/>
      <c r="E9" s="107" t="s">
        <v>35</v>
      </c>
      <c r="F9" s="108"/>
      <c r="G9" s="73" t="s">
        <v>75</v>
      </c>
      <c r="H9" s="115">
        <v>19049.81900000001</v>
      </c>
      <c r="I9" s="114">
        <v>19794.07215945739</v>
      </c>
      <c r="J9" s="114">
        <v>20602.442563122393</v>
      </c>
      <c r="K9" s="114">
        <v>21549.248324033902</v>
      </c>
      <c r="L9" s="115">
        <v>22957.36938102493</v>
      </c>
      <c r="M9" s="113">
        <v>4935.8521641019</v>
      </c>
      <c r="N9" s="114">
        <v>4889.6534457523</v>
      </c>
      <c r="O9" s="114">
        <v>4963.8067936429625</v>
      </c>
      <c r="P9" s="115">
        <v>5004.75975596023</v>
      </c>
      <c r="Q9" s="114">
        <v>5043.36476637619</v>
      </c>
      <c r="R9" s="114">
        <v>5120.7353752807585</v>
      </c>
      <c r="S9" s="114">
        <v>5192.073831474606</v>
      </c>
      <c r="T9" s="114">
        <v>5246.26858999084</v>
      </c>
      <c r="U9" s="113">
        <v>5293.861394959438</v>
      </c>
      <c r="V9" s="114">
        <v>5356.55394529401</v>
      </c>
      <c r="W9" s="114">
        <v>5418.951573533054</v>
      </c>
      <c r="X9" s="115">
        <v>5479.8814102474</v>
      </c>
      <c r="Y9" s="114">
        <v>5576.5860646117635</v>
      </c>
      <c r="Z9" s="114">
        <v>5683.4702455696515</v>
      </c>
      <c r="AA9" s="114">
        <v>5792.185881342203</v>
      </c>
      <c r="AB9" s="116">
        <v>5905.127189501313</v>
      </c>
    </row>
    <row r="10" spans="2:28" ht="15">
      <c r="B10" s="110"/>
      <c r="C10" s="107"/>
      <c r="D10" s="107"/>
      <c r="E10" s="107" t="s">
        <v>78</v>
      </c>
      <c r="F10" s="108"/>
      <c r="G10" s="73" t="s">
        <v>75</v>
      </c>
      <c r="H10" s="115">
        <v>85931.82599999991</v>
      </c>
      <c r="I10" s="114">
        <v>90757.67223148906</v>
      </c>
      <c r="J10" s="114">
        <v>95870.15594744636</v>
      </c>
      <c r="K10" s="114">
        <v>100521.9171410701</v>
      </c>
      <c r="L10" s="115">
        <v>105586.13684754257</v>
      </c>
      <c r="M10" s="113">
        <v>22252.182191445023</v>
      </c>
      <c r="N10" s="114">
        <v>22477.450572712114</v>
      </c>
      <c r="O10" s="114">
        <v>22876.738205604393</v>
      </c>
      <c r="P10" s="115">
        <v>23151.301261727516</v>
      </c>
      <c r="Q10" s="114">
        <v>23481.68459870854</v>
      </c>
      <c r="R10" s="114">
        <v>23836.564428644237</v>
      </c>
      <c r="S10" s="114">
        <v>24141.070979963406</v>
      </c>
      <c r="T10" s="114">
        <v>24410.835940130168</v>
      </c>
      <c r="U10" s="113">
        <v>24695.885384648893</v>
      </c>
      <c r="V10" s="114">
        <v>24986.60099871117</v>
      </c>
      <c r="W10" s="114">
        <v>25275.760818738105</v>
      </c>
      <c r="X10" s="115">
        <v>25563.66993897192</v>
      </c>
      <c r="Y10" s="114">
        <v>25891.697799448288</v>
      </c>
      <c r="Z10" s="114">
        <v>26226.33289628614</v>
      </c>
      <c r="AA10" s="114">
        <v>26563.720446089028</v>
      </c>
      <c r="AB10" s="116">
        <v>26904.385705719127</v>
      </c>
    </row>
    <row r="11" spans="2:28" ht="15">
      <c r="B11" s="110"/>
      <c r="C11" s="107"/>
      <c r="D11" s="107" t="s">
        <v>79</v>
      </c>
      <c r="E11" s="107"/>
      <c r="F11" s="108"/>
      <c r="G11" s="73" t="s">
        <v>75</v>
      </c>
      <c r="H11" s="115">
        <v>86213.1290000001</v>
      </c>
      <c r="I11" s="114">
        <v>88253.43976181844</v>
      </c>
      <c r="J11" s="114">
        <v>91562.32367396783</v>
      </c>
      <c r="K11" s="114">
        <v>96463.94865128148</v>
      </c>
      <c r="L11" s="115">
        <v>101819.03288174633</v>
      </c>
      <c r="M11" s="113">
        <v>22670.075597288695</v>
      </c>
      <c r="N11" s="114">
        <v>21646.198417443105</v>
      </c>
      <c r="O11" s="114">
        <v>21805.474358887295</v>
      </c>
      <c r="P11" s="115">
        <v>22131.69138819935</v>
      </c>
      <c r="Q11" s="114">
        <v>22493.85525665103</v>
      </c>
      <c r="R11" s="114">
        <v>22738.742585227053</v>
      </c>
      <c r="S11" s="114">
        <v>23014.436591560556</v>
      </c>
      <c r="T11" s="114">
        <v>23315.289240529182</v>
      </c>
      <c r="U11" s="113">
        <v>23617.603929607958</v>
      </c>
      <c r="V11" s="114">
        <v>23942.860445431867</v>
      </c>
      <c r="W11" s="114">
        <v>24281.933677507688</v>
      </c>
      <c r="X11" s="115">
        <v>24621.550598733964</v>
      </c>
      <c r="Y11" s="114">
        <v>24954.132811418756</v>
      </c>
      <c r="Z11" s="114">
        <v>25286.73769605695</v>
      </c>
      <c r="AA11" s="114">
        <v>25618.18960276374</v>
      </c>
      <c r="AB11" s="116">
        <v>25959.97277150688</v>
      </c>
    </row>
    <row r="12" spans="2:28" ht="15">
      <c r="B12" s="110"/>
      <c r="C12" s="107"/>
      <c r="D12" s="107" t="s">
        <v>80</v>
      </c>
      <c r="E12" s="107"/>
      <c r="F12" s="108"/>
      <c r="G12" s="73" t="s">
        <v>75</v>
      </c>
      <c r="H12" s="115">
        <v>84395.84699999989</v>
      </c>
      <c r="I12" s="114">
        <v>87851.26304186072</v>
      </c>
      <c r="J12" s="114">
        <v>92762.21632212351</v>
      </c>
      <c r="K12" s="114">
        <v>97930.19445716945</v>
      </c>
      <c r="L12" s="115">
        <v>103894.63195045397</v>
      </c>
      <c r="M12" s="113">
        <v>21838.5000915278</v>
      </c>
      <c r="N12" s="114">
        <v>21543.2794368092</v>
      </c>
      <c r="O12" s="114">
        <v>22086.752937100508</v>
      </c>
      <c r="P12" s="115">
        <v>22382.730576423215</v>
      </c>
      <c r="Q12" s="114">
        <v>22775.9030497008</v>
      </c>
      <c r="R12" s="114">
        <v>23033.151931886467</v>
      </c>
      <c r="S12" s="114">
        <v>23313.947134960315</v>
      </c>
      <c r="T12" s="114">
        <v>23639.214205575925</v>
      </c>
      <c r="U12" s="113">
        <v>23951.47303553475</v>
      </c>
      <c r="V12" s="114">
        <v>24301.539950266215</v>
      </c>
      <c r="W12" s="114">
        <v>24660.533263135967</v>
      </c>
      <c r="X12" s="115">
        <v>25016.64820823252</v>
      </c>
      <c r="Y12" s="114">
        <v>25398.924253765148</v>
      </c>
      <c r="Z12" s="114">
        <v>25782.824684964966</v>
      </c>
      <c r="AA12" s="114">
        <v>26163.956187825937</v>
      </c>
      <c r="AB12" s="116">
        <v>26548.926823897913</v>
      </c>
    </row>
    <row r="13" spans="2:28" ht="15.75" thickBot="1">
      <c r="B13" s="117"/>
      <c r="C13" s="118"/>
      <c r="D13" s="118" t="s">
        <v>38</v>
      </c>
      <c r="E13" s="118"/>
      <c r="F13" s="119"/>
      <c r="G13" s="120" t="s">
        <v>75</v>
      </c>
      <c r="H13" s="121">
        <v>1817.2820000002139</v>
      </c>
      <c r="I13" s="122">
        <v>402.1767199577225</v>
      </c>
      <c r="J13" s="122">
        <v>-1199.8926481556846</v>
      </c>
      <c r="K13" s="122">
        <v>-1466.2458058879747</v>
      </c>
      <c r="L13" s="121">
        <v>-2075.5990687076373</v>
      </c>
      <c r="M13" s="123">
        <v>831.5755057608949</v>
      </c>
      <c r="N13" s="122">
        <v>102.91898063390545</v>
      </c>
      <c r="O13" s="122">
        <v>-281.2785782132123</v>
      </c>
      <c r="P13" s="121">
        <v>-251.0391882238655</v>
      </c>
      <c r="Q13" s="122">
        <v>-282.0477930497691</v>
      </c>
      <c r="R13" s="122">
        <v>-294.40934665941313</v>
      </c>
      <c r="S13" s="122">
        <v>-299.5105433997596</v>
      </c>
      <c r="T13" s="122">
        <v>-323.9249650467427</v>
      </c>
      <c r="U13" s="123">
        <v>-333.86910592679124</v>
      </c>
      <c r="V13" s="122">
        <v>-358.67950483434834</v>
      </c>
      <c r="W13" s="122">
        <v>-378.5995856282789</v>
      </c>
      <c r="X13" s="121">
        <v>-395.09760949855627</v>
      </c>
      <c r="Y13" s="122">
        <v>-444.7914423463917</v>
      </c>
      <c r="Z13" s="122">
        <v>-496.0869889080168</v>
      </c>
      <c r="AA13" s="122">
        <v>-545.7665850621961</v>
      </c>
      <c r="AB13" s="124">
        <v>-588.9540523910327</v>
      </c>
    </row>
    <row r="14" spans="2:27" ht="15.75" thickBot="1">
      <c r="B14" s="125"/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</row>
    <row r="15" spans="2:28" ht="30" customHeight="1">
      <c r="B15" s="293" t="str">
        <f>"Medium-Term Forecast "&amp;Summary!H3&amp;" - GDP components [change over previous period]"</f>
        <v>Medium-Term Forecast MTF-2019Q4 - GDP components [change over previous period]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5"/>
    </row>
    <row r="16" spans="2:28" ht="15">
      <c r="B16" s="296" t="s">
        <v>19</v>
      </c>
      <c r="C16" s="297"/>
      <c r="D16" s="297"/>
      <c r="E16" s="297"/>
      <c r="F16" s="298"/>
      <c r="G16" s="289" t="s">
        <v>18</v>
      </c>
      <c r="H16" s="95" t="str">
        <f>H$3</f>
        <v>Actual</v>
      </c>
      <c r="I16" s="291">
        <v>2019</v>
      </c>
      <c r="J16" s="291">
        <v>2020</v>
      </c>
      <c r="K16" s="291">
        <v>2021</v>
      </c>
      <c r="L16" s="287">
        <v>2022</v>
      </c>
      <c r="M16" s="283">
        <f>M$3</f>
        <v>2019</v>
      </c>
      <c r="N16" s="284"/>
      <c r="O16" s="284"/>
      <c r="P16" s="285"/>
      <c r="Q16" s="283">
        <f>Q$3</f>
        <v>2020</v>
      </c>
      <c r="R16" s="284"/>
      <c r="S16" s="284"/>
      <c r="T16" s="285"/>
      <c r="U16" s="283">
        <f>U$3</f>
        <v>2021</v>
      </c>
      <c r="V16" s="284"/>
      <c r="W16" s="284"/>
      <c r="X16" s="285"/>
      <c r="Y16" s="284">
        <f>Y$3</f>
        <v>2022</v>
      </c>
      <c r="Z16" s="284"/>
      <c r="AA16" s="284"/>
      <c r="AB16" s="286"/>
    </row>
    <row r="17" spans="2:28" ht="15">
      <c r="B17" s="299"/>
      <c r="C17" s="300"/>
      <c r="D17" s="300"/>
      <c r="E17" s="300"/>
      <c r="F17" s="301"/>
      <c r="G17" s="290"/>
      <c r="H17" s="96">
        <f>$H$4</f>
        <v>2018</v>
      </c>
      <c r="I17" s="292"/>
      <c r="J17" s="292"/>
      <c r="K17" s="292"/>
      <c r="L17" s="288"/>
      <c r="M17" s="97" t="s">
        <v>0</v>
      </c>
      <c r="N17" s="98" t="s">
        <v>1</v>
      </c>
      <c r="O17" s="98" t="s">
        <v>2</v>
      </c>
      <c r="P17" s="249" t="s">
        <v>3</v>
      </c>
      <c r="Q17" s="97" t="s">
        <v>0</v>
      </c>
      <c r="R17" s="98" t="s">
        <v>1</v>
      </c>
      <c r="S17" s="98" t="s">
        <v>2</v>
      </c>
      <c r="T17" s="249" t="s">
        <v>3</v>
      </c>
      <c r="U17" s="97" t="s">
        <v>0</v>
      </c>
      <c r="V17" s="98" t="s">
        <v>1</v>
      </c>
      <c r="W17" s="98" t="s">
        <v>2</v>
      </c>
      <c r="X17" s="249" t="s">
        <v>3</v>
      </c>
      <c r="Y17" s="98" t="s">
        <v>0</v>
      </c>
      <c r="Z17" s="98" t="s">
        <v>1</v>
      </c>
      <c r="AA17" s="98" t="s">
        <v>2</v>
      </c>
      <c r="AB17" s="99" t="s">
        <v>3</v>
      </c>
    </row>
    <row r="18" spans="2:28" ht="3.75" customHeight="1">
      <c r="B18" s="100"/>
      <c r="C18" s="101"/>
      <c r="D18" s="101"/>
      <c r="E18" s="101"/>
      <c r="F18" s="102"/>
      <c r="G18" s="103"/>
      <c r="H18" s="104"/>
      <c r="I18" s="105"/>
      <c r="J18" s="105"/>
      <c r="K18" s="105"/>
      <c r="L18" s="104"/>
      <c r="M18" s="106"/>
      <c r="N18" s="107"/>
      <c r="O18" s="107"/>
      <c r="P18" s="108"/>
      <c r="Q18" s="107"/>
      <c r="R18" s="107"/>
      <c r="S18" s="107"/>
      <c r="T18" s="107"/>
      <c r="U18" s="106"/>
      <c r="V18" s="107"/>
      <c r="W18" s="107"/>
      <c r="X18" s="108"/>
      <c r="Y18" s="107"/>
      <c r="Z18" s="107"/>
      <c r="AA18" s="107"/>
      <c r="AB18" s="109"/>
    </row>
    <row r="19" spans="2:28" ht="15">
      <c r="B19" s="110"/>
      <c r="C19" s="107" t="s">
        <v>31</v>
      </c>
      <c r="D19" s="107"/>
      <c r="E19" s="107"/>
      <c r="F19" s="108"/>
      <c r="G19" s="73" t="s">
        <v>81</v>
      </c>
      <c r="H19" s="127">
        <v>4.0337030433846195</v>
      </c>
      <c r="I19" s="128">
        <v>2.305735368861008</v>
      </c>
      <c r="J19" s="128">
        <v>2.1963096866516025</v>
      </c>
      <c r="K19" s="128">
        <v>2.484044095886034</v>
      </c>
      <c r="L19" s="127">
        <v>2.5509552554023145</v>
      </c>
      <c r="M19" s="129">
        <v>0.6332944521980153</v>
      </c>
      <c r="N19" s="128">
        <v>0.31097348450835227</v>
      </c>
      <c r="O19" s="128">
        <v>0.36815248025523317</v>
      </c>
      <c r="P19" s="127">
        <v>0.4085603249285157</v>
      </c>
      <c r="Q19" s="128">
        <v>0.5007594331654985</v>
      </c>
      <c r="R19" s="128">
        <v>0.8477327461864519</v>
      </c>
      <c r="S19" s="128">
        <v>0.6660558389406788</v>
      </c>
      <c r="T19" s="128">
        <v>0.5563134327051955</v>
      </c>
      <c r="U19" s="129">
        <v>0.5942673775443552</v>
      </c>
      <c r="V19" s="128">
        <v>0.585687759141166</v>
      </c>
      <c r="W19" s="128">
        <v>0.5955220146423699</v>
      </c>
      <c r="X19" s="127">
        <v>0.6737746346028786</v>
      </c>
      <c r="Y19" s="128">
        <v>0.6275266498509353</v>
      </c>
      <c r="Z19" s="128">
        <v>0.617281377971608</v>
      </c>
      <c r="AA19" s="128">
        <v>0.6475438769520281</v>
      </c>
      <c r="AB19" s="130">
        <v>0.6518693453102458</v>
      </c>
    </row>
    <row r="20" spans="2:28" ht="15">
      <c r="B20" s="110"/>
      <c r="C20" s="107"/>
      <c r="D20" s="107"/>
      <c r="E20" s="107" t="s">
        <v>76</v>
      </c>
      <c r="F20" s="108"/>
      <c r="G20" s="73" t="s">
        <v>81</v>
      </c>
      <c r="H20" s="127">
        <v>3.866983313739823</v>
      </c>
      <c r="I20" s="128">
        <v>2.6919007673746904</v>
      </c>
      <c r="J20" s="128">
        <v>3.120192783262297</v>
      </c>
      <c r="K20" s="128">
        <v>2.4057558695844534</v>
      </c>
      <c r="L20" s="127">
        <v>2.571734239220831</v>
      </c>
      <c r="M20" s="129">
        <v>0.23243282265192988</v>
      </c>
      <c r="N20" s="128">
        <v>0.786363859475415</v>
      </c>
      <c r="O20" s="128">
        <v>0.9676969198399519</v>
      </c>
      <c r="P20" s="127">
        <v>0.7210683134089919</v>
      </c>
      <c r="Q20" s="128">
        <v>0.8642723079900918</v>
      </c>
      <c r="R20" s="128">
        <v>0.7472052814982959</v>
      </c>
      <c r="S20" s="128">
        <v>0.6303913262362641</v>
      </c>
      <c r="T20" s="128">
        <v>0.5017868050343708</v>
      </c>
      <c r="U20" s="129">
        <v>0.6006534815081039</v>
      </c>
      <c r="V20" s="128">
        <v>0.5903241752554038</v>
      </c>
      <c r="W20" s="128">
        <v>0.6107092972494712</v>
      </c>
      <c r="X20" s="127">
        <v>0.6298949900375561</v>
      </c>
      <c r="Y20" s="128">
        <v>0.6591164220256474</v>
      </c>
      <c r="Z20" s="128">
        <v>0.645959020181337</v>
      </c>
      <c r="AA20" s="128">
        <v>0.6404754428006783</v>
      </c>
      <c r="AB20" s="130">
        <v>0.6315963750144817</v>
      </c>
    </row>
    <row r="21" spans="2:28" ht="15">
      <c r="B21" s="110"/>
      <c r="C21" s="107"/>
      <c r="D21" s="107"/>
      <c r="E21" s="107" t="s">
        <v>77</v>
      </c>
      <c r="F21" s="108"/>
      <c r="G21" s="73" t="s">
        <v>81</v>
      </c>
      <c r="H21" s="127">
        <v>0.2299482268183226</v>
      </c>
      <c r="I21" s="128">
        <v>3.0016572735219995</v>
      </c>
      <c r="J21" s="128">
        <v>3.1071398232609653</v>
      </c>
      <c r="K21" s="128">
        <v>3.4970631459422634</v>
      </c>
      <c r="L21" s="127">
        <v>3.357905797908714</v>
      </c>
      <c r="M21" s="129">
        <v>0.7340605138028451</v>
      </c>
      <c r="N21" s="128">
        <v>0.9043980402954048</v>
      </c>
      <c r="O21" s="128">
        <v>0.5910847626508229</v>
      </c>
      <c r="P21" s="127">
        <v>0.8441315561289855</v>
      </c>
      <c r="Q21" s="128">
        <v>0.577190099271931</v>
      </c>
      <c r="R21" s="128">
        <v>1.1218327071062788</v>
      </c>
      <c r="S21" s="128">
        <v>0.5365117203487841</v>
      </c>
      <c r="T21" s="128">
        <v>0.9209794376846077</v>
      </c>
      <c r="U21" s="129">
        <v>0.9545159839822617</v>
      </c>
      <c r="V21" s="128">
        <v>0.8524277475076047</v>
      </c>
      <c r="W21" s="128">
        <v>0.8236401091340468</v>
      </c>
      <c r="X21" s="127">
        <v>0.8296605500968326</v>
      </c>
      <c r="Y21" s="128">
        <v>0.8440515970681304</v>
      </c>
      <c r="Z21" s="128">
        <v>0.779213283596178</v>
      </c>
      <c r="AA21" s="128">
        <v>0.8438207520087531</v>
      </c>
      <c r="AB21" s="130">
        <v>0.8755984641309027</v>
      </c>
    </row>
    <row r="22" spans="2:28" ht="15">
      <c r="B22" s="110"/>
      <c r="C22" s="107"/>
      <c r="D22" s="107"/>
      <c r="E22" s="107" t="s">
        <v>35</v>
      </c>
      <c r="F22" s="108"/>
      <c r="G22" s="73" t="s">
        <v>81</v>
      </c>
      <c r="H22" s="127">
        <v>3.67191141792145</v>
      </c>
      <c r="I22" s="128">
        <v>2.5699509950389796</v>
      </c>
      <c r="J22" s="128">
        <v>2.1720032806397995</v>
      </c>
      <c r="K22" s="128">
        <v>2.5986625254681854</v>
      </c>
      <c r="L22" s="127">
        <v>4.433442062036704</v>
      </c>
      <c r="M22" s="129">
        <v>-0.6033876427483875</v>
      </c>
      <c r="N22" s="128">
        <v>0.2399794475391701</v>
      </c>
      <c r="O22" s="128">
        <v>0.8289499152524797</v>
      </c>
      <c r="P22" s="127">
        <v>0.23133710516754036</v>
      </c>
      <c r="Q22" s="128">
        <v>0.10791331441161844</v>
      </c>
      <c r="R22" s="128">
        <v>1.0550679878835894</v>
      </c>
      <c r="S22" s="128">
        <v>0.917658271574993</v>
      </c>
      <c r="T22" s="128">
        <v>0.5930604599084575</v>
      </c>
      <c r="U22" s="129">
        <v>0.41438122115860665</v>
      </c>
      <c r="V22" s="128">
        <v>0.6761634500036138</v>
      </c>
      <c r="W22" s="128">
        <v>0.6558670631893619</v>
      </c>
      <c r="X22" s="127">
        <v>0.638216653158068</v>
      </c>
      <c r="Y22" s="128">
        <v>1.2414413041029775</v>
      </c>
      <c r="Z22" s="128">
        <v>1.3983549284662473</v>
      </c>
      <c r="AA22" s="128">
        <v>1.4411380072083801</v>
      </c>
      <c r="AB22" s="130">
        <v>1.4696092887129737</v>
      </c>
    </row>
    <row r="23" spans="2:28" ht="15">
      <c r="B23" s="110"/>
      <c r="C23" s="107"/>
      <c r="D23" s="107"/>
      <c r="E23" s="107" t="s">
        <v>78</v>
      </c>
      <c r="F23" s="108"/>
      <c r="G23" s="73" t="s">
        <v>81</v>
      </c>
      <c r="H23" s="127">
        <v>3.126862839304877</v>
      </c>
      <c r="I23" s="128">
        <v>2.7221944503706794</v>
      </c>
      <c r="J23" s="128">
        <v>2.905299216620932</v>
      </c>
      <c r="K23" s="128">
        <v>2.652763326840727</v>
      </c>
      <c r="L23" s="127">
        <v>3.133924934752443</v>
      </c>
      <c r="M23" s="129">
        <v>0.13590311483480377</v>
      </c>
      <c r="N23" s="128">
        <v>0.6853951159639564</v>
      </c>
      <c r="O23" s="128">
        <v>0.8662132946403176</v>
      </c>
      <c r="P23" s="127">
        <v>0.6343046089699129</v>
      </c>
      <c r="Q23" s="128">
        <v>0.6418987595254464</v>
      </c>
      <c r="R23" s="128">
        <v>0.8854583510717475</v>
      </c>
      <c r="S23" s="128">
        <v>0.6766848720459677</v>
      </c>
      <c r="T23" s="128">
        <v>0.6004490010226533</v>
      </c>
      <c r="U23" s="129">
        <v>0.6254772682658682</v>
      </c>
      <c r="V23" s="128">
        <v>0.6586994124329095</v>
      </c>
      <c r="W23" s="128">
        <v>0.660870907176033</v>
      </c>
      <c r="X23" s="127">
        <v>0.6694450581863407</v>
      </c>
      <c r="Y23" s="128">
        <v>0.8235263479708976</v>
      </c>
      <c r="Z23" s="128">
        <v>0.839106286683375</v>
      </c>
      <c r="AA23" s="128">
        <v>0.8586167392571582</v>
      </c>
      <c r="AB23" s="130">
        <v>0.866883058682717</v>
      </c>
    </row>
    <row r="24" spans="2:28" ht="15">
      <c r="B24" s="110"/>
      <c r="C24" s="107"/>
      <c r="D24" s="107" t="s">
        <v>79</v>
      </c>
      <c r="E24" s="107"/>
      <c r="F24" s="108"/>
      <c r="G24" s="73" t="s">
        <v>81</v>
      </c>
      <c r="H24" s="127">
        <v>5.373390255717197</v>
      </c>
      <c r="I24" s="128">
        <v>1.5307206734211292</v>
      </c>
      <c r="J24" s="128">
        <v>1.7968516840440003</v>
      </c>
      <c r="K24" s="128">
        <v>3.7606593288794556</v>
      </c>
      <c r="L24" s="127">
        <v>3.9206233933170864</v>
      </c>
      <c r="M24" s="129">
        <v>2.5104680292994885</v>
      </c>
      <c r="N24" s="128">
        <v>-5.056188579702209</v>
      </c>
      <c r="O24" s="128">
        <v>0.3901391579454412</v>
      </c>
      <c r="P24" s="127">
        <v>0.911655684919424</v>
      </c>
      <c r="Q24" s="128">
        <v>1.106717018625588</v>
      </c>
      <c r="R24" s="128">
        <v>0.6435251651835188</v>
      </c>
      <c r="S24" s="128">
        <v>0.7899065046047298</v>
      </c>
      <c r="T24" s="128">
        <v>0.9840859132929296</v>
      </c>
      <c r="U24" s="129">
        <v>0.9261581121392908</v>
      </c>
      <c r="V24" s="128">
        <v>0.9798584107490598</v>
      </c>
      <c r="W24" s="128">
        <v>0.9945947373879704</v>
      </c>
      <c r="X24" s="127">
        <v>1.0182958457651097</v>
      </c>
      <c r="Y24" s="128">
        <v>0.9441647004618545</v>
      </c>
      <c r="Z24" s="128">
        <v>0.9387375405258638</v>
      </c>
      <c r="AA24" s="128">
        <v>0.946766397752981</v>
      </c>
      <c r="AB24" s="130">
        <v>0.9493185091634615</v>
      </c>
    </row>
    <row r="25" spans="2:28" ht="15">
      <c r="B25" s="110"/>
      <c r="C25" s="107"/>
      <c r="D25" s="107" t="s">
        <v>80</v>
      </c>
      <c r="E25" s="107"/>
      <c r="F25" s="108"/>
      <c r="G25" s="73" t="s">
        <v>81</v>
      </c>
      <c r="H25" s="127">
        <v>4.96137201586653</v>
      </c>
      <c r="I25" s="128">
        <v>2.9837068174516617</v>
      </c>
      <c r="J25" s="128">
        <v>3.327784006268743</v>
      </c>
      <c r="K25" s="128">
        <v>3.83621794667863</v>
      </c>
      <c r="L25" s="127">
        <v>4.408172982124526</v>
      </c>
      <c r="M25" s="129">
        <v>0.21609092888601822</v>
      </c>
      <c r="N25" s="128">
        <v>-1.5951678848024784</v>
      </c>
      <c r="O25" s="128">
        <v>2.1145030565377283</v>
      </c>
      <c r="P25" s="127">
        <v>0.5539146822956837</v>
      </c>
      <c r="Q25" s="128">
        <v>1.1042947727070356</v>
      </c>
      <c r="R25" s="128">
        <v>0.6440513386223046</v>
      </c>
      <c r="S25" s="128">
        <v>0.7734936767313911</v>
      </c>
      <c r="T25" s="128">
        <v>1.0086619503499037</v>
      </c>
      <c r="U25" s="129">
        <v>0.935396087633606</v>
      </c>
      <c r="V25" s="128">
        <v>1.0319203615506183</v>
      </c>
      <c r="W25" s="128">
        <v>1.0384063138146473</v>
      </c>
      <c r="X25" s="127">
        <v>0.9890969158132776</v>
      </c>
      <c r="Y25" s="128">
        <v>1.1157425774031395</v>
      </c>
      <c r="Z25" s="128">
        <v>1.1354622717460074</v>
      </c>
      <c r="AA25" s="128">
        <v>1.1306424352611373</v>
      </c>
      <c r="AB25" s="130">
        <v>1.1360785549734658</v>
      </c>
    </row>
    <row r="26" spans="2:28" ht="15.75" thickBot="1">
      <c r="B26" s="117"/>
      <c r="C26" s="118"/>
      <c r="D26" s="118" t="s">
        <v>38</v>
      </c>
      <c r="E26" s="118"/>
      <c r="F26" s="119"/>
      <c r="G26" s="120" t="s">
        <v>81</v>
      </c>
      <c r="H26" s="131">
        <v>17.75666168596699</v>
      </c>
      <c r="I26" s="132">
        <v>-37.39390425509483</v>
      </c>
      <c r="J26" s="132">
        <v>-65.66695685130725</v>
      </c>
      <c r="K26" s="132">
        <v>-6.260170413750728</v>
      </c>
      <c r="L26" s="131">
        <v>-67.70413579210258</v>
      </c>
      <c r="M26" s="133">
        <v>68.61557577344507</v>
      </c>
      <c r="N26" s="132">
        <v>-64.32335755580215</v>
      </c>
      <c r="O26" s="132">
        <v>-81.05616040956701</v>
      </c>
      <c r="P26" s="131">
        <v>91.99323990959883</v>
      </c>
      <c r="Q26" s="132">
        <v>1.4297100364773883</v>
      </c>
      <c r="R26" s="132">
        <v>0.5735879648699722</v>
      </c>
      <c r="S26" s="132">
        <v>2.972972693669874</v>
      </c>
      <c r="T26" s="132">
        <v>-2.214944776282664</v>
      </c>
      <c r="U26" s="133">
        <v>-0.3159788689371368</v>
      </c>
      <c r="V26" s="132">
        <v>-6.108261671289043</v>
      </c>
      <c r="W26" s="132">
        <v>-5.4238637612461105</v>
      </c>
      <c r="X26" s="131">
        <v>5.588269677505565</v>
      </c>
      <c r="Y26" s="132">
        <v>-24.74008493422265</v>
      </c>
      <c r="Z26" s="132">
        <v>-38.62703090473263</v>
      </c>
      <c r="AA26" s="132">
        <v>-59.994589181912716</v>
      </c>
      <c r="AB26" s="134">
        <v>-155.52208480750414</v>
      </c>
    </row>
    <row r="27" spans="2:27" ht="15.75" thickBo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</row>
    <row r="28" spans="2:28" ht="30" customHeight="1">
      <c r="B28" s="293" t="str">
        <f>"Medium-Term Forecast "&amp;Summary!H3&amp;" - GDP components [contribution to growth]"</f>
        <v>Medium-Term Forecast MTF-2019Q4 - GDP components [contribution to growth]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5"/>
    </row>
    <row r="29" spans="2:28" ht="15">
      <c r="B29" s="296" t="s">
        <v>19</v>
      </c>
      <c r="C29" s="297"/>
      <c r="D29" s="297"/>
      <c r="E29" s="297"/>
      <c r="F29" s="298"/>
      <c r="G29" s="289" t="s">
        <v>18</v>
      </c>
      <c r="H29" s="95" t="str">
        <f>H$3</f>
        <v>Actual</v>
      </c>
      <c r="I29" s="291">
        <v>2019</v>
      </c>
      <c r="J29" s="291">
        <v>2020</v>
      </c>
      <c r="K29" s="291">
        <v>2021</v>
      </c>
      <c r="L29" s="287">
        <v>2022</v>
      </c>
      <c r="M29" s="283">
        <f>M$3</f>
        <v>2019</v>
      </c>
      <c r="N29" s="284"/>
      <c r="O29" s="284"/>
      <c r="P29" s="285"/>
      <c r="Q29" s="283">
        <f>Q$3</f>
        <v>2020</v>
      </c>
      <c r="R29" s="284"/>
      <c r="S29" s="284"/>
      <c r="T29" s="285"/>
      <c r="U29" s="283">
        <f>U$3</f>
        <v>2021</v>
      </c>
      <c r="V29" s="284"/>
      <c r="W29" s="284"/>
      <c r="X29" s="285"/>
      <c r="Y29" s="284">
        <f>Y$3</f>
        <v>2022</v>
      </c>
      <c r="Z29" s="284"/>
      <c r="AA29" s="284"/>
      <c r="AB29" s="286"/>
    </row>
    <row r="30" spans="2:28" ht="15">
      <c r="B30" s="299"/>
      <c r="C30" s="300"/>
      <c r="D30" s="300"/>
      <c r="E30" s="300"/>
      <c r="F30" s="301"/>
      <c r="G30" s="290"/>
      <c r="H30" s="96">
        <f>$H$4</f>
        <v>2018</v>
      </c>
      <c r="I30" s="292"/>
      <c r="J30" s="292"/>
      <c r="K30" s="292"/>
      <c r="L30" s="288"/>
      <c r="M30" s="97" t="s">
        <v>0</v>
      </c>
      <c r="N30" s="98" t="s">
        <v>1</v>
      </c>
      <c r="O30" s="98" t="s">
        <v>2</v>
      </c>
      <c r="P30" s="249" t="s">
        <v>3</v>
      </c>
      <c r="Q30" s="97" t="s">
        <v>0</v>
      </c>
      <c r="R30" s="98" t="s">
        <v>1</v>
      </c>
      <c r="S30" s="98" t="s">
        <v>2</v>
      </c>
      <c r="T30" s="249" t="s">
        <v>3</v>
      </c>
      <c r="U30" s="97" t="s">
        <v>0</v>
      </c>
      <c r="V30" s="98" t="s">
        <v>1</v>
      </c>
      <c r="W30" s="98" t="s">
        <v>2</v>
      </c>
      <c r="X30" s="249" t="s">
        <v>3</v>
      </c>
      <c r="Y30" s="98" t="s">
        <v>0</v>
      </c>
      <c r="Z30" s="98" t="s">
        <v>1</v>
      </c>
      <c r="AA30" s="98" t="s">
        <v>2</v>
      </c>
      <c r="AB30" s="99" t="s">
        <v>3</v>
      </c>
    </row>
    <row r="31" spans="2:28" ht="3.75" customHeight="1">
      <c r="B31" s="100"/>
      <c r="C31" s="101"/>
      <c r="D31" s="101"/>
      <c r="E31" s="101"/>
      <c r="F31" s="102"/>
      <c r="G31" s="103"/>
      <c r="H31" s="104"/>
      <c r="I31" s="105"/>
      <c r="J31" s="105"/>
      <c r="K31" s="105"/>
      <c r="L31" s="104"/>
      <c r="M31" s="106"/>
      <c r="N31" s="107"/>
      <c r="O31" s="107"/>
      <c r="P31" s="108"/>
      <c r="Q31" s="107"/>
      <c r="R31" s="107"/>
      <c r="S31" s="107"/>
      <c r="T31" s="107"/>
      <c r="U31" s="106"/>
      <c r="V31" s="107"/>
      <c r="W31" s="107"/>
      <c r="X31" s="108"/>
      <c r="Y31" s="107"/>
      <c r="Z31" s="107"/>
      <c r="AA31" s="107"/>
      <c r="AB31" s="109"/>
    </row>
    <row r="32" spans="2:28" ht="15">
      <c r="B32" s="110"/>
      <c r="C32" s="107" t="s">
        <v>31</v>
      </c>
      <c r="D32" s="107"/>
      <c r="E32" s="107"/>
      <c r="F32" s="108"/>
      <c r="G32" s="73" t="s">
        <v>81</v>
      </c>
      <c r="H32" s="127">
        <v>4.0337030433846195</v>
      </c>
      <c r="I32" s="128">
        <v>2.305735368861008</v>
      </c>
      <c r="J32" s="128">
        <v>2.1963096866516025</v>
      </c>
      <c r="K32" s="128">
        <v>2.484044095886034</v>
      </c>
      <c r="L32" s="127">
        <v>2.5509552554023145</v>
      </c>
      <c r="M32" s="129">
        <v>0.6332944521980153</v>
      </c>
      <c r="N32" s="128">
        <v>0.31097348450835227</v>
      </c>
      <c r="O32" s="128">
        <v>0.36815248025523317</v>
      </c>
      <c r="P32" s="127">
        <v>0.4085603249285157</v>
      </c>
      <c r="Q32" s="128">
        <v>0.5007594331654985</v>
      </c>
      <c r="R32" s="128">
        <v>0.8477327461864519</v>
      </c>
      <c r="S32" s="128">
        <v>0.6660558389406788</v>
      </c>
      <c r="T32" s="128">
        <v>0.5563134327051955</v>
      </c>
      <c r="U32" s="129">
        <v>0.5942673775443552</v>
      </c>
      <c r="V32" s="128">
        <v>0.585687759141166</v>
      </c>
      <c r="W32" s="128">
        <v>0.5955220146423699</v>
      </c>
      <c r="X32" s="127">
        <v>0.6737746346028786</v>
      </c>
      <c r="Y32" s="128">
        <v>0.6275266498509353</v>
      </c>
      <c r="Z32" s="128">
        <v>0.617281377971608</v>
      </c>
      <c r="AA32" s="128">
        <v>0.6475438769520281</v>
      </c>
      <c r="AB32" s="130">
        <v>0.6518693453102458</v>
      </c>
    </row>
    <row r="33" spans="2:28" ht="15">
      <c r="B33" s="110"/>
      <c r="C33" s="107"/>
      <c r="D33" s="107"/>
      <c r="E33" s="107" t="s">
        <v>76</v>
      </c>
      <c r="F33" s="108"/>
      <c r="G33" s="73" t="s">
        <v>82</v>
      </c>
      <c r="H33" s="127">
        <v>2.1525103438265742</v>
      </c>
      <c r="I33" s="128">
        <v>1.4960133059029397</v>
      </c>
      <c r="J33" s="128">
        <v>1.7405802408619313</v>
      </c>
      <c r="K33" s="128">
        <v>1.3541684078720921</v>
      </c>
      <c r="L33" s="127">
        <v>1.4464896264191607</v>
      </c>
      <c r="M33" s="129">
        <v>0.129228234104525</v>
      </c>
      <c r="N33" s="128">
        <v>0.43546181671635853</v>
      </c>
      <c r="O33" s="128">
        <v>0.5384175720458148</v>
      </c>
      <c r="P33" s="127">
        <v>0.4035922313861112</v>
      </c>
      <c r="Q33" s="128">
        <v>0.4852511442513744</v>
      </c>
      <c r="R33" s="128">
        <v>0.42104054500966237</v>
      </c>
      <c r="S33" s="128">
        <v>0.3548632975926641</v>
      </c>
      <c r="T33" s="128">
        <v>0.282368469919849</v>
      </c>
      <c r="U33" s="129">
        <v>0.3378200348073309</v>
      </c>
      <c r="V33" s="128">
        <v>0.33203169500978863</v>
      </c>
      <c r="W33" s="128">
        <v>0.3435132734975933</v>
      </c>
      <c r="X33" s="127">
        <v>0.3543583800866291</v>
      </c>
      <c r="Y33" s="128">
        <v>0.3706357891341735</v>
      </c>
      <c r="Z33" s="128">
        <v>0.3633511203289674</v>
      </c>
      <c r="AA33" s="128">
        <v>0.360369297218904</v>
      </c>
      <c r="AB33" s="130">
        <v>0.355348451746914</v>
      </c>
    </row>
    <row r="34" spans="2:28" ht="15">
      <c r="B34" s="110"/>
      <c r="C34" s="107"/>
      <c r="D34" s="107"/>
      <c r="E34" s="107" t="s">
        <v>77</v>
      </c>
      <c r="F34" s="108"/>
      <c r="G34" s="73" t="s">
        <v>82</v>
      </c>
      <c r="H34" s="127">
        <v>0.041886812717157516</v>
      </c>
      <c r="I34" s="128">
        <v>0.5267830616458824</v>
      </c>
      <c r="J34" s="128">
        <v>0.5490042759028386</v>
      </c>
      <c r="K34" s="128">
        <v>0.6234073670099705</v>
      </c>
      <c r="L34" s="127">
        <v>0.6045173026141913</v>
      </c>
      <c r="M34" s="129">
        <v>0.12871437334929184</v>
      </c>
      <c r="N34" s="128">
        <v>0.15874112206176794</v>
      </c>
      <c r="O34" s="128">
        <v>0.10436172475410063</v>
      </c>
      <c r="P34" s="127">
        <v>0.1493706191990491</v>
      </c>
      <c r="Q34" s="128">
        <v>0.10257790112177977</v>
      </c>
      <c r="R34" s="128">
        <v>0.19952310198768727</v>
      </c>
      <c r="S34" s="128">
        <v>0.0956804253641093</v>
      </c>
      <c r="T34" s="128">
        <v>0.16403426507759733</v>
      </c>
      <c r="U34" s="129">
        <v>0.17062393838455245</v>
      </c>
      <c r="V34" s="128">
        <v>0.15292090299909747</v>
      </c>
      <c r="W34" s="128">
        <v>0.1481483881196227</v>
      </c>
      <c r="X34" s="127">
        <v>0.14956969487386465</v>
      </c>
      <c r="Y34" s="128">
        <v>0.15239970151180593</v>
      </c>
      <c r="Z34" s="128">
        <v>0.14099540382888412</v>
      </c>
      <c r="AA34" s="128">
        <v>0.15293158688118022</v>
      </c>
      <c r="AB34" s="130">
        <v>0.15900035535757637</v>
      </c>
    </row>
    <row r="35" spans="2:28" ht="15">
      <c r="B35" s="110"/>
      <c r="C35" s="107"/>
      <c r="D35" s="107"/>
      <c r="E35" s="107" t="s">
        <v>35</v>
      </c>
      <c r="F35" s="108"/>
      <c r="G35" s="73" t="s">
        <v>82</v>
      </c>
      <c r="H35" s="127">
        <v>0.7795593974366131</v>
      </c>
      <c r="I35" s="128">
        <v>0.5437119849153413</v>
      </c>
      <c r="J35" s="128">
        <v>0.46070689028767325</v>
      </c>
      <c r="K35" s="128">
        <v>0.5510751268423766</v>
      </c>
      <c r="L35" s="127">
        <v>0.9412118961238611</v>
      </c>
      <c r="M35" s="129">
        <v>-0.12940637523391776</v>
      </c>
      <c r="N35" s="128">
        <v>0.05083504384727598</v>
      </c>
      <c r="O35" s="128">
        <v>0.1754728656451057</v>
      </c>
      <c r="P35" s="127">
        <v>0.04919447023751811</v>
      </c>
      <c r="Q35" s="128">
        <v>0.02290755862730026</v>
      </c>
      <c r="R35" s="128">
        <v>0.2230916352047646</v>
      </c>
      <c r="S35" s="128">
        <v>0.194435599686768</v>
      </c>
      <c r="T35" s="128">
        <v>0.12597311884910392</v>
      </c>
      <c r="U35" s="129">
        <v>0.08805168192079785</v>
      </c>
      <c r="V35" s="128">
        <v>0.14342074224353304</v>
      </c>
      <c r="W35" s="128">
        <v>0.1392408172431769</v>
      </c>
      <c r="X35" s="127">
        <v>0.13557490839986341</v>
      </c>
      <c r="Y35" s="128">
        <v>0.2636234008616339</v>
      </c>
      <c r="Z35" s="128">
        <v>0.29875604814911216</v>
      </c>
      <c r="AA35" s="128">
        <v>0.31028672178196176</v>
      </c>
      <c r="AB35" s="130">
        <v>0.31891168986297763</v>
      </c>
    </row>
    <row r="36" spans="2:28" ht="15">
      <c r="B36" s="110"/>
      <c r="C36" s="107"/>
      <c r="D36" s="107"/>
      <c r="E36" s="107" t="s">
        <v>78</v>
      </c>
      <c r="F36" s="108"/>
      <c r="G36" s="73" t="s">
        <v>82</v>
      </c>
      <c r="H36" s="127">
        <v>2.973956553980347</v>
      </c>
      <c r="I36" s="128">
        <v>2.5665083524641634</v>
      </c>
      <c r="J36" s="128">
        <v>2.7502914070524334</v>
      </c>
      <c r="K36" s="128">
        <v>2.528650901724437</v>
      </c>
      <c r="L36" s="127">
        <v>2.992218825157213</v>
      </c>
      <c r="M36" s="129">
        <v>0.12853623221989496</v>
      </c>
      <c r="N36" s="128">
        <v>0.6450379826254107</v>
      </c>
      <c r="O36" s="128">
        <v>0.818252162445011</v>
      </c>
      <c r="P36" s="127">
        <v>0.6021573208226845</v>
      </c>
      <c r="Q36" s="128">
        <v>0.6107366040004545</v>
      </c>
      <c r="R36" s="128">
        <v>0.8436552822021102</v>
      </c>
      <c r="S36" s="128">
        <v>0.6449793226435534</v>
      </c>
      <c r="T36" s="128">
        <v>0.5723758538465502</v>
      </c>
      <c r="U36" s="129">
        <v>0.5964956551126733</v>
      </c>
      <c r="V36" s="128">
        <v>0.6283733402524192</v>
      </c>
      <c r="W36" s="128">
        <v>0.6309024788603851</v>
      </c>
      <c r="X36" s="127">
        <v>0.6395029833603688</v>
      </c>
      <c r="Y36" s="128">
        <v>0.7866588915076056</v>
      </c>
      <c r="Z36" s="128">
        <v>0.8031025723069675</v>
      </c>
      <c r="AA36" s="128">
        <v>0.8235876058820422</v>
      </c>
      <c r="AB36" s="130">
        <v>0.833260496967468</v>
      </c>
    </row>
    <row r="37" spans="2:28" ht="15">
      <c r="B37" s="110"/>
      <c r="C37" s="107"/>
      <c r="D37" s="107" t="s">
        <v>79</v>
      </c>
      <c r="E37" s="107"/>
      <c r="F37" s="108"/>
      <c r="G37" s="73" t="s">
        <v>82</v>
      </c>
      <c r="H37" s="127">
        <v>5.109658555693372</v>
      </c>
      <c r="I37" s="128">
        <v>1.474335558769823</v>
      </c>
      <c r="J37" s="128">
        <v>1.7175528561478206</v>
      </c>
      <c r="K37" s="128">
        <v>3.5806428625659725</v>
      </c>
      <c r="L37" s="127">
        <v>3.7794500313760664</v>
      </c>
      <c r="M37" s="129">
        <v>2.451083939575861</v>
      </c>
      <c r="N37" s="128">
        <v>-5.028671644043699</v>
      </c>
      <c r="O37" s="128">
        <v>0.36725504831279104</v>
      </c>
      <c r="P37" s="127">
        <v>0.8583693520693783</v>
      </c>
      <c r="Q37" s="128">
        <v>1.0472504084268286</v>
      </c>
      <c r="R37" s="128">
        <v>0.6126185599914405</v>
      </c>
      <c r="S37" s="128">
        <v>0.7504469669729006</v>
      </c>
      <c r="T37" s="128">
        <v>0.9360764537537128</v>
      </c>
      <c r="U37" s="129">
        <v>0.884722427440748</v>
      </c>
      <c r="V37" s="128">
        <v>0.9391084232927416</v>
      </c>
      <c r="W37" s="128">
        <v>0.9569673831897463</v>
      </c>
      <c r="X37" s="127">
        <v>0.9836586899630325</v>
      </c>
      <c r="Y37" s="128">
        <v>0.9151702755965548</v>
      </c>
      <c r="Z37" s="128">
        <v>0.9127729322578237</v>
      </c>
      <c r="AA37" s="128">
        <v>0.9235208240945437</v>
      </c>
      <c r="AB37" s="130">
        <v>0.9287632789175894</v>
      </c>
    </row>
    <row r="38" spans="2:28" ht="15">
      <c r="B38" s="110"/>
      <c r="C38" s="107"/>
      <c r="D38" s="107" t="s">
        <v>80</v>
      </c>
      <c r="E38" s="107"/>
      <c r="F38" s="108"/>
      <c r="G38" s="73" t="s">
        <v>82</v>
      </c>
      <c r="H38" s="127">
        <v>-4.565943777686277</v>
      </c>
      <c r="I38" s="128">
        <v>-2.770386454481821</v>
      </c>
      <c r="J38" s="128">
        <v>-3.1103400825099743</v>
      </c>
      <c r="K38" s="128">
        <v>-3.625249668404397</v>
      </c>
      <c r="L38" s="127">
        <v>-4.220713601130948</v>
      </c>
      <c r="M38" s="129">
        <v>-0.2039023411461065</v>
      </c>
      <c r="N38" s="128">
        <v>1.498952398330376</v>
      </c>
      <c r="O38" s="128">
        <v>-1.9492060053644196</v>
      </c>
      <c r="P38" s="127">
        <v>-0.5194979026965193</v>
      </c>
      <c r="Q38" s="128">
        <v>-1.037180112595743</v>
      </c>
      <c r="R38" s="128">
        <v>-0.6085410960071006</v>
      </c>
      <c r="S38" s="128">
        <v>-0.7293704506757342</v>
      </c>
      <c r="T38" s="128">
        <v>-0.9521388748950773</v>
      </c>
      <c r="U38" s="129">
        <v>-0.8869507050090829</v>
      </c>
      <c r="V38" s="128">
        <v>-0.9817940044040172</v>
      </c>
      <c r="W38" s="128">
        <v>-0.9923478474077639</v>
      </c>
      <c r="X38" s="127">
        <v>-0.9493870387205054</v>
      </c>
      <c r="Y38" s="128">
        <v>-1.074302517253222</v>
      </c>
      <c r="Z38" s="128">
        <v>-1.0985941265931782</v>
      </c>
      <c r="AA38" s="128">
        <v>-1.0995645530245985</v>
      </c>
      <c r="AB38" s="130">
        <v>-1.1101544305748083</v>
      </c>
    </row>
    <row r="39" spans="2:28" ht="15">
      <c r="B39" s="110"/>
      <c r="C39" s="107"/>
      <c r="D39" s="107" t="s">
        <v>38</v>
      </c>
      <c r="E39" s="107"/>
      <c r="F39" s="108"/>
      <c r="G39" s="73" t="s">
        <v>82</v>
      </c>
      <c r="H39" s="135">
        <v>0.5437147780071035</v>
      </c>
      <c r="I39" s="128">
        <v>-1.2960508957119856</v>
      </c>
      <c r="J39" s="128">
        <v>-1.392787226362166</v>
      </c>
      <c r="K39" s="128">
        <v>-0.0446068058384128</v>
      </c>
      <c r="L39" s="127">
        <v>-0.4412635697548972</v>
      </c>
      <c r="M39" s="129">
        <v>2.2471815984297545</v>
      </c>
      <c r="N39" s="128">
        <v>-3.529719245713323</v>
      </c>
      <c r="O39" s="128">
        <v>-1.5819509570516281</v>
      </c>
      <c r="P39" s="127">
        <v>0.33887144937285896</v>
      </c>
      <c r="Q39" s="128">
        <v>0.01007029583108575</v>
      </c>
      <c r="R39" s="128">
        <v>0.004077463984339884</v>
      </c>
      <c r="S39" s="128">
        <v>0.021076516297166278</v>
      </c>
      <c r="T39" s="128">
        <v>-0.016062421141364643</v>
      </c>
      <c r="U39" s="129">
        <v>-0.0022282775683348933</v>
      </c>
      <c r="V39" s="128">
        <v>-0.0426855811112756</v>
      </c>
      <c r="W39" s="128">
        <v>-0.03538046421801764</v>
      </c>
      <c r="X39" s="127">
        <v>0.03427165124252698</v>
      </c>
      <c r="Y39" s="128">
        <v>-0.15913224165666703</v>
      </c>
      <c r="Z39" s="128">
        <v>-0.1858211943353545</v>
      </c>
      <c r="AA39" s="128">
        <v>-0.17604372893005493</v>
      </c>
      <c r="AB39" s="130">
        <v>-0.1813911516572189</v>
      </c>
    </row>
    <row r="40" spans="2:28" ht="15.75" thickBot="1">
      <c r="B40" s="117"/>
      <c r="C40" s="118"/>
      <c r="D40" s="118" t="s">
        <v>83</v>
      </c>
      <c r="E40" s="118"/>
      <c r="F40" s="119"/>
      <c r="G40" s="120" t="s">
        <v>82</v>
      </c>
      <c r="H40" s="136">
        <v>0.5160317113972075</v>
      </c>
      <c r="I40" s="132">
        <v>1.035277912108821</v>
      </c>
      <c r="J40" s="132">
        <v>0.8388055059613567</v>
      </c>
      <c r="K40" s="132">
        <v>0</v>
      </c>
      <c r="L40" s="131">
        <v>0</v>
      </c>
      <c r="M40" s="133">
        <v>-1.7424233784516463</v>
      </c>
      <c r="N40" s="132">
        <v>3.1956547475962522</v>
      </c>
      <c r="O40" s="132">
        <v>1.1318512748618492</v>
      </c>
      <c r="P40" s="131">
        <v>-0.5324684452669844</v>
      </c>
      <c r="Q40" s="132">
        <v>-0.12004746666606969</v>
      </c>
      <c r="R40" s="132">
        <v>0</v>
      </c>
      <c r="S40" s="132">
        <v>0</v>
      </c>
      <c r="T40" s="132">
        <v>0</v>
      </c>
      <c r="U40" s="133">
        <v>0</v>
      </c>
      <c r="V40" s="132">
        <v>0</v>
      </c>
      <c r="W40" s="132">
        <v>0</v>
      </c>
      <c r="X40" s="131">
        <v>0</v>
      </c>
      <c r="Y40" s="132">
        <v>0</v>
      </c>
      <c r="Z40" s="132">
        <v>0</v>
      </c>
      <c r="AA40" s="132">
        <v>0</v>
      </c>
      <c r="AB40" s="134">
        <v>0</v>
      </c>
    </row>
    <row r="41" spans="2:27" ht="15">
      <c r="B41" s="92" t="s">
        <v>190</v>
      </c>
      <c r="C41" s="107"/>
      <c r="D41" s="107"/>
      <c r="E41" s="107"/>
      <c r="F41" s="107"/>
      <c r="G41" s="12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2:27" ht="15">
      <c r="B42" s="107"/>
      <c r="C42" s="107"/>
      <c r="D42" s="107"/>
      <c r="E42" s="107"/>
      <c r="F42" s="107"/>
      <c r="G42" s="12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2:27" ht="15.75" thickBot="1">
      <c r="B43" s="137" t="s">
        <v>12</v>
      </c>
      <c r="C43" s="125"/>
      <c r="D43" s="125"/>
      <c r="E43" s="125"/>
      <c r="F43" s="125"/>
      <c r="G43" s="125"/>
      <c r="H43" s="125"/>
      <c r="I43" s="118"/>
      <c r="J43" s="118"/>
      <c r="K43" s="118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2:27" ht="15">
      <c r="B44" s="302" t="s">
        <v>19</v>
      </c>
      <c r="C44" s="303"/>
      <c r="D44" s="303"/>
      <c r="E44" s="303"/>
      <c r="F44" s="304"/>
      <c r="G44" s="305" t="s">
        <v>18</v>
      </c>
      <c r="H44" s="138" t="str">
        <f>H$3</f>
        <v>Actual</v>
      </c>
      <c r="I44" s="291">
        <v>2019</v>
      </c>
      <c r="J44" s="291">
        <v>2020</v>
      </c>
      <c r="K44" s="291">
        <v>2021</v>
      </c>
      <c r="L44" s="306">
        <v>2022</v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</row>
    <row r="45" spans="2:27" ht="15" customHeight="1">
      <c r="B45" s="299"/>
      <c r="C45" s="300"/>
      <c r="D45" s="300"/>
      <c r="E45" s="300"/>
      <c r="F45" s="301"/>
      <c r="G45" s="290"/>
      <c r="H45" s="96">
        <f>$H$4</f>
        <v>2018</v>
      </c>
      <c r="I45" s="292"/>
      <c r="J45" s="292"/>
      <c r="K45" s="292"/>
      <c r="L45" s="30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</row>
    <row r="46" spans="2:27" ht="3.75" customHeight="1">
      <c r="B46" s="100"/>
      <c r="C46" s="101"/>
      <c r="D46" s="101"/>
      <c r="E46" s="101"/>
      <c r="F46" s="102"/>
      <c r="G46" s="103"/>
      <c r="H46" s="139"/>
      <c r="I46" s="105"/>
      <c r="J46" s="105"/>
      <c r="K46" s="105"/>
      <c r="L46" s="140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2:27" ht="15">
      <c r="B47" s="110"/>
      <c r="C47" s="107" t="s">
        <v>35</v>
      </c>
      <c r="D47" s="107"/>
      <c r="E47" s="107"/>
      <c r="F47" s="108"/>
      <c r="G47" s="73" t="s">
        <v>81</v>
      </c>
      <c r="H47" s="135">
        <v>3.67191141792145</v>
      </c>
      <c r="I47" s="128">
        <v>2.5699509950389796</v>
      </c>
      <c r="J47" s="128">
        <v>2.1720032806397995</v>
      </c>
      <c r="K47" s="128">
        <v>2.5986625254681854</v>
      </c>
      <c r="L47" s="130">
        <v>4.433442062036704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</row>
    <row r="48" spans="2:27" ht="15">
      <c r="B48" s="110"/>
      <c r="C48" s="107"/>
      <c r="D48" s="141" t="s">
        <v>84</v>
      </c>
      <c r="E48" s="107"/>
      <c r="F48" s="108"/>
      <c r="G48" s="73" t="s">
        <v>81</v>
      </c>
      <c r="H48" s="135">
        <v>1.5729166898351679</v>
      </c>
      <c r="I48" s="128">
        <v>2.6962399999626</v>
      </c>
      <c r="J48" s="128">
        <v>0.3143911990604522</v>
      </c>
      <c r="K48" s="128">
        <v>1.7430434822934444</v>
      </c>
      <c r="L48" s="130">
        <v>3.0553052132336944</v>
      </c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</row>
    <row r="49" spans="2:27" ht="15.75" thickBot="1">
      <c r="B49" s="117"/>
      <c r="C49" s="118"/>
      <c r="D49" s="142" t="s">
        <v>85</v>
      </c>
      <c r="E49" s="118"/>
      <c r="F49" s="119"/>
      <c r="G49" s="143" t="s">
        <v>81</v>
      </c>
      <c r="H49" s="136">
        <v>14.932318456394114</v>
      </c>
      <c r="I49" s="132">
        <v>1.9712030456506398</v>
      </c>
      <c r="J49" s="132">
        <v>11.041735831853856</v>
      </c>
      <c r="K49" s="132">
        <v>6.289398171210053</v>
      </c>
      <c r="L49" s="134">
        <v>10.123800442116831</v>
      </c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</row>
    <row r="50" spans="2:10" ht="15">
      <c r="B50" s="92" t="s">
        <v>190</v>
      </c>
      <c r="C50" s="4"/>
      <c r="D50" s="4"/>
      <c r="E50" s="4"/>
      <c r="F50" s="4"/>
      <c r="G50" s="6"/>
      <c r="H50" s="4"/>
      <c r="I50" s="4"/>
      <c r="J50" s="4"/>
    </row>
    <row r="57" spans="2:10" ht="15">
      <c r="B57" s="4"/>
      <c r="C57" s="4"/>
      <c r="D57" s="4"/>
      <c r="E57" s="4"/>
      <c r="F57" s="4"/>
      <c r="G57" s="6"/>
      <c r="H57" s="4"/>
      <c r="I57" s="4"/>
      <c r="J57" s="4"/>
    </row>
    <row r="58" spans="2:10" ht="15">
      <c r="B58" s="4"/>
      <c r="C58" s="4"/>
      <c r="D58" s="4"/>
      <c r="E58" s="4"/>
      <c r="F58" s="4"/>
      <c r="G58" s="6"/>
      <c r="H58" s="4"/>
      <c r="I58" s="4"/>
      <c r="J58" s="4"/>
    </row>
    <row r="59" spans="2:10" ht="15">
      <c r="B59" s="4"/>
      <c r="C59" s="4"/>
      <c r="D59" s="4"/>
      <c r="E59" s="4"/>
      <c r="F59" s="4"/>
      <c r="G59" s="6"/>
      <c r="H59" s="4"/>
      <c r="I59" s="4"/>
      <c r="J59" s="4"/>
    </row>
    <row r="60" spans="2:10" ht="15">
      <c r="B60" s="4"/>
      <c r="C60" s="4"/>
      <c r="D60" s="4"/>
      <c r="E60" s="4"/>
      <c r="F60" s="4"/>
      <c r="G60" s="6"/>
      <c r="H60" s="4"/>
      <c r="I60" s="4"/>
      <c r="J60" s="4"/>
    </row>
    <row r="61" spans="2:10" ht="15">
      <c r="B61" s="4"/>
      <c r="C61" s="4"/>
      <c r="D61" s="4"/>
      <c r="E61" s="4"/>
      <c r="F61" s="4"/>
      <c r="G61" s="6"/>
      <c r="H61" s="4"/>
      <c r="I61" s="4"/>
      <c r="J61" s="4"/>
    </row>
    <row r="62" spans="2:10" ht="15">
      <c r="B62" s="4"/>
      <c r="C62" s="4"/>
      <c r="D62" s="4"/>
      <c r="E62" s="4"/>
      <c r="F62" s="4"/>
      <c r="G62" s="6"/>
      <c r="H62" s="4"/>
      <c r="I62" s="4"/>
      <c r="J62" s="4"/>
    </row>
    <row r="63" spans="2:10" ht="15">
      <c r="B63" s="4"/>
      <c r="C63" s="4"/>
      <c r="D63" s="4"/>
      <c r="E63" s="4"/>
      <c r="F63" s="4"/>
      <c r="G63" s="6"/>
      <c r="H63" s="4"/>
      <c r="I63" s="4"/>
      <c r="J63" s="4"/>
    </row>
    <row r="64" spans="2:10" ht="15">
      <c r="B64" s="4"/>
      <c r="C64" s="4"/>
      <c r="D64" s="4"/>
      <c r="E64" s="4"/>
      <c r="F64" s="4"/>
      <c r="G64" s="6"/>
      <c r="H64" s="4"/>
      <c r="I64" s="4"/>
      <c r="J64" s="4"/>
    </row>
    <row r="65" spans="2:10" ht="15">
      <c r="B65" s="4"/>
      <c r="C65" s="4"/>
      <c r="D65" s="4"/>
      <c r="E65" s="4"/>
      <c r="F65" s="4"/>
      <c r="G65" s="6"/>
      <c r="H65" s="4"/>
      <c r="I65" s="4"/>
      <c r="J65" s="4"/>
    </row>
    <row r="66" spans="2:10" ht="15">
      <c r="B66" s="4"/>
      <c r="C66" s="4"/>
      <c r="D66" s="4"/>
      <c r="E66" s="4"/>
      <c r="F66" s="4"/>
      <c r="G66" s="6"/>
      <c r="H66" s="4"/>
      <c r="I66" s="4"/>
      <c r="J66" s="4"/>
    </row>
    <row r="67" spans="2:10" ht="15">
      <c r="B67" s="4"/>
      <c r="C67" s="4"/>
      <c r="D67" s="4"/>
      <c r="E67" s="4"/>
      <c r="F67" s="4"/>
      <c r="G67" s="6"/>
      <c r="H67" s="4"/>
      <c r="I67" s="4"/>
      <c r="J67" s="4"/>
    </row>
    <row r="68" spans="2:10" ht="15">
      <c r="B68" s="4"/>
      <c r="C68" s="4"/>
      <c r="D68" s="4"/>
      <c r="E68" s="4"/>
      <c r="F68" s="4"/>
      <c r="G68" s="6"/>
      <c r="H68" s="4"/>
      <c r="I68" s="4"/>
      <c r="J68" s="4"/>
    </row>
    <row r="69" spans="2:10" ht="15">
      <c r="B69" s="4"/>
      <c r="C69" s="4"/>
      <c r="D69" s="4"/>
      <c r="E69" s="4"/>
      <c r="F69" s="4"/>
      <c r="G69" s="6"/>
      <c r="H69" s="4"/>
      <c r="I69" s="4"/>
      <c r="J69" s="4"/>
    </row>
    <row r="70" spans="2:10" ht="15">
      <c r="B70" s="4"/>
      <c r="C70" s="4"/>
      <c r="D70" s="4"/>
      <c r="E70" s="4"/>
      <c r="F70" s="4"/>
      <c r="G70" s="4"/>
      <c r="H70" s="4"/>
      <c r="I70" s="4"/>
      <c r="J70" s="4"/>
    </row>
    <row r="71" spans="2:10" ht="15">
      <c r="B71" s="4"/>
      <c r="C71" s="4"/>
      <c r="D71" s="4"/>
      <c r="E71" s="4"/>
      <c r="F71" s="4"/>
      <c r="G71" s="4"/>
      <c r="H71" s="4"/>
      <c r="I71" s="4"/>
      <c r="J71" s="4"/>
    </row>
    <row r="72" spans="2:10" ht="15">
      <c r="B72" s="4"/>
      <c r="C72" s="4"/>
      <c r="D72" s="4"/>
      <c r="E72" s="4"/>
      <c r="F72" s="4"/>
      <c r="G72" s="4"/>
      <c r="H72" s="4"/>
      <c r="I72" s="4"/>
      <c r="J72" s="4"/>
    </row>
    <row r="73" spans="2:10" ht="15">
      <c r="B73" s="4"/>
      <c r="C73" s="4"/>
      <c r="D73" s="4"/>
      <c r="E73" s="4"/>
      <c r="F73" s="4"/>
      <c r="G73" s="4"/>
      <c r="H73" s="4"/>
      <c r="I73" s="4"/>
      <c r="J73" s="4"/>
    </row>
    <row r="74" spans="2:10" ht="15">
      <c r="B74" s="4"/>
      <c r="C74" s="4"/>
      <c r="D74" s="4"/>
      <c r="E74" s="4"/>
      <c r="F74" s="4"/>
      <c r="G74" s="4"/>
      <c r="H74" s="4"/>
      <c r="I74" s="4"/>
      <c r="J74" s="4"/>
    </row>
    <row r="75" spans="2:10" ht="15">
      <c r="B75" s="4"/>
      <c r="C75" s="4"/>
      <c r="D75" s="4"/>
      <c r="E75" s="4"/>
      <c r="F75" s="4"/>
      <c r="G75" s="4"/>
      <c r="H75" s="4"/>
      <c r="I75" s="4"/>
      <c r="J75" s="4"/>
    </row>
    <row r="76" spans="2:10" ht="15">
      <c r="B76" s="4"/>
      <c r="C76" s="4"/>
      <c r="D76" s="4"/>
      <c r="E76" s="4"/>
      <c r="F76" s="4"/>
      <c r="G76" s="4"/>
      <c r="H76" s="4"/>
      <c r="I76" s="4"/>
      <c r="J76" s="4"/>
    </row>
  </sheetData>
  <sheetProtection/>
  <mergeCells count="39">
    <mergeCell ref="B16:F17"/>
    <mergeCell ref="U29:X29"/>
    <mergeCell ref="Y29:AB29"/>
    <mergeCell ref="B28:AB28"/>
    <mergeCell ref="L44:L45"/>
    <mergeCell ref="B2:AB2"/>
    <mergeCell ref="L16:L17"/>
    <mergeCell ref="M16:P16"/>
    <mergeCell ref="Q16:T16"/>
    <mergeCell ref="U16:X16"/>
    <mergeCell ref="J44:J45"/>
    <mergeCell ref="K44:K45"/>
    <mergeCell ref="B15:AB15"/>
    <mergeCell ref="B3:F4"/>
    <mergeCell ref="I3:I4"/>
    <mergeCell ref="B44:F45"/>
    <mergeCell ref="G44:G45"/>
    <mergeCell ref="I44:I45"/>
    <mergeCell ref="B29:F30"/>
    <mergeCell ref="G29:G30"/>
    <mergeCell ref="G3:G4"/>
    <mergeCell ref="I16:I17"/>
    <mergeCell ref="K3:K4"/>
    <mergeCell ref="K16:K17"/>
    <mergeCell ref="G16:G17"/>
    <mergeCell ref="J29:J30"/>
    <mergeCell ref="J16:J17"/>
    <mergeCell ref="J3:J4"/>
    <mergeCell ref="K29:K30"/>
    <mergeCell ref="I29:I30"/>
    <mergeCell ref="U3:X3"/>
    <mergeCell ref="Y3:AB3"/>
    <mergeCell ref="L29:L30"/>
    <mergeCell ref="M29:P29"/>
    <mergeCell ref="Q29:T29"/>
    <mergeCell ref="L3:L4"/>
    <mergeCell ref="M3:P3"/>
    <mergeCell ref="Q3:T3"/>
    <mergeCell ref="Y16:AB16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Y31" sqref="Y31"/>
    </sheetView>
  </sheetViews>
  <sheetFormatPr defaultColWidth="9.140625" defaultRowHeight="15"/>
  <cols>
    <col min="1" max="5" width="3.140625" style="3" customWidth="1"/>
    <col min="6" max="6" width="39.28125" style="3" customWidth="1"/>
    <col min="7" max="7" width="21.00390625" style="3" customWidth="1"/>
    <col min="8" max="8" width="10.7109375" style="3" customWidth="1"/>
    <col min="9" max="27" width="9.140625" style="3" customWidth="1"/>
    <col min="28" max="16384" width="9.140625" style="3" customWidth="1"/>
  </cols>
  <sheetData>
    <row r="1" spans="2:27" ht="22.5" customHeight="1" thickBot="1">
      <c r="B1" s="144" t="s">
        <v>86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2:28" ht="30" customHeight="1">
      <c r="B2" s="293" t="str">
        <f>"Medium-Term Forecast "&amp;Summary!H3&amp;" - price development [annual growth]"</f>
        <v>Medium-Term Forecast MTF-2019Q4 - price development [annual growth]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2:28" ht="15">
      <c r="B3" s="296" t="s">
        <v>19</v>
      </c>
      <c r="C3" s="297"/>
      <c r="D3" s="297"/>
      <c r="E3" s="297"/>
      <c r="F3" s="298"/>
      <c r="G3" s="289" t="s">
        <v>18</v>
      </c>
      <c r="H3" s="95" t="s">
        <v>17</v>
      </c>
      <c r="I3" s="291">
        <v>2019</v>
      </c>
      <c r="J3" s="291">
        <v>2020</v>
      </c>
      <c r="K3" s="291">
        <v>2021</v>
      </c>
      <c r="L3" s="287">
        <v>2022</v>
      </c>
      <c r="M3" s="283">
        <v>2019</v>
      </c>
      <c r="N3" s="284"/>
      <c r="O3" s="284"/>
      <c r="P3" s="284"/>
      <c r="Q3" s="283">
        <v>2020</v>
      </c>
      <c r="R3" s="284"/>
      <c r="S3" s="284"/>
      <c r="T3" s="284"/>
      <c r="U3" s="283">
        <v>2021</v>
      </c>
      <c r="V3" s="284"/>
      <c r="W3" s="284"/>
      <c r="X3" s="284"/>
      <c r="Y3" s="283">
        <v>2022</v>
      </c>
      <c r="Z3" s="284"/>
      <c r="AA3" s="284"/>
      <c r="AB3" s="286"/>
    </row>
    <row r="4" spans="2:28" ht="15">
      <c r="B4" s="299"/>
      <c r="C4" s="300"/>
      <c r="D4" s="300"/>
      <c r="E4" s="300"/>
      <c r="F4" s="301"/>
      <c r="G4" s="290"/>
      <c r="H4" s="96">
        <v>2018</v>
      </c>
      <c r="I4" s="292"/>
      <c r="J4" s="292"/>
      <c r="K4" s="292"/>
      <c r="L4" s="288"/>
      <c r="M4" s="98" t="s">
        <v>0</v>
      </c>
      <c r="N4" s="98" t="s">
        <v>1</v>
      </c>
      <c r="O4" s="98" t="s">
        <v>2</v>
      </c>
      <c r="P4" s="249" t="s">
        <v>3</v>
      </c>
      <c r="Q4" s="97" t="s">
        <v>0</v>
      </c>
      <c r="R4" s="98" t="s">
        <v>1</v>
      </c>
      <c r="S4" s="98" t="s">
        <v>2</v>
      </c>
      <c r="T4" s="249" t="s">
        <v>3</v>
      </c>
      <c r="U4" s="97" t="s">
        <v>0</v>
      </c>
      <c r="V4" s="98" t="s">
        <v>1</v>
      </c>
      <c r="W4" s="98" t="s">
        <v>2</v>
      </c>
      <c r="X4" s="249" t="s">
        <v>3</v>
      </c>
      <c r="Y4" s="98" t="s">
        <v>0</v>
      </c>
      <c r="Z4" s="98" t="s">
        <v>1</v>
      </c>
      <c r="AA4" s="98" t="s">
        <v>2</v>
      </c>
      <c r="AB4" s="250" t="s">
        <v>3</v>
      </c>
    </row>
    <row r="5" spans="2:28" ht="3.75" customHeight="1">
      <c r="B5" s="100"/>
      <c r="C5" s="101"/>
      <c r="D5" s="101"/>
      <c r="E5" s="101"/>
      <c r="F5" s="102"/>
      <c r="G5" s="103"/>
      <c r="H5" s="104"/>
      <c r="I5" s="248"/>
      <c r="J5" s="248"/>
      <c r="K5" s="248"/>
      <c r="L5" s="145"/>
      <c r="M5" s="105"/>
      <c r="N5" s="105"/>
      <c r="O5" s="105"/>
      <c r="P5" s="104"/>
      <c r="Q5" s="146"/>
      <c r="R5" s="105"/>
      <c r="S5" s="105"/>
      <c r="T5" s="104"/>
      <c r="U5" s="146"/>
      <c r="V5" s="105"/>
      <c r="W5" s="105"/>
      <c r="X5" s="104"/>
      <c r="Y5" s="105"/>
      <c r="Z5" s="105"/>
      <c r="AA5" s="105"/>
      <c r="AB5" s="140"/>
    </row>
    <row r="6" spans="2:28" ht="15">
      <c r="B6" s="100"/>
      <c r="C6" s="147" t="s">
        <v>87</v>
      </c>
      <c r="D6" s="101"/>
      <c r="E6" s="101"/>
      <c r="F6" s="148"/>
      <c r="G6" s="73" t="s">
        <v>88</v>
      </c>
      <c r="H6" s="43">
        <v>2.5329732497543063</v>
      </c>
      <c r="I6" s="42">
        <v>2.7495033747506596</v>
      </c>
      <c r="J6" s="42">
        <v>2.499836659623057</v>
      </c>
      <c r="K6" s="42">
        <v>2.116676936247174</v>
      </c>
      <c r="L6" s="43">
        <v>1.689039859525593</v>
      </c>
      <c r="M6" s="42">
        <v>2.4133121411657754</v>
      </c>
      <c r="N6" s="42">
        <v>2.593057298201586</v>
      </c>
      <c r="O6" s="42">
        <v>3.0117964707016824</v>
      </c>
      <c r="P6" s="43">
        <v>2.976542679194722</v>
      </c>
      <c r="Q6" s="149">
        <v>2.793654108215577</v>
      </c>
      <c r="R6" s="42">
        <v>2.4758645819277234</v>
      </c>
      <c r="S6" s="42">
        <v>2.3210742361571732</v>
      </c>
      <c r="T6" s="43">
        <v>2.41300452463922</v>
      </c>
      <c r="U6" s="149">
        <v>2.2148384533218177</v>
      </c>
      <c r="V6" s="42">
        <v>2.1157610052010085</v>
      </c>
      <c r="W6" s="42">
        <v>2.009880857811879</v>
      </c>
      <c r="X6" s="43">
        <v>2.1272212293961275</v>
      </c>
      <c r="Y6" s="42">
        <v>1.7937295526663064</v>
      </c>
      <c r="Z6" s="42">
        <v>1.6748861641587212</v>
      </c>
      <c r="AA6" s="42">
        <v>1.6615802279929142</v>
      </c>
      <c r="AB6" s="44">
        <v>1.6269343418923654</v>
      </c>
    </row>
    <row r="7" spans="2:28" ht="15">
      <c r="B7" s="110"/>
      <c r="C7" s="107"/>
      <c r="D7" s="107" t="s">
        <v>89</v>
      </c>
      <c r="E7" s="107"/>
      <c r="F7" s="108"/>
      <c r="G7" s="73" t="s">
        <v>88</v>
      </c>
      <c r="H7" s="127">
        <v>2.9726568729953016</v>
      </c>
      <c r="I7" s="128">
        <v>4.239151626606997</v>
      </c>
      <c r="J7" s="128">
        <v>3.7112626155729487</v>
      </c>
      <c r="K7" s="128">
        <v>1.1987142107233524</v>
      </c>
      <c r="L7" s="127">
        <v>0.13122508419196777</v>
      </c>
      <c r="M7" s="128">
        <v>4.847872303349249</v>
      </c>
      <c r="N7" s="128">
        <v>4.687070151306742</v>
      </c>
      <c r="O7" s="128">
        <v>3.581323755772175</v>
      </c>
      <c r="P7" s="127">
        <v>3.8536575914746436</v>
      </c>
      <c r="Q7" s="129">
        <v>4.623789756665644</v>
      </c>
      <c r="R7" s="128">
        <v>3.18004399399112</v>
      </c>
      <c r="S7" s="128">
        <v>3.613469332153741</v>
      </c>
      <c r="T7" s="127">
        <v>3.4370148016620305</v>
      </c>
      <c r="U7" s="129">
        <v>1.0044752632706349</v>
      </c>
      <c r="V7" s="128">
        <v>1.1944884208691064</v>
      </c>
      <c r="W7" s="128">
        <v>1.2700038360075894</v>
      </c>
      <c r="X7" s="127">
        <v>1.3265015641666906</v>
      </c>
      <c r="Y7" s="128">
        <v>0.09850174028764513</v>
      </c>
      <c r="Z7" s="128">
        <v>0.11939233887045475</v>
      </c>
      <c r="AA7" s="128">
        <v>0.1468455777016402</v>
      </c>
      <c r="AB7" s="130">
        <v>0.16016489999184103</v>
      </c>
    </row>
    <row r="8" spans="2:28" ht="15">
      <c r="B8" s="110"/>
      <c r="C8" s="107"/>
      <c r="D8" s="107" t="s">
        <v>90</v>
      </c>
      <c r="E8" s="107"/>
      <c r="F8" s="108"/>
      <c r="G8" s="73" t="s">
        <v>88</v>
      </c>
      <c r="H8" s="127">
        <v>3.4188665615970706</v>
      </c>
      <c r="I8" s="128">
        <v>3.6014204585447516</v>
      </c>
      <c r="J8" s="128">
        <v>2.0064183717158244</v>
      </c>
      <c r="K8" s="128">
        <v>2.329833323815194</v>
      </c>
      <c r="L8" s="127">
        <v>1.7802276352521176</v>
      </c>
      <c r="M8" s="128">
        <v>2.543260835053161</v>
      </c>
      <c r="N8" s="128">
        <v>3.256886530199637</v>
      </c>
      <c r="O8" s="128">
        <v>4.450519757128774</v>
      </c>
      <c r="P8" s="127">
        <v>4.159821616634133</v>
      </c>
      <c r="Q8" s="129">
        <v>2.624284366164659</v>
      </c>
      <c r="R8" s="128">
        <v>1.9856856186328997</v>
      </c>
      <c r="S8" s="128">
        <v>1.5879231463819394</v>
      </c>
      <c r="T8" s="127">
        <v>1.8373446249485283</v>
      </c>
      <c r="U8" s="129">
        <v>2.4103614382057685</v>
      </c>
      <c r="V8" s="128">
        <v>2.3482671203904175</v>
      </c>
      <c r="W8" s="128">
        <v>2.1922355931964717</v>
      </c>
      <c r="X8" s="127">
        <v>2.369168328830142</v>
      </c>
      <c r="Y8" s="128">
        <v>2.110923239530976</v>
      </c>
      <c r="Z8" s="128">
        <v>1.8228190162338507</v>
      </c>
      <c r="AA8" s="128">
        <v>1.6665420927555914</v>
      </c>
      <c r="AB8" s="130">
        <v>1.5219808234077732</v>
      </c>
    </row>
    <row r="9" spans="2:28" ht="15">
      <c r="B9" s="110"/>
      <c r="C9" s="107"/>
      <c r="D9" s="107" t="s">
        <v>91</v>
      </c>
      <c r="E9" s="107"/>
      <c r="F9" s="108"/>
      <c r="G9" s="73" t="s">
        <v>88</v>
      </c>
      <c r="H9" s="127">
        <v>2.8185909460514864</v>
      </c>
      <c r="I9" s="128">
        <v>2.7964596401605917</v>
      </c>
      <c r="J9" s="128">
        <v>3.2032353167903267</v>
      </c>
      <c r="K9" s="128">
        <v>2.9281632705621945</v>
      </c>
      <c r="L9" s="127">
        <v>2.727121619385258</v>
      </c>
      <c r="M9" s="128">
        <v>2.402706205937193</v>
      </c>
      <c r="N9" s="128">
        <v>2.3828958935074667</v>
      </c>
      <c r="O9" s="128">
        <v>3.27332751962129</v>
      </c>
      <c r="P9" s="127">
        <v>3.11763187834093</v>
      </c>
      <c r="Q9" s="129">
        <v>3.204236267943088</v>
      </c>
      <c r="R9" s="128">
        <v>3.4839637051132115</v>
      </c>
      <c r="S9" s="128">
        <v>2.927103792357343</v>
      </c>
      <c r="T9" s="127">
        <v>3.2022990909099036</v>
      </c>
      <c r="U9" s="129">
        <v>3.192107808215951</v>
      </c>
      <c r="V9" s="128">
        <v>2.917770929343689</v>
      </c>
      <c r="W9" s="128">
        <v>2.733282497308579</v>
      </c>
      <c r="X9" s="127">
        <v>2.874877955248351</v>
      </c>
      <c r="Y9" s="128">
        <v>2.6672583953111655</v>
      </c>
      <c r="Z9" s="128">
        <v>2.6545968679819794</v>
      </c>
      <c r="AA9" s="128">
        <v>2.7787273286770358</v>
      </c>
      <c r="AB9" s="130">
        <v>2.806020220848609</v>
      </c>
    </row>
    <row r="10" spans="2:28" ht="15">
      <c r="B10" s="110"/>
      <c r="C10" s="107"/>
      <c r="D10" s="107" t="s">
        <v>92</v>
      </c>
      <c r="E10" s="107"/>
      <c r="F10" s="108"/>
      <c r="G10" s="73" t="s">
        <v>88</v>
      </c>
      <c r="H10" s="127">
        <v>1.1217948717948474</v>
      </c>
      <c r="I10" s="128">
        <v>1.137064247589521</v>
      </c>
      <c r="J10" s="128">
        <v>1.467009660155199</v>
      </c>
      <c r="K10" s="128">
        <v>1.5298475568775558</v>
      </c>
      <c r="L10" s="127">
        <v>1.307396930416786</v>
      </c>
      <c r="M10" s="128">
        <v>0.9900338782357352</v>
      </c>
      <c r="N10" s="128">
        <v>1.110966312634389</v>
      </c>
      <c r="O10" s="128">
        <v>1.1470963103369343</v>
      </c>
      <c r="P10" s="127">
        <v>1.2986712287396358</v>
      </c>
      <c r="Q10" s="129">
        <v>1.464695285697104</v>
      </c>
      <c r="R10" s="128">
        <v>1.3787532909120586</v>
      </c>
      <c r="S10" s="128">
        <v>1.5614494628304527</v>
      </c>
      <c r="T10" s="127">
        <v>1.4633841439136717</v>
      </c>
      <c r="U10" s="129">
        <v>1.6301990468327716</v>
      </c>
      <c r="V10" s="128">
        <v>1.5232464060279227</v>
      </c>
      <c r="W10" s="128">
        <v>1.4472647094560642</v>
      </c>
      <c r="X10" s="127">
        <v>1.5196239678993777</v>
      </c>
      <c r="Y10" s="128">
        <v>1.4800916770062003</v>
      </c>
      <c r="Z10" s="128">
        <v>1.30879129252736</v>
      </c>
      <c r="AA10" s="128">
        <v>1.2401561382388309</v>
      </c>
      <c r="AB10" s="130">
        <v>1.2023134842683874</v>
      </c>
    </row>
    <row r="11" spans="2:28" ht="3.75" customHeight="1">
      <c r="B11" s="110"/>
      <c r="C11" s="107"/>
      <c r="D11" s="125"/>
      <c r="E11" s="107"/>
      <c r="F11" s="108"/>
      <c r="G11" s="73"/>
      <c r="H11" s="127"/>
      <c r="I11" s="128"/>
      <c r="J11" s="128"/>
      <c r="K11" s="128"/>
      <c r="L11" s="127"/>
      <c r="M11" s="128"/>
      <c r="N11" s="128"/>
      <c r="O11" s="128"/>
      <c r="P11" s="127"/>
      <c r="Q11" s="129"/>
      <c r="R11" s="128"/>
      <c r="S11" s="128"/>
      <c r="T11" s="127"/>
      <c r="U11" s="129"/>
      <c r="V11" s="128"/>
      <c r="W11" s="128"/>
      <c r="X11" s="127"/>
      <c r="Y11" s="128"/>
      <c r="Z11" s="128"/>
      <c r="AA11" s="128"/>
      <c r="AB11" s="130"/>
    </row>
    <row r="12" spans="2:28" ht="15">
      <c r="B12" s="110"/>
      <c r="C12" s="107"/>
      <c r="D12" s="107" t="s">
        <v>93</v>
      </c>
      <c r="E12" s="107"/>
      <c r="F12" s="108"/>
      <c r="G12" s="73" t="s">
        <v>88</v>
      </c>
      <c r="H12" s="127">
        <v>2.450192211947382</v>
      </c>
      <c r="I12" s="128">
        <v>2.474573244806308</v>
      </c>
      <c r="J12" s="128">
        <v>2.266351884937805</v>
      </c>
      <c r="K12" s="128">
        <v>2.2879189032120877</v>
      </c>
      <c r="L12" s="127">
        <v>1.9770882426333571</v>
      </c>
      <c r="M12" s="128">
        <v>1.971027498237305</v>
      </c>
      <c r="N12" s="128">
        <v>2.208011199134603</v>
      </c>
      <c r="O12" s="128">
        <v>2.9109534565584028</v>
      </c>
      <c r="P12" s="127">
        <v>2.804331544896897</v>
      </c>
      <c r="Q12" s="129">
        <v>2.445031540409488</v>
      </c>
      <c r="R12" s="128">
        <v>2.332827514903954</v>
      </c>
      <c r="S12" s="128">
        <v>2.0669832270640285</v>
      </c>
      <c r="T12" s="127">
        <v>2.2239450034241344</v>
      </c>
      <c r="U12" s="129">
        <v>2.4444276775160745</v>
      </c>
      <c r="V12" s="128">
        <v>2.2877415638483285</v>
      </c>
      <c r="W12" s="128">
        <v>2.146652201999075</v>
      </c>
      <c r="X12" s="127">
        <v>2.274868849592721</v>
      </c>
      <c r="Y12" s="128">
        <v>2.108503644072286</v>
      </c>
      <c r="Z12" s="128">
        <v>1.9625543612130372</v>
      </c>
      <c r="AA12" s="128">
        <v>1.941251142230385</v>
      </c>
      <c r="AB12" s="130">
        <v>1.8975020866317749</v>
      </c>
    </row>
    <row r="13" spans="2:28" ht="15">
      <c r="B13" s="110"/>
      <c r="C13" s="107"/>
      <c r="D13" s="107" t="s">
        <v>94</v>
      </c>
      <c r="E13" s="107"/>
      <c r="F13" s="108"/>
      <c r="G13" s="73" t="s">
        <v>88</v>
      </c>
      <c r="H13" s="127">
        <v>2.020424297252603</v>
      </c>
      <c r="I13" s="128">
        <v>2.015052391471926</v>
      </c>
      <c r="J13" s="128">
        <v>2.3846374168372364</v>
      </c>
      <c r="K13" s="128">
        <v>2.26947372798476</v>
      </c>
      <c r="L13" s="127">
        <v>2.0580497791986545</v>
      </c>
      <c r="M13" s="128">
        <v>1.7395225976870847</v>
      </c>
      <c r="N13" s="128">
        <v>1.7796095721908074</v>
      </c>
      <c r="O13" s="128">
        <v>2.274972120439699</v>
      </c>
      <c r="P13" s="127">
        <v>2.261954216505785</v>
      </c>
      <c r="Q13" s="129">
        <v>2.383064153346311</v>
      </c>
      <c r="R13" s="128">
        <v>2.491293851867482</v>
      </c>
      <c r="S13" s="128">
        <v>2.282096394048267</v>
      </c>
      <c r="T13" s="127">
        <v>2.382880759899834</v>
      </c>
      <c r="U13" s="129">
        <v>2.4563410412670805</v>
      </c>
      <c r="V13" s="128">
        <v>2.2612583372576722</v>
      </c>
      <c r="W13" s="128">
        <v>2.126958799620951</v>
      </c>
      <c r="X13" s="127">
        <v>2.236210085166462</v>
      </c>
      <c r="Y13" s="128">
        <v>2.1080798130262366</v>
      </c>
      <c r="Z13" s="128">
        <v>2.0204038741820938</v>
      </c>
      <c r="AA13" s="128">
        <v>2.0538415020274527</v>
      </c>
      <c r="AB13" s="130">
        <v>2.0503419266338483</v>
      </c>
    </row>
    <row r="14" spans="2:28" ht="15">
      <c r="B14" s="110"/>
      <c r="C14" s="107"/>
      <c r="D14" s="107" t="s">
        <v>171</v>
      </c>
      <c r="E14" s="107"/>
      <c r="F14" s="108"/>
      <c r="G14" s="73" t="s">
        <v>88</v>
      </c>
      <c r="H14" s="127">
        <v>2.220067783353997</v>
      </c>
      <c r="I14" s="128">
        <v>1.9995004004226757</v>
      </c>
      <c r="J14" s="128">
        <v>2.313622082415762</v>
      </c>
      <c r="K14" s="128">
        <v>2.2772188272362826</v>
      </c>
      <c r="L14" s="127">
        <v>2.01964600390032</v>
      </c>
      <c r="M14" s="128">
        <v>1.8236202238517905</v>
      </c>
      <c r="N14" s="128">
        <v>1.8196883265878512</v>
      </c>
      <c r="O14" s="128">
        <v>2.2246234030382226</v>
      </c>
      <c r="P14" s="127">
        <v>2.127214123450301</v>
      </c>
      <c r="Q14" s="129">
        <v>2.22314033848005</v>
      </c>
      <c r="R14" s="128">
        <v>2.3715001354939034</v>
      </c>
      <c r="S14" s="128">
        <v>2.237623872473705</v>
      </c>
      <c r="T14" s="127">
        <v>2.421063708275966</v>
      </c>
      <c r="U14" s="129">
        <v>2.5138842549763893</v>
      </c>
      <c r="V14" s="128">
        <v>2.2805500528926927</v>
      </c>
      <c r="W14" s="128">
        <v>2.1125613695082563</v>
      </c>
      <c r="X14" s="127">
        <v>2.205870669903547</v>
      </c>
      <c r="Y14" s="128">
        <v>2.07744570954938</v>
      </c>
      <c r="Z14" s="128">
        <v>1.993859707013442</v>
      </c>
      <c r="AA14" s="128">
        <v>2.0070407695287145</v>
      </c>
      <c r="AB14" s="130">
        <v>2.000908188340915</v>
      </c>
    </row>
    <row r="15" spans="2:28" ht="3.75" customHeight="1">
      <c r="B15" s="110"/>
      <c r="C15" s="107"/>
      <c r="D15" s="107"/>
      <c r="E15" s="107"/>
      <c r="F15" s="108"/>
      <c r="G15" s="73"/>
      <c r="H15" s="127"/>
      <c r="I15" s="128"/>
      <c r="J15" s="128"/>
      <c r="K15" s="128"/>
      <c r="L15" s="127"/>
      <c r="M15" s="128"/>
      <c r="N15" s="128"/>
      <c r="O15" s="128"/>
      <c r="P15" s="127"/>
      <c r="Q15" s="129"/>
      <c r="R15" s="128"/>
      <c r="S15" s="128"/>
      <c r="T15" s="127"/>
      <c r="U15" s="129"/>
      <c r="V15" s="128"/>
      <c r="W15" s="128"/>
      <c r="X15" s="127"/>
      <c r="Y15" s="128"/>
      <c r="Z15" s="128"/>
      <c r="AA15" s="128"/>
      <c r="AB15" s="130"/>
    </row>
    <row r="16" spans="2:28" ht="15">
      <c r="B16" s="110"/>
      <c r="C16" s="107" t="s">
        <v>95</v>
      </c>
      <c r="D16" s="107"/>
      <c r="E16" s="107"/>
      <c r="F16" s="108"/>
      <c r="G16" s="73" t="s">
        <v>88</v>
      </c>
      <c r="H16" s="127">
        <v>2.497089522571045</v>
      </c>
      <c r="I16" s="128">
        <v>2.65862827948267</v>
      </c>
      <c r="J16" s="128">
        <v>2.4223586316259684</v>
      </c>
      <c r="K16" s="128">
        <v>2.1344467001771505</v>
      </c>
      <c r="L16" s="127">
        <v>1.7024994490423069</v>
      </c>
      <c r="M16" s="128">
        <v>2.391525054518141</v>
      </c>
      <c r="N16" s="128">
        <v>2.5413532423590084</v>
      </c>
      <c r="O16" s="128">
        <v>2.8750846480212147</v>
      </c>
      <c r="P16" s="127">
        <v>2.82371444826488</v>
      </c>
      <c r="Q16" s="129">
        <v>2.6248142980315663</v>
      </c>
      <c r="R16" s="128">
        <v>2.3742957430965532</v>
      </c>
      <c r="S16" s="128">
        <v>2.2985300006238845</v>
      </c>
      <c r="T16" s="127">
        <v>2.3944330069023607</v>
      </c>
      <c r="U16" s="129">
        <v>2.25654751168787</v>
      </c>
      <c r="V16" s="128">
        <v>2.14481682873722</v>
      </c>
      <c r="W16" s="128">
        <v>2.024778120110639</v>
      </c>
      <c r="X16" s="127">
        <v>2.1130472958155337</v>
      </c>
      <c r="Y16" s="128">
        <v>1.7950966200052108</v>
      </c>
      <c r="Z16" s="128">
        <v>1.6838922548397335</v>
      </c>
      <c r="AA16" s="128">
        <v>1.6795504713768423</v>
      </c>
      <c r="AB16" s="130">
        <v>1.652326610792315</v>
      </c>
    </row>
    <row r="17" spans="2:28" ht="3.75" customHeight="1">
      <c r="B17" s="110"/>
      <c r="C17" s="107"/>
      <c r="D17" s="107"/>
      <c r="E17" s="107"/>
      <c r="F17" s="108"/>
      <c r="G17" s="73"/>
      <c r="H17" s="108"/>
      <c r="I17" s="107"/>
      <c r="J17" s="107"/>
      <c r="K17" s="107"/>
      <c r="L17" s="108"/>
      <c r="M17" s="107"/>
      <c r="N17" s="107"/>
      <c r="O17" s="107"/>
      <c r="P17" s="108"/>
      <c r="Q17" s="106"/>
      <c r="R17" s="107"/>
      <c r="S17" s="107"/>
      <c r="T17" s="108"/>
      <c r="U17" s="106"/>
      <c r="V17" s="107"/>
      <c r="W17" s="107"/>
      <c r="X17" s="108"/>
      <c r="Y17" s="107"/>
      <c r="Z17" s="107"/>
      <c r="AA17" s="107"/>
      <c r="AB17" s="109"/>
    </row>
    <row r="18" spans="2:28" ht="15">
      <c r="B18" s="110"/>
      <c r="C18" s="107" t="s">
        <v>30</v>
      </c>
      <c r="D18" s="107"/>
      <c r="E18" s="107"/>
      <c r="F18" s="108"/>
      <c r="G18" s="73" t="s">
        <v>96</v>
      </c>
      <c r="H18" s="127">
        <v>2.041247784452736</v>
      </c>
      <c r="I18" s="128">
        <v>2.341482748926012</v>
      </c>
      <c r="J18" s="128">
        <v>1.949469931013141</v>
      </c>
      <c r="K18" s="128">
        <v>2.0400960177161522</v>
      </c>
      <c r="L18" s="127">
        <v>2.0914601680270835</v>
      </c>
      <c r="M18" s="128">
        <v>2.6616769854388878</v>
      </c>
      <c r="N18" s="128">
        <v>2.4105850317018565</v>
      </c>
      <c r="O18" s="128">
        <v>2.1062558509123903</v>
      </c>
      <c r="P18" s="127">
        <v>2.2126417354421335</v>
      </c>
      <c r="Q18" s="129">
        <v>1.8648575896981612</v>
      </c>
      <c r="R18" s="128">
        <v>1.9238692109371414</v>
      </c>
      <c r="S18" s="128">
        <v>2.0382347797206535</v>
      </c>
      <c r="T18" s="127">
        <v>1.9613490060304457</v>
      </c>
      <c r="U18" s="129">
        <v>2.005146631359864</v>
      </c>
      <c r="V18" s="128">
        <v>2.0245180916919736</v>
      </c>
      <c r="W18" s="128">
        <v>2.048898269896469</v>
      </c>
      <c r="X18" s="127">
        <v>2.0821785791333554</v>
      </c>
      <c r="Y18" s="128">
        <v>2.1051457185743203</v>
      </c>
      <c r="Z18" s="128">
        <v>2.123918330551433</v>
      </c>
      <c r="AA18" s="128">
        <v>2.0725059740759093</v>
      </c>
      <c r="AB18" s="130">
        <v>2.064655543673638</v>
      </c>
    </row>
    <row r="19" spans="2:28" ht="15">
      <c r="B19" s="110"/>
      <c r="C19" s="107"/>
      <c r="D19" s="107" t="s">
        <v>97</v>
      </c>
      <c r="E19" s="107"/>
      <c r="F19" s="108"/>
      <c r="G19" s="73" t="s">
        <v>96</v>
      </c>
      <c r="H19" s="127">
        <v>2.3116166713246713</v>
      </c>
      <c r="I19" s="128">
        <v>2.6426467774051616</v>
      </c>
      <c r="J19" s="128">
        <v>2.409731828149276</v>
      </c>
      <c r="K19" s="128">
        <v>2.10442903909977</v>
      </c>
      <c r="L19" s="127">
        <v>1.7229627060604287</v>
      </c>
      <c r="M19" s="128">
        <v>2.4514342617657974</v>
      </c>
      <c r="N19" s="128">
        <v>2.4518603099506606</v>
      </c>
      <c r="O19" s="128">
        <v>2.8211539598899833</v>
      </c>
      <c r="P19" s="127">
        <v>2.832913189058317</v>
      </c>
      <c r="Q19" s="129">
        <v>2.5721224903128075</v>
      </c>
      <c r="R19" s="128">
        <v>2.5926808620941415</v>
      </c>
      <c r="S19" s="128">
        <v>2.2571435465845298</v>
      </c>
      <c r="T19" s="127">
        <v>2.2339384951959715</v>
      </c>
      <c r="U19" s="129">
        <v>2.272637531219516</v>
      </c>
      <c r="V19" s="128">
        <v>2.1637544561122297</v>
      </c>
      <c r="W19" s="128">
        <v>2.023062259685986</v>
      </c>
      <c r="X19" s="127">
        <v>1.9650999160360385</v>
      </c>
      <c r="Y19" s="128">
        <v>1.8462555523286</v>
      </c>
      <c r="Z19" s="128">
        <v>1.752705003945195</v>
      </c>
      <c r="AA19" s="128">
        <v>1.677499648891839</v>
      </c>
      <c r="AB19" s="130">
        <v>1.6188886682539305</v>
      </c>
    </row>
    <row r="20" spans="2:28" ht="15">
      <c r="B20" s="110"/>
      <c r="C20" s="107"/>
      <c r="D20" s="107" t="s">
        <v>98</v>
      </c>
      <c r="E20" s="107"/>
      <c r="F20" s="108"/>
      <c r="G20" s="73" t="s">
        <v>96</v>
      </c>
      <c r="H20" s="127">
        <v>4.239434402099349</v>
      </c>
      <c r="I20" s="128">
        <v>5.044268198525415</v>
      </c>
      <c r="J20" s="128">
        <v>4.175499131079178</v>
      </c>
      <c r="K20" s="128">
        <v>2.382719460122644</v>
      </c>
      <c r="L20" s="127">
        <v>2.028866650128535</v>
      </c>
      <c r="M20" s="128">
        <v>5.313184929036538</v>
      </c>
      <c r="N20" s="128">
        <v>5.24194420238409</v>
      </c>
      <c r="O20" s="128">
        <v>5.175245721523211</v>
      </c>
      <c r="P20" s="127">
        <v>4.4608778673259195</v>
      </c>
      <c r="Q20" s="129">
        <v>4.684309434506446</v>
      </c>
      <c r="R20" s="128">
        <v>4.257092961007032</v>
      </c>
      <c r="S20" s="128">
        <v>3.9043672685223925</v>
      </c>
      <c r="T20" s="127">
        <v>3.87820217306583</v>
      </c>
      <c r="U20" s="129">
        <v>2.6909823152035983</v>
      </c>
      <c r="V20" s="128">
        <v>2.440868082504764</v>
      </c>
      <c r="W20" s="128">
        <v>2.254216943869622</v>
      </c>
      <c r="X20" s="127">
        <v>2.1583508307229096</v>
      </c>
      <c r="Y20" s="128">
        <v>2.099020337901237</v>
      </c>
      <c r="Z20" s="128">
        <v>2.067271103551434</v>
      </c>
      <c r="AA20" s="128">
        <v>2.0103173976544753</v>
      </c>
      <c r="AB20" s="130">
        <v>1.9424524283245432</v>
      </c>
    </row>
    <row r="21" spans="2:28" ht="15">
      <c r="B21" s="110"/>
      <c r="C21" s="107"/>
      <c r="D21" s="107" t="s">
        <v>99</v>
      </c>
      <c r="E21" s="107"/>
      <c r="F21" s="108"/>
      <c r="G21" s="73" t="s">
        <v>96</v>
      </c>
      <c r="H21" s="127">
        <v>2.2843520902248002</v>
      </c>
      <c r="I21" s="128">
        <v>1.3034293616384076</v>
      </c>
      <c r="J21" s="128">
        <v>1.8712544795242536</v>
      </c>
      <c r="K21" s="128">
        <v>1.9463577700418142</v>
      </c>
      <c r="L21" s="127">
        <v>2.0117983874726235</v>
      </c>
      <c r="M21" s="128">
        <v>2.8188627111705955</v>
      </c>
      <c r="N21" s="128">
        <v>1.3919077684604133</v>
      </c>
      <c r="O21" s="128">
        <v>0.7106893213983767</v>
      </c>
      <c r="P21" s="127">
        <v>0.3208354821989161</v>
      </c>
      <c r="Q21" s="129">
        <v>0.7534881371879436</v>
      </c>
      <c r="R21" s="128">
        <v>2.4327843741619404</v>
      </c>
      <c r="S21" s="128">
        <v>2.218333101930938</v>
      </c>
      <c r="T21" s="127">
        <v>2.071757583078764</v>
      </c>
      <c r="U21" s="129">
        <v>1.897372476109794</v>
      </c>
      <c r="V21" s="128">
        <v>1.9284430124300087</v>
      </c>
      <c r="W21" s="128">
        <v>1.9634968496346232</v>
      </c>
      <c r="X21" s="127">
        <v>1.9990293467521951</v>
      </c>
      <c r="Y21" s="128">
        <v>2.0255253769282433</v>
      </c>
      <c r="Z21" s="128">
        <v>2.0321064418785397</v>
      </c>
      <c r="AA21" s="128">
        <v>1.9907880273765386</v>
      </c>
      <c r="AB21" s="130">
        <v>1.9808827540152691</v>
      </c>
    </row>
    <row r="22" spans="2:28" ht="15">
      <c r="B22" s="110"/>
      <c r="C22" s="107"/>
      <c r="D22" s="107" t="s">
        <v>100</v>
      </c>
      <c r="E22" s="107"/>
      <c r="F22" s="108"/>
      <c r="G22" s="73" t="s">
        <v>96</v>
      </c>
      <c r="H22" s="127">
        <v>1.7866792741534994</v>
      </c>
      <c r="I22" s="128">
        <v>0.8232667993008249</v>
      </c>
      <c r="J22" s="128">
        <v>1.9179824051931575</v>
      </c>
      <c r="K22" s="128">
        <v>1.5349377557746067</v>
      </c>
      <c r="L22" s="127">
        <v>1.5692367630307302</v>
      </c>
      <c r="M22" s="128">
        <v>-0.07358267379548522</v>
      </c>
      <c r="N22" s="128">
        <v>0.9974242276081782</v>
      </c>
      <c r="O22" s="128">
        <v>0.7986069521201244</v>
      </c>
      <c r="P22" s="127">
        <v>1.594242169912306</v>
      </c>
      <c r="Q22" s="129">
        <v>2.0309355628178167</v>
      </c>
      <c r="R22" s="128">
        <v>1.9029069603365656</v>
      </c>
      <c r="S22" s="128">
        <v>1.9789616416759088</v>
      </c>
      <c r="T22" s="127">
        <v>1.7162573430769044</v>
      </c>
      <c r="U22" s="129">
        <v>1.5575876398324624</v>
      </c>
      <c r="V22" s="128">
        <v>1.5081958465144112</v>
      </c>
      <c r="W22" s="128">
        <v>1.5063829488702822</v>
      </c>
      <c r="X22" s="127">
        <v>1.5635622670221068</v>
      </c>
      <c r="Y22" s="128">
        <v>1.5997179532950554</v>
      </c>
      <c r="Z22" s="128">
        <v>1.5966793605222733</v>
      </c>
      <c r="AA22" s="128">
        <v>1.5391749095569764</v>
      </c>
      <c r="AB22" s="130">
        <v>1.543923970936973</v>
      </c>
    </row>
    <row r="23" spans="2:28" ht="15">
      <c r="B23" s="110"/>
      <c r="C23" s="107"/>
      <c r="D23" s="107" t="s">
        <v>101</v>
      </c>
      <c r="E23" s="107"/>
      <c r="F23" s="108"/>
      <c r="G23" s="73" t="s">
        <v>96</v>
      </c>
      <c r="H23" s="127">
        <v>2.3882819854933075</v>
      </c>
      <c r="I23" s="128">
        <v>1.0784128070360737</v>
      </c>
      <c r="J23" s="128">
        <v>2.189433413762785</v>
      </c>
      <c r="K23" s="128">
        <v>1.6708932309397255</v>
      </c>
      <c r="L23" s="127">
        <v>1.6112972275607689</v>
      </c>
      <c r="M23" s="128">
        <v>0.4628712592885478</v>
      </c>
      <c r="N23" s="128">
        <v>1.294991781973593</v>
      </c>
      <c r="O23" s="128">
        <v>1.2198001687745261</v>
      </c>
      <c r="P23" s="127">
        <v>1.3371335504323412</v>
      </c>
      <c r="Q23" s="129">
        <v>2.089331166194455</v>
      </c>
      <c r="R23" s="128">
        <v>2.3286940952868918</v>
      </c>
      <c r="S23" s="128">
        <v>2.3719371326331213</v>
      </c>
      <c r="T23" s="127">
        <v>1.9664550129773914</v>
      </c>
      <c r="U23" s="129">
        <v>1.6997972368469476</v>
      </c>
      <c r="V23" s="128">
        <v>1.642043967168405</v>
      </c>
      <c r="W23" s="128">
        <v>1.6341012821407617</v>
      </c>
      <c r="X23" s="127">
        <v>1.7028234490755096</v>
      </c>
      <c r="Y23" s="128">
        <v>1.7289906154032764</v>
      </c>
      <c r="Z23" s="128">
        <v>1.6748370436569786</v>
      </c>
      <c r="AA23" s="128">
        <v>1.5830984611105805</v>
      </c>
      <c r="AB23" s="130">
        <v>1.462774316979079</v>
      </c>
    </row>
    <row r="24" spans="2:28" ht="18">
      <c r="B24" s="110"/>
      <c r="C24" s="107"/>
      <c r="D24" s="107" t="s">
        <v>102</v>
      </c>
      <c r="E24" s="107"/>
      <c r="F24" s="108"/>
      <c r="G24" s="73" t="s">
        <v>96</v>
      </c>
      <c r="H24" s="127">
        <v>-0.5875698856095966</v>
      </c>
      <c r="I24" s="128">
        <v>-0.2524238367517171</v>
      </c>
      <c r="J24" s="128">
        <v>-0.2656351048258756</v>
      </c>
      <c r="K24" s="128">
        <v>-0.13372113772651062</v>
      </c>
      <c r="L24" s="127">
        <v>-0.04139349233562939</v>
      </c>
      <c r="M24" s="128">
        <v>-0.5339822825683314</v>
      </c>
      <c r="N24" s="128">
        <v>-0.29376334321236186</v>
      </c>
      <c r="O24" s="128">
        <v>-0.4161174157151919</v>
      </c>
      <c r="P24" s="127">
        <v>0.25371609643171666</v>
      </c>
      <c r="Q24" s="129">
        <v>-0.057200495594955214</v>
      </c>
      <c r="R24" s="128">
        <v>-0.41609749710460164</v>
      </c>
      <c r="S24" s="128">
        <v>-0.3838703281037681</v>
      </c>
      <c r="T24" s="127">
        <v>-0.2453725294937783</v>
      </c>
      <c r="U24" s="129">
        <v>-0.1398327242317663</v>
      </c>
      <c r="V24" s="128">
        <v>-0.13168578221156224</v>
      </c>
      <c r="W24" s="128">
        <v>-0.1256648424684954</v>
      </c>
      <c r="X24" s="127">
        <v>-0.1369295141772966</v>
      </c>
      <c r="Y24" s="128">
        <v>-0.1270755379820372</v>
      </c>
      <c r="Z24" s="128">
        <v>-0.07687023201341958</v>
      </c>
      <c r="AA24" s="128">
        <v>-0.04323903505503779</v>
      </c>
      <c r="AB24" s="130">
        <v>0.07997973099411126</v>
      </c>
    </row>
    <row r="25" spans="2:28" ht="3.75" customHeight="1">
      <c r="B25" s="110"/>
      <c r="C25" s="107"/>
      <c r="D25" s="107"/>
      <c r="E25" s="107"/>
      <c r="F25" s="108"/>
      <c r="G25" s="73"/>
      <c r="H25" s="108"/>
      <c r="I25" s="107"/>
      <c r="J25" s="107"/>
      <c r="K25" s="107"/>
      <c r="L25" s="108"/>
      <c r="M25" s="107"/>
      <c r="N25" s="107"/>
      <c r="O25" s="107"/>
      <c r="P25" s="108"/>
      <c r="Q25" s="106"/>
      <c r="R25" s="107"/>
      <c r="S25" s="107"/>
      <c r="T25" s="108"/>
      <c r="U25" s="106"/>
      <c r="V25" s="107"/>
      <c r="W25" s="107"/>
      <c r="X25" s="108"/>
      <c r="Y25" s="107"/>
      <c r="Z25" s="107"/>
      <c r="AA25" s="107"/>
      <c r="AB25" s="109"/>
    </row>
    <row r="26" spans="2:28" ht="18.75" thickBot="1">
      <c r="B26" s="117"/>
      <c r="C26" s="118" t="s">
        <v>103</v>
      </c>
      <c r="D26" s="118"/>
      <c r="E26" s="118"/>
      <c r="F26" s="119"/>
      <c r="G26" s="143" t="s">
        <v>104</v>
      </c>
      <c r="H26" s="131">
        <v>3.5138844058935064</v>
      </c>
      <c r="I26" s="132">
        <v>5.655620468067141</v>
      </c>
      <c r="J26" s="132">
        <v>3.625680906258168</v>
      </c>
      <c r="K26" s="132">
        <v>2.3597052850464024</v>
      </c>
      <c r="L26" s="131">
        <v>2.175562242664128</v>
      </c>
      <c r="M26" s="132">
        <v>4.235832557291545</v>
      </c>
      <c r="N26" s="132">
        <v>6.720560882714537</v>
      </c>
      <c r="O26" s="132">
        <v>6.49993566954727</v>
      </c>
      <c r="P26" s="131">
        <v>5.187980194513628</v>
      </c>
      <c r="Q26" s="133">
        <v>5.252573691538757</v>
      </c>
      <c r="R26" s="132">
        <v>3.154631925004054</v>
      </c>
      <c r="S26" s="132">
        <v>2.937638269675631</v>
      </c>
      <c r="T26" s="131">
        <v>3.206959483420519</v>
      </c>
      <c r="U26" s="133">
        <v>2.2263947220487097</v>
      </c>
      <c r="V26" s="132">
        <v>2.365355816194011</v>
      </c>
      <c r="W26" s="132">
        <v>2.4147677005998673</v>
      </c>
      <c r="X26" s="131">
        <v>2.4310773667720014</v>
      </c>
      <c r="Y26" s="132">
        <v>2.4086776167374353</v>
      </c>
      <c r="Z26" s="132">
        <v>2.3025403611000854</v>
      </c>
      <c r="AA26" s="132">
        <v>2.108742397634103</v>
      </c>
      <c r="AB26" s="134">
        <v>1.8923201304519068</v>
      </c>
    </row>
    <row r="27" spans="2:27" ht="3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</row>
    <row r="28" spans="2:27" ht="15">
      <c r="B28" s="125" t="s">
        <v>190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</row>
    <row r="29" spans="2:27" ht="15">
      <c r="B29" s="125" t="s">
        <v>202</v>
      </c>
      <c r="C29" s="125"/>
      <c r="D29" s="125"/>
      <c r="E29" s="125"/>
      <c r="F29" s="126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2:27" ht="15">
      <c r="B30" s="125" t="s">
        <v>203</v>
      </c>
      <c r="C30" s="125"/>
      <c r="D30" s="125"/>
      <c r="E30" s="125"/>
      <c r="F30" s="126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</row>
    <row r="31" spans="2:27" ht="15">
      <c r="B31" s="125"/>
      <c r="C31" s="125"/>
      <c r="D31" s="125"/>
      <c r="E31" s="125"/>
      <c r="F31" s="125"/>
      <c r="G31" s="126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</row>
    <row r="32" spans="2:27" ht="15.75" thickBot="1">
      <c r="B32" s="125"/>
      <c r="C32" s="125"/>
      <c r="D32" s="125"/>
      <c r="E32" s="125"/>
      <c r="F32" s="137" t="s">
        <v>12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</row>
    <row r="33" spans="2:27" ht="15">
      <c r="B33" s="125"/>
      <c r="C33" s="125"/>
      <c r="D33" s="125"/>
      <c r="E33" s="125"/>
      <c r="F33" s="150"/>
      <c r="G33" s="151"/>
      <c r="H33" s="152">
        <v>43709</v>
      </c>
      <c r="I33" s="152">
        <v>43739</v>
      </c>
      <c r="J33" s="152">
        <v>43770</v>
      </c>
      <c r="K33" s="152">
        <v>43800</v>
      </c>
      <c r="L33" s="152">
        <v>43831</v>
      </c>
      <c r="M33" s="152">
        <v>43862</v>
      </c>
      <c r="N33" s="152">
        <v>43891</v>
      </c>
      <c r="O33" s="152">
        <v>43922</v>
      </c>
      <c r="P33" s="152">
        <v>43952</v>
      </c>
      <c r="Q33" s="152">
        <v>43983</v>
      </c>
      <c r="R33" s="152">
        <v>44013</v>
      </c>
      <c r="S33" s="152">
        <v>44044</v>
      </c>
      <c r="T33" s="152">
        <v>44075</v>
      </c>
      <c r="U33" s="152">
        <v>44105</v>
      </c>
      <c r="V33" s="152">
        <v>44136</v>
      </c>
      <c r="W33" s="153">
        <v>44166</v>
      </c>
      <c r="X33" s="125"/>
      <c r="Y33" s="125"/>
      <c r="Z33" s="125"/>
      <c r="AA33" s="125"/>
    </row>
    <row r="34" spans="2:27" ht="15.75" thickBot="1">
      <c r="B34" s="125"/>
      <c r="C34" s="125"/>
      <c r="D34" s="125"/>
      <c r="E34" s="125"/>
      <c r="F34" s="154" t="s">
        <v>87</v>
      </c>
      <c r="G34" s="120" t="s">
        <v>105</v>
      </c>
      <c r="H34" s="132">
        <v>3.044022733840663</v>
      </c>
      <c r="I34" s="132">
        <v>2.858517805582281</v>
      </c>
      <c r="J34" s="132">
        <v>2.987226280514534</v>
      </c>
      <c r="K34" s="132">
        <v>3.0841988310660327</v>
      </c>
      <c r="L34" s="132">
        <v>3.0650254432920576</v>
      </c>
      <c r="M34" s="132">
        <v>2.859502912466766</v>
      </c>
      <c r="N34" s="132">
        <v>2.4592236957096105</v>
      </c>
      <c r="O34" s="132">
        <v>2.525548283746275</v>
      </c>
      <c r="P34" s="132">
        <v>2.3745906976128737</v>
      </c>
      <c r="Q34" s="132">
        <v>2.5275836102164533</v>
      </c>
      <c r="R34" s="132">
        <v>2.392122984847944</v>
      </c>
      <c r="S34" s="132">
        <v>2.2507392354144145</v>
      </c>
      <c r="T34" s="132">
        <v>2.3205139198908995</v>
      </c>
      <c r="U34" s="132">
        <v>2.3810751230464433</v>
      </c>
      <c r="V34" s="132">
        <v>2.4356521068792603</v>
      </c>
      <c r="W34" s="134">
        <v>2.422294162677588</v>
      </c>
      <c r="X34" s="125"/>
      <c r="Y34" s="125"/>
      <c r="Z34" s="125"/>
      <c r="AA34" s="125"/>
    </row>
    <row r="35" spans="2:27" ht="15">
      <c r="B35" s="125"/>
      <c r="C35" s="125"/>
      <c r="D35" s="125"/>
      <c r="E35" s="125"/>
      <c r="F35" s="125" t="s">
        <v>190</v>
      </c>
      <c r="G35" s="155"/>
      <c r="H35" s="156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</row>
    <row r="36" spans="7:8" ht="15">
      <c r="G36" s="7"/>
      <c r="H36" s="8"/>
    </row>
    <row r="37" spans="7:8" ht="15">
      <c r="G37" s="7"/>
      <c r="H37" s="8"/>
    </row>
    <row r="38" spans="7:8" ht="15">
      <c r="G38" s="7"/>
      <c r="H38" s="8"/>
    </row>
    <row r="39" spans="7:8" ht="15">
      <c r="G39" s="7"/>
      <c r="H39" s="8"/>
    </row>
    <row r="40" spans="7:8" ht="15">
      <c r="G40" s="7"/>
      <c r="H40" s="8"/>
    </row>
    <row r="41" spans="7:8" ht="15">
      <c r="G41" s="7"/>
      <c r="H41" s="8"/>
    </row>
    <row r="42" spans="7:8" ht="15">
      <c r="G42" s="7"/>
      <c r="H42" s="8"/>
    </row>
    <row r="43" spans="7:8" ht="15">
      <c r="G43" s="7"/>
      <c r="H43" s="8"/>
    </row>
  </sheetData>
  <sheetProtection/>
  <mergeCells count="11">
    <mergeCell ref="Y3:AB3"/>
    <mergeCell ref="B2:AB2"/>
    <mergeCell ref="B3:F4"/>
    <mergeCell ref="G3:G4"/>
    <mergeCell ref="I3:I4"/>
    <mergeCell ref="J3:J4"/>
    <mergeCell ref="K3:K4"/>
    <mergeCell ref="L3:L4"/>
    <mergeCell ref="M3:P3"/>
    <mergeCell ref="Q3:T3"/>
    <mergeCell ref="U3:X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C19" sqref="AC19"/>
    </sheetView>
  </sheetViews>
  <sheetFormatPr defaultColWidth="9.140625" defaultRowHeight="15"/>
  <cols>
    <col min="1" max="5" width="3.140625" style="3" customWidth="1"/>
    <col min="6" max="6" width="35.00390625" style="3" customWidth="1"/>
    <col min="7" max="7" width="22.7109375" style="3" customWidth="1"/>
    <col min="8" max="8" width="10.140625" style="3" customWidth="1"/>
    <col min="9" max="27" width="9.140625" style="3" customWidth="1"/>
    <col min="28" max="16384" width="9.140625" style="3" customWidth="1"/>
  </cols>
  <sheetData>
    <row r="1" spans="2:27" ht="22.5" customHeight="1" thickBot="1">
      <c r="B1" s="144" t="s">
        <v>106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2:28" ht="30" customHeight="1">
      <c r="B2" s="293" t="str">
        <f>"Medium-Term Forecast "&amp;Summary!H3&amp;" - labour market [level]"</f>
        <v>Medium-Term Forecast MTF-2019Q4 - labour market [level]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2:28" ht="15">
      <c r="B3" s="296" t="s">
        <v>19</v>
      </c>
      <c r="C3" s="297"/>
      <c r="D3" s="297"/>
      <c r="E3" s="297"/>
      <c r="F3" s="298"/>
      <c r="G3" s="289" t="s">
        <v>18</v>
      </c>
      <c r="H3" s="95" t="s">
        <v>17</v>
      </c>
      <c r="I3" s="291">
        <v>2019</v>
      </c>
      <c r="J3" s="291">
        <v>2020</v>
      </c>
      <c r="K3" s="291">
        <v>2021</v>
      </c>
      <c r="L3" s="287">
        <v>2022</v>
      </c>
      <c r="M3" s="283">
        <v>2019</v>
      </c>
      <c r="N3" s="284"/>
      <c r="O3" s="284"/>
      <c r="P3" s="284"/>
      <c r="Q3" s="283">
        <v>2020</v>
      </c>
      <c r="R3" s="284"/>
      <c r="S3" s="284"/>
      <c r="T3" s="284"/>
      <c r="U3" s="283">
        <v>2021</v>
      </c>
      <c r="V3" s="284"/>
      <c r="W3" s="284"/>
      <c r="X3" s="284"/>
      <c r="Y3" s="283">
        <v>2022</v>
      </c>
      <c r="Z3" s="284"/>
      <c r="AA3" s="284"/>
      <c r="AB3" s="286"/>
    </row>
    <row r="4" spans="2:28" ht="15">
      <c r="B4" s="299"/>
      <c r="C4" s="300"/>
      <c r="D4" s="300"/>
      <c r="E4" s="300"/>
      <c r="F4" s="301"/>
      <c r="G4" s="290"/>
      <c r="H4" s="157">
        <v>2018</v>
      </c>
      <c r="I4" s="292"/>
      <c r="J4" s="292"/>
      <c r="K4" s="292"/>
      <c r="L4" s="288"/>
      <c r="M4" s="98" t="s">
        <v>0</v>
      </c>
      <c r="N4" s="98" t="s">
        <v>1</v>
      </c>
      <c r="O4" s="98" t="s">
        <v>2</v>
      </c>
      <c r="P4" s="249" t="s">
        <v>3</v>
      </c>
      <c r="Q4" s="97" t="s">
        <v>0</v>
      </c>
      <c r="R4" s="98" t="s">
        <v>1</v>
      </c>
      <c r="S4" s="98" t="s">
        <v>2</v>
      </c>
      <c r="T4" s="249" t="s">
        <v>3</v>
      </c>
      <c r="U4" s="97" t="s">
        <v>0</v>
      </c>
      <c r="V4" s="98" t="s">
        <v>1</v>
      </c>
      <c r="W4" s="98" t="s">
        <v>2</v>
      </c>
      <c r="X4" s="249" t="s">
        <v>3</v>
      </c>
      <c r="Y4" s="98" t="s">
        <v>0</v>
      </c>
      <c r="Z4" s="98" t="s">
        <v>1</v>
      </c>
      <c r="AA4" s="98" t="s">
        <v>2</v>
      </c>
      <c r="AB4" s="99" t="s">
        <v>3</v>
      </c>
    </row>
    <row r="5" spans="2:28" ht="3.75" customHeight="1">
      <c r="B5" s="100"/>
      <c r="C5" s="101"/>
      <c r="D5" s="101"/>
      <c r="E5" s="101"/>
      <c r="F5" s="102"/>
      <c r="G5" s="103"/>
      <c r="H5" s="158"/>
      <c r="I5" s="248"/>
      <c r="J5" s="248"/>
      <c r="K5" s="248"/>
      <c r="L5" s="145"/>
      <c r="M5" s="105"/>
      <c r="N5" s="105"/>
      <c r="O5" s="105"/>
      <c r="P5" s="104"/>
      <c r="Q5" s="146"/>
      <c r="R5" s="105"/>
      <c r="S5" s="105"/>
      <c r="T5" s="104"/>
      <c r="U5" s="146"/>
      <c r="V5" s="105"/>
      <c r="W5" s="105"/>
      <c r="X5" s="104"/>
      <c r="Y5" s="105"/>
      <c r="Z5" s="105"/>
      <c r="AA5" s="105"/>
      <c r="AB5" s="140"/>
    </row>
    <row r="6" spans="2:28" ht="15">
      <c r="B6" s="100" t="s">
        <v>107</v>
      </c>
      <c r="C6" s="101"/>
      <c r="D6" s="101"/>
      <c r="E6" s="101"/>
      <c r="F6" s="148"/>
      <c r="G6" s="159"/>
      <c r="H6" s="158"/>
      <c r="I6" s="248"/>
      <c r="J6" s="248"/>
      <c r="K6" s="248"/>
      <c r="L6" s="145"/>
      <c r="M6" s="105"/>
      <c r="N6" s="105"/>
      <c r="O6" s="105"/>
      <c r="P6" s="104"/>
      <c r="Q6" s="146"/>
      <c r="R6" s="105"/>
      <c r="S6" s="105"/>
      <c r="T6" s="104"/>
      <c r="U6" s="146"/>
      <c r="V6" s="105"/>
      <c r="W6" s="105"/>
      <c r="X6" s="104"/>
      <c r="Y6" s="105"/>
      <c r="Z6" s="105"/>
      <c r="AA6" s="105"/>
      <c r="AB6" s="140"/>
    </row>
    <row r="7" spans="2:28" ht="15">
      <c r="B7" s="100"/>
      <c r="C7" s="147" t="s">
        <v>43</v>
      </c>
      <c r="D7" s="101"/>
      <c r="E7" s="101"/>
      <c r="F7" s="148"/>
      <c r="G7" s="73" t="s">
        <v>108</v>
      </c>
      <c r="H7" s="160">
        <v>2419.902</v>
      </c>
      <c r="I7" s="161">
        <v>2450.5319551412763</v>
      </c>
      <c r="J7" s="161">
        <v>2455.1329408356564</v>
      </c>
      <c r="K7" s="161">
        <v>2458.509487976967</v>
      </c>
      <c r="L7" s="162">
        <v>2460.2106771262975</v>
      </c>
      <c r="M7" s="163">
        <v>2443.00687381671</v>
      </c>
      <c r="N7" s="163">
        <v>2449.85497000662</v>
      </c>
      <c r="O7" s="163">
        <v>2453.96936193823</v>
      </c>
      <c r="P7" s="164">
        <v>2455.2966148035443</v>
      </c>
      <c r="Q7" s="165">
        <v>2454.949085261199</v>
      </c>
      <c r="R7" s="163">
        <v>2454.865458667362</v>
      </c>
      <c r="S7" s="163">
        <v>2455.0199562167522</v>
      </c>
      <c r="T7" s="164">
        <v>2455.6972631973126</v>
      </c>
      <c r="U7" s="165">
        <v>2457.039591386431</v>
      </c>
      <c r="V7" s="163">
        <v>2458.000560512973</v>
      </c>
      <c r="W7" s="163">
        <v>2459.0497004418667</v>
      </c>
      <c r="X7" s="164">
        <v>2459.9480995665976</v>
      </c>
      <c r="Y7" s="163">
        <v>2460.4977712744817</v>
      </c>
      <c r="Z7" s="163">
        <v>2460.5319873229746</v>
      </c>
      <c r="AA7" s="163">
        <v>2460.2071558324124</v>
      </c>
      <c r="AB7" s="166">
        <v>2459.60579407532</v>
      </c>
    </row>
    <row r="8" spans="2:28" ht="3.75" customHeight="1">
      <c r="B8" s="110"/>
      <c r="C8" s="107"/>
      <c r="D8" s="141"/>
      <c r="E8" s="107"/>
      <c r="F8" s="108"/>
      <c r="G8" s="73"/>
      <c r="H8" s="167"/>
      <c r="I8" s="163"/>
      <c r="J8" s="163"/>
      <c r="K8" s="163"/>
      <c r="L8" s="164"/>
      <c r="M8" s="163"/>
      <c r="N8" s="163"/>
      <c r="O8" s="163"/>
      <c r="P8" s="164"/>
      <c r="Q8" s="165"/>
      <c r="R8" s="163"/>
      <c r="S8" s="163"/>
      <c r="T8" s="164"/>
      <c r="U8" s="165"/>
      <c r="V8" s="163"/>
      <c r="W8" s="163"/>
      <c r="X8" s="164"/>
      <c r="Y8" s="163"/>
      <c r="Z8" s="163"/>
      <c r="AA8" s="163"/>
      <c r="AB8" s="166"/>
    </row>
    <row r="9" spans="2:28" ht="15">
      <c r="B9" s="110"/>
      <c r="C9" s="107"/>
      <c r="D9" s="141" t="s">
        <v>109</v>
      </c>
      <c r="E9" s="107"/>
      <c r="F9" s="108"/>
      <c r="G9" s="73" t="s">
        <v>108</v>
      </c>
      <c r="H9" s="167">
        <v>2097.442</v>
      </c>
      <c r="I9" s="163">
        <v>2124.0749915453475</v>
      </c>
      <c r="J9" s="163">
        <v>2127.1843745937135</v>
      </c>
      <c r="K9" s="163">
        <v>2130.3033902345255</v>
      </c>
      <c r="L9" s="164">
        <v>2131.7774740361015</v>
      </c>
      <c r="M9" s="168"/>
      <c r="N9" s="168"/>
      <c r="O9" s="168"/>
      <c r="P9" s="169"/>
      <c r="Q9" s="170"/>
      <c r="R9" s="168"/>
      <c r="S9" s="168"/>
      <c r="T9" s="169"/>
      <c r="U9" s="170"/>
      <c r="V9" s="168"/>
      <c r="W9" s="168"/>
      <c r="X9" s="169"/>
      <c r="Y9" s="168"/>
      <c r="Z9" s="168"/>
      <c r="AA9" s="168"/>
      <c r="AB9" s="171"/>
    </row>
    <row r="10" spans="2:28" ht="15">
      <c r="B10" s="110"/>
      <c r="C10" s="107"/>
      <c r="D10" s="141" t="s">
        <v>110</v>
      </c>
      <c r="E10" s="107"/>
      <c r="F10" s="108"/>
      <c r="G10" s="73" t="s">
        <v>108</v>
      </c>
      <c r="H10" s="167">
        <v>322.46</v>
      </c>
      <c r="I10" s="163">
        <v>326.4569635959289</v>
      </c>
      <c r="J10" s="163">
        <v>327.9485662419431</v>
      </c>
      <c r="K10" s="163">
        <v>328.2060977424414</v>
      </c>
      <c r="L10" s="164">
        <v>328.43320309019555</v>
      </c>
      <c r="M10" s="168"/>
      <c r="N10" s="168"/>
      <c r="O10" s="168"/>
      <c r="P10" s="169"/>
      <c r="Q10" s="170"/>
      <c r="R10" s="168"/>
      <c r="S10" s="168"/>
      <c r="T10" s="169"/>
      <c r="U10" s="170"/>
      <c r="V10" s="168"/>
      <c r="W10" s="168"/>
      <c r="X10" s="169"/>
      <c r="Y10" s="168"/>
      <c r="Z10" s="168"/>
      <c r="AA10" s="168"/>
      <c r="AB10" s="171"/>
    </row>
    <row r="11" spans="2:28" ht="3.75" customHeight="1">
      <c r="B11" s="110"/>
      <c r="C11" s="107"/>
      <c r="D11" s="107"/>
      <c r="E11" s="107"/>
      <c r="F11" s="108"/>
      <c r="G11" s="73"/>
      <c r="H11" s="172"/>
      <c r="I11" s="107"/>
      <c r="J11" s="107"/>
      <c r="K11" s="107"/>
      <c r="L11" s="108"/>
      <c r="M11" s="107"/>
      <c r="N11" s="107"/>
      <c r="O11" s="107"/>
      <c r="P11" s="108"/>
      <c r="Q11" s="106"/>
      <c r="R11" s="107"/>
      <c r="S11" s="107"/>
      <c r="T11" s="108"/>
      <c r="U11" s="106"/>
      <c r="V11" s="107"/>
      <c r="W11" s="107"/>
      <c r="X11" s="108"/>
      <c r="Y11" s="107"/>
      <c r="Z11" s="107"/>
      <c r="AA11" s="107"/>
      <c r="AB11" s="109"/>
    </row>
    <row r="12" spans="2:28" ht="15">
      <c r="B12" s="110"/>
      <c r="C12" s="107" t="s">
        <v>111</v>
      </c>
      <c r="D12" s="107"/>
      <c r="E12" s="107"/>
      <c r="F12" s="108"/>
      <c r="G12" s="73" t="s">
        <v>112</v>
      </c>
      <c r="H12" s="135">
        <v>179.50149999999977</v>
      </c>
      <c r="I12" s="128">
        <v>160.46410336203127</v>
      </c>
      <c r="J12" s="128">
        <v>168.777961762281</v>
      </c>
      <c r="K12" s="128">
        <v>172.75884327099172</v>
      </c>
      <c r="L12" s="127">
        <v>175.0998760380399</v>
      </c>
      <c r="M12" s="42">
        <v>159.994598366647</v>
      </c>
      <c r="N12" s="42">
        <v>159.166972435865</v>
      </c>
      <c r="O12" s="42">
        <v>159.939580504255</v>
      </c>
      <c r="P12" s="43">
        <v>162.755262141358</v>
      </c>
      <c r="Q12" s="149">
        <v>166.46077446613384</v>
      </c>
      <c r="R12" s="42">
        <v>168.67188031705595</v>
      </c>
      <c r="S12" s="42">
        <v>169.495235415293</v>
      </c>
      <c r="T12" s="43">
        <v>170.48395685064128</v>
      </c>
      <c r="U12" s="149">
        <v>171.41805303750806</v>
      </c>
      <c r="V12" s="42">
        <v>172.5208063064707</v>
      </c>
      <c r="W12" s="42">
        <v>173.0270322364649</v>
      </c>
      <c r="X12" s="43">
        <v>174.06948150352324</v>
      </c>
      <c r="Y12" s="42">
        <v>174.63619194792628</v>
      </c>
      <c r="Z12" s="42">
        <v>174.71788757564948</v>
      </c>
      <c r="AA12" s="42">
        <v>175.15958025944605</v>
      </c>
      <c r="AB12" s="44">
        <v>175.88584436913786</v>
      </c>
    </row>
    <row r="13" spans="2:28" ht="15">
      <c r="B13" s="110"/>
      <c r="C13" s="107" t="s">
        <v>48</v>
      </c>
      <c r="D13" s="107"/>
      <c r="E13" s="107"/>
      <c r="F13" s="108"/>
      <c r="G13" s="73" t="s">
        <v>4</v>
      </c>
      <c r="H13" s="135">
        <v>6.536730088158574</v>
      </c>
      <c r="I13" s="128">
        <v>5.857962043592264</v>
      </c>
      <c r="J13" s="128">
        <v>6.179968356057368</v>
      </c>
      <c r="K13" s="128">
        <v>6.335916970628362</v>
      </c>
      <c r="L13" s="127">
        <v>6.431857876078789</v>
      </c>
      <c r="M13" s="128">
        <v>5.818385645643724</v>
      </c>
      <c r="N13" s="128">
        <v>5.818973093746377</v>
      </c>
      <c r="O13" s="128">
        <v>5.8418794920816755</v>
      </c>
      <c r="P13" s="127">
        <v>5.9526099428972765</v>
      </c>
      <c r="Q13" s="129">
        <v>6.09079945875969</v>
      </c>
      <c r="R13" s="128">
        <v>6.17473751690593</v>
      </c>
      <c r="S13" s="128">
        <v>6.207712862396978</v>
      </c>
      <c r="T13" s="127">
        <v>6.246623586166873</v>
      </c>
      <c r="U13" s="129">
        <v>6.2828682168966115</v>
      </c>
      <c r="V13" s="128">
        <v>6.32591051300683</v>
      </c>
      <c r="W13" s="128">
        <v>6.347084560795889</v>
      </c>
      <c r="X13" s="127">
        <v>6.387804591814119</v>
      </c>
      <c r="Y13" s="128">
        <v>6.411213715986867</v>
      </c>
      <c r="Z13" s="128">
        <v>6.416713462778742</v>
      </c>
      <c r="AA13" s="128">
        <v>6.4352999834883375</v>
      </c>
      <c r="AB13" s="130">
        <v>6.464204342061208</v>
      </c>
    </row>
    <row r="14" spans="2:28" ht="3.75" customHeight="1">
      <c r="B14" s="110"/>
      <c r="C14" s="107"/>
      <c r="D14" s="107"/>
      <c r="E14" s="107"/>
      <c r="F14" s="108"/>
      <c r="G14" s="73"/>
      <c r="H14" s="172"/>
      <c r="I14" s="107"/>
      <c r="J14" s="107"/>
      <c r="K14" s="107"/>
      <c r="L14" s="108"/>
      <c r="M14" s="107"/>
      <c r="N14" s="107"/>
      <c r="O14" s="107"/>
      <c r="P14" s="108"/>
      <c r="Q14" s="106"/>
      <c r="R14" s="107"/>
      <c r="S14" s="107"/>
      <c r="T14" s="108"/>
      <c r="U14" s="106"/>
      <c r="V14" s="107"/>
      <c r="W14" s="107"/>
      <c r="X14" s="108"/>
      <c r="Y14" s="107"/>
      <c r="Z14" s="107"/>
      <c r="AA14" s="107"/>
      <c r="AB14" s="109"/>
    </row>
    <row r="15" spans="2:28" ht="15">
      <c r="B15" s="100" t="s">
        <v>113</v>
      </c>
      <c r="C15" s="107"/>
      <c r="D15" s="107"/>
      <c r="E15" s="107"/>
      <c r="F15" s="108"/>
      <c r="G15" s="73"/>
      <c r="H15" s="172"/>
      <c r="I15" s="107"/>
      <c r="J15" s="107"/>
      <c r="K15" s="107"/>
      <c r="L15" s="108"/>
      <c r="M15" s="107"/>
      <c r="N15" s="107"/>
      <c r="O15" s="107"/>
      <c r="P15" s="108"/>
      <c r="Q15" s="106"/>
      <c r="R15" s="107"/>
      <c r="S15" s="107"/>
      <c r="T15" s="108"/>
      <c r="U15" s="106"/>
      <c r="V15" s="107"/>
      <c r="W15" s="107"/>
      <c r="X15" s="108"/>
      <c r="Y15" s="107"/>
      <c r="Z15" s="107"/>
      <c r="AA15" s="107"/>
      <c r="AB15" s="109"/>
    </row>
    <row r="16" spans="2:28" ht="15">
      <c r="B16" s="110"/>
      <c r="C16" s="107" t="s">
        <v>114</v>
      </c>
      <c r="D16" s="107"/>
      <c r="E16" s="107"/>
      <c r="F16" s="108"/>
      <c r="G16" s="73" t="s">
        <v>13</v>
      </c>
      <c r="H16" s="173">
        <v>17780.903119132727</v>
      </c>
      <c r="I16" s="114">
        <v>18979.458183206487</v>
      </c>
      <c r="J16" s="114">
        <v>20061.88691073757</v>
      </c>
      <c r="K16" s="114">
        <v>21016.489930811164</v>
      </c>
      <c r="L16" s="115">
        <v>22006.27420458823</v>
      </c>
      <c r="M16" s="114">
        <v>4625.762596647385</v>
      </c>
      <c r="N16" s="114">
        <v>4743.29266154012</v>
      </c>
      <c r="O16" s="114">
        <v>4789.2643357506495</v>
      </c>
      <c r="P16" s="115">
        <v>4820.646641624036</v>
      </c>
      <c r="Q16" s="113">
        <v>4922.465971803594</v>
      </c>
      <c r="R16" s="114">
        <v>4987.506649455981</v>
      </c>
      <c r="S16" s="114">
        <v>5048.3143837122725</v>
      </c>
      <c r="T16" s="115">
        <v>5103.537372296852</v>
      </c>
      <c r="U16" s="113">
        <v>5163.068285890851</v>
      </c>
      <c r="V16" s="114">
        <v>5222.567038804458</v>
      </c>
      <c r="W16" s="114">
        <v>5283.16422472389</v>
      </c>
      <c r="X16" s="115">
        <v>5347.5683478173305</v>
      </c>
      <c r="Y16" s="114">
        <v>5412.299165617768</v>
      </c>
      <c r="Z16" s="114">
        <v>5472.777371452877</v>
      </c>
      <c r="AA16" s="114">
        <v>5531.737682726497</v>
      </c>
      <c r="AB16" s="116">
        <v>5589.49582382307</v>
      </c>
    </row>
    <row r="17" spans="1:113" s="13" customFormat="1" ht="18">
      <c r="A17" s="11"/>
      <c r="B17" s="174"/>
      <c r="C17" s="70" t="s">
        <v>115</v>
      </c>
      <c r="D17" s="70"/>
      <c r="E17" s="70"/>
      <c r="F17" s="71"/>
      <c r="G17" s="72" t="s">
        <v>13</v>
      </c>
      <c r="H17" s="175">
        <v>1012.9999999999991</v>
      </c>
      <c r="I17" s="176">
        <v>1090.6462621601222</v>
      </c>
      <c r="J17" s="176">
        <v>1153.248219193001</v>
      </c>
      <c r="K17" s="176">
        <v>1210.5385372191208</v>
      </c>
      <c r="L17" s="177">
        <v>1266.6720236653043</v>
      </c>
      <c r="M17" s="114">
        <v>1063.10106910449</v>
      </c>
      <c r="N17" s="114">
        <v>1091.53455172333</v>
      </c>
      <c r="O17" s="114">
        <v>1099.821408800305</v>
      </c>
      <c r="P17" s="115">
        <v>1108.1280190123634</v>
      </c>
      <c r="Q17" s="114">
        <v>1131.8661771265113</v>
      </c>
      <c r="R17" s="114">
        <v>1146.8215559130397</v>
      </c>
      <c r="S17" s="114">
        <v>1160.8036165522876</v>
      </c>
      <c r="T17" s="115">
        <v>1173.501527180165</v>
      </c>
      <c r="U17" s="114">
        <v>1189.5667530994403</v>
      </c>
      <c r="V17" s="114">
        <v>1203.2752176011256</v>
      </c>
      <c r="W17" s="114">
        <v>1217.2367601780697</v>
      </c>
      <c r="X17" s="115">
        <v>1232.075417997848</v>
      </c>
      <c r="Y17" s="114">
        <v>1246.1167589125341</v>
      </c>
      <c r="Z17" s="114">
        <v>1260.0411380966807</v>
      </c>
      <c r="AA17" s="114">
        <v>1273.6160403222432</v>
      </c>
      <c r="AB17" s="116">
        <v>1286.9141573297593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2:28" ht="15">
      <c r="B18" s="110"/>
      <c r="C18" s="107"/>
      <c r="D18" s="141" t="s">
        <v>116</v>
      </c>
      <c r="E18" s="107"/>
      <c r="F18" s="108"/>
      <c r="G18" s="73" t="s">
        <v>13</v>
      </c>
      <c r="H18" s="175">
        <v>998.0188329379757</v>
      </c>
      <c r="I18" s="178">
        <v>1062.0754807479395</v>
      </c>
      <c r="J18" s="178">
        <v>1112.7406856752436</v>
      </c>
      <c r="K18" s="178">
        <v>1164.9343400050836</v>
      </c>
      <c r="L18" s="179">
        <v>1217.3017623517544</v>
      </c>
      <c r="M18" s="205"/>
      <c r="N18" s="205"/>
      <c r="O18" s="205"/>
      <c r="P18" s="204"/>
      <c r="Q18" s="252"/>
      <c r="R18" s="205"/>
      <c r="S18" s="205"/>
      <c r="T18" s="204"/>
      <c r="U18" s="252"/>
      <c r="V18" s="205"/>
      <c r="W18" s="205"/>
      <c r="X18" s="204"/>
      <c r="Y18" s="205"/>
      <c r="Z18" s="205"/>
      <c r="AA18" s="205"/>
      <c r="AB18" s="206"/>
    </row>
    <row r="19" spans="2:28" ht="18">
      <c r="B19" s="110"/>
      <c r="C19" s="107"/>
      <c r="D19" s="141" t="s">
        <v>117</v>
      </c>
      <c r="E19" s="107"/>
      <c r="F19" s="108"/>
      <c r="G19" s="73" t="s">
        <v>13</v>
      </c>
      <c r="H19" s="175">
        <v>1072.36230822631</v>
      </c>
      <c r="I19" s="178">
        <v>1203.6173255088247</v>
      </c>
      <c r="J19" s="178">
        <v>1312.6583441296143</v>
      </c>
      <c r="K19" s="178">
        <v>1390.0342674786912</v>
      </c>
      <c r="L19" s="179">
        <v>1461.0802310681806</v>
      </c>
      <c r="M19" s="205"/>
      <c r="N19" s="205"/>
      <c r="O19" s="205"/>
      <c r="P19" s="204"/>
      <c r="Q19" s="252"/>
      <c r="R19" s="205"/>
      <c r="S19" s="205"/>
      <c r="T19" s="204"/>
      <c r="U19" s="252"/>
      <c r="V19" s="205"/>
      <c r="W19" s="205"/>
      <c r="X19" s="204"/>
      <c r="Y19" s="205"/>
      <c r="Z19" s="205"/>
      <c r="AA19" s="205"/>
      <c r="AB19" s="206"/>
    </row>
    <row r="20" spans="2:28" ht="15">
      <c r="B20" s="110"/>
      <c r="C20" s="107" t="s">
        <v>118</v>
      </c>
      <c r="D20" s="107"/>
      <c r="E20" s="107"/>
      <c r="F20" s="108"/>
      <c r="G20" s="73" t="s">
        <v>13</v>
      </c>
      <c r="H20" s="183">
        <v>897.7992860339712</v>
      </c>
      <c r="I20" s="184">
        <v>941.5910095149227</v>
      </c>
      <c r="J20" s="184">
        <v>972.0895849118629</v>
      </c>
      <c r="K20" s="184">
        <v>999.0562204508566</v>
      </c>
      <c r="L20" s="185">
        <v>1027.8836108584564</v>
      </c>
      <c r="M20" s="205"/>
      <c r="N20" s="205"/>
      <c r="O20" s="205"/>
      <c r="P20" s="204"/>
      <c r="Q20" s="252"/>
      <c r="R20" s="205"/>
      <c r="S20" s="205"/>
      <c r="T20" s="204"/>
      <c r="U20" s="252"/>
      <c r="V20" s="205"/>
      <c r="W20" s="205"/>
      <c r="X20" s="204"/>
      <c r="Y20" s="205"/>
      <c r="Z20" s="205"/>
      <c r="AA20" s="205"/>
      <c r="AB20" s="206"/>
    </row>
    <row r="21" spans="2:28" ht="18">
      <c r="B21" s="110"/>
      <c r="C21" s="107" t="s">
        <v>119</v>
      </c>
      <c r="D21" s="107"/>
      <c r="E21" s="107"/>
      <c r="F21" s="108"/>
      <c r="G21" s="73" t="s">
        <v>120</v>
      </c>
      <c r="H21" s="186">
        <v>36081.623140110634</v>
      </c>
      <c r="I21" s="114">
        <v>36452.17578497508</v>
      </c>
      <c r="J21" s="114">
        <v>37182.96573592271</v>
      </c>
      <c r="K21" s="114">
        <v>38054.27091864656</v>
      </c>
      <c r="L21" s="115">
        <v>38998.03328050958</v>
      </c>
      <c r="M21" s="114">
        <v>9093.761971208229</v>
      </c>
      <c r="N21" s="114">
        <v>9096.542256248042</v>
      </c>
      <c r="O21" s="114">
        <v>9114.72374263278</v>
      </c>
      <c r="P21" s="115">
        <v>9147.015636436436</v>
      </c>
      <c r="Q21" s="113">
        <v>9194.121541738112</v>
      </c>
      <c r="R21" s="114">
        <v>9272.378979652549</v>
      </c>
      <c r="S21" s="114">
        <v>9333.550791986274</v>
      </c>
      <c r="T21" s="115">
        <v>9382.885976769694</v>
      </c>
      <c r="U21" s="113">
        <v>9433.48889289835</v>
      </c>
      <c r="V21" s="114">
        <v>9485.030006523662</v>
      </c>
      <c r="W21" s="114">
        <v>9537.44461361226</v>
      </c>
      <c r="X21" s="115">
        <v>9598.198851597956</v>
      </c>
      <c r="Y21" s="114">
        <v>9656.272427566484</v>
      </c>
      <c r="Z21" s="114">
        <v>9715.743690622841</v>
      </c>
      <c r="AA21" s="114">
        <v>9779.94851122537</v>
      </c>
      <c r="AB21" s="116">
        <v>9846.10773488241</v>
      </c>
    </row>
    <row r="22" spans="2:28" ht="15">
      <c r="B22" s="110"/>
      <c r="C22" s="107" t="s">
        <v>121</v>
      </c>
      <c r="D22" s="107"/>
      <c r="E22" s="107"/>
      <c r="F22" s="108"/>
      <c r="G22" s="73" t="s">
        <v>122</v>
      </c>
      <c r="H22" s="135">
        <v>41.56526440746546</v>
      </c>
      <c r="I22" s="128">
        <v>42.91217418004748</v>
      </c>
      <c r="J22" s="128">
        <v>43.6021459859317</v>
      </c>
      <c r="K22" s="128">
        <v>43.74251905091984</v>
      </c>
      <c r="L22" s="127">
        <v>43.77950486517636</v>
      </c>
      <c r="M22" s="128">
        <v>42.213252123523546</v>
      </c>
      <c r="N22" s="128">
        <v>43.10166847309192</v>
      </c>
      <c r="O22" s="128">
        <v>43.224622804560475</v>
      </c>
      <c r="P22" s="127">
        <v>43.109153319014005</v>
      </c>
      <c r="Q22" s="129">
        <v>43.57653145721104</v>
      </c>
      <c r="R22" s="128">
        <v>43.58204354203711</v>
      </c>
      <c r="S22" s="128">
        <v>43.605620934196246</v>
      </c>
      <c r="T22" s="127">
        <v>43.64438801028241</v>
      </c>
      <c r="U22" s="129">
        <v>43.686922105741594</v>
      </c>
      <c r="V22" s="128">
        <v>43.72763996168075</v>
      </c>
      <c r="W22" s="128">
        <v>43.76195739619771</v>
      </c>
      <c r="X22" s="127">
        <v>43.79355674005928</v>
      </c>
      <c r="Y22" s="128">
        <v>43.81679187212134</v>
      </c>
      <c r="Z22" s="128">
        <v>43.80412272858531</v>
      </c>
      <c r="AA22" s="128">
        <v>43.77749318430059</v>
      </c>
      <c r="AB22" s="130">
        <v>43.71961167569818</v>
      </c>
    </row>
    <row r="23" spans="2:28" ht="3.75" customHeight="1">
      <c r="B23" s="110"/>
      <c r="C23" s="107"/>
      <c r="D23" s="107"/>
      <c r="E23" s="107"/>
      <c r="F23" s="108"/>
      <c r="G23" s="73"/>
      <c r="H23" s="172"/>
      <c r="I23" s="107"/>
      <c r="J23" s="107"/>
      <c r="K23" s="107"/>
      <c r="L23" s="108"/>
      <c r="M23" s="107"/>
      <c r="N23" s="107"/>
      <c r="O23" s="107"/>
      <c r="P23" s="108"/>
      <c r="Q23" s="106"/>
      <c r="R23" s="107"/>
      <c r="S23" s="107"/>
      <c r="T23" s="108"/>
      <c r="U23" s="106"/>
      <c r="V23" s="107"/>
      <c r="W23" s="107"/>
      <c r="X23" s="108"/>
      <c r="Y23" s="107"/>
      <c r="Z23" s="107"/>
      <c r="AA23" s="107"/>
      <c r="AB23" s="109"/>
    </row>
    <row r="24" spans="2:28" ht="15">
      <c r="B24" s="100" t="s">
        <v>123</v>
      </c>
      <c r="C24" s="107"/>
      <c r="D24" s="107"/>
      <c r="E24" s="107"/>
      <c r="F24" s="108"/>
      <c r="G24" s="73"/>
      <c r="H24" s="172"/>
      <c r="I24" s="107"/>
      <c r="J24" s="107"/>
      <c r="K24" s="107"/>
      <c r="L24" s="108"/>
      <c r="M24" s="107"/>
      <c r="N24" s="107"/>
      <c r="O24" s="107"/>
      <c r="P24" s="108"/>
      <c r="Q24" s="106"/>
      <c r="R24" s="107"/>
      <c r="S24" s="107"/>
      <c r="T24" s="108"/>
      <c r="U24" s="106"/>
      <c r="V24" s="107"/>
      <c r="W24" s="107"/>
      <c r="X24" s="108"/>
      <c r="Y24" s="107"/>
      <c r="Z24" s="107"/>
      <c r="AA24" s="107"/>
      <c r="AB24" s="109"/>
    </row>
    <row r="25" spans="2:28" ht="15">
      <c r="B25" s="110"/>
      <c r="C25" s="107" t="s">
        <v>124</v>
      </c>
      <c r="D25" s="107"/>
      <c r="E25" s="107"/>
      <c r="F25" s="108"/>
      <c r="G25" s="73" t="s">
        <v>112</v>
      </c>
      <c r="H25" s="167">
        <v>3748.563566287725</v>
      </c>
      <c r="I25" s="163">
        <v>3718.0600606951266</v>
      </c>
      <c r="J25" s="163">
        <v>3691.850741659442</v>
      </c>
      <c r="K25" s="163">
        <v>3667.6443869297655</v>
      </c>
      <c r="L25" s="164">
        <v>3643.2306332994167</v>
      </c>
      <c r="M25" s="163">
        <v>3729.8421120340217</v>
      </c>
      <c r="N25" s="163">
        <v>3721.697636542797</v>
      </c>
      <c r="O25" s="163">
        <v>3713.7371960560567</v>
      </c>
      <c r="P25" s="164">
        <v>3706.9632981476307</v>
      </c>
      <c r="Q25" s="165">
        <v>3700.739845434646</v>
      </c>
      <c r="R25" s="163">
        <v>3694.6948228393708</v>
      </c>
      <c r="S25" s="163">
        <v>3688.828230361804</v>
      </c>
      <c r="T25" s="164">
        <v>3683.1400680019465</v>
      </c>
      <c r="U25" s="165">
        <v>3676.846890791077</v>
      </c>
      <c r="V25" s="163">
        <v>3670.6698575386104</v>
      </c>
      <c r="W25" s="163">
        <v>3664.612007666254</v>
      </c>
      <c r="X25" s="164">
        <v>3658.4487917231218</v>
      </c>
      <c r="Y25" s="163">
        <v>3652.242683019775</v>
      </c>
      <c r="Z25" s="163">
        <v>3646.1222088495424</v>
      </c>
      <c r="AA25" s="163">
        <v>3640.1641417625624</v>
      </c>
      <c r="AB25" s="166">
        <v>3634.3934995657874</v>
      </c>
    </row>
    <row r="26" spans="2:28" ht="15">
      <c r="B26" s="110"/>
      <c r="C26" s="107" t="s">
        <v>125</v>
      </c>
      <c r="D26" s="107"/>
      <c r="E26" s="107"/>
      <c r="F26" s="108"/>
      <c r="G26" s="73" t="s">
        <v>112</v>
      </c>
      <c r="H26" s="167">
        <v>2746.2349999999974</v>
      </c>
      <c r="I26" s="163">
        <v>2739.2786787421082</v>
      </c>
      <c r="J26" s="163">
        <v>2731.0617508990745</v>
      </c>
      <c r="K26" s="163">
        <v>2726.6662170592276</v>
      </c>
      <c r="L26" s="164">
        <v>2722.3875180207733</v>
      </c>
      <c r="M26" s="163">
        <v>2749.810825730267</v>
      </c>
      <c r="N26" s="163">
        <v>2735.310335201945</v>
      </c>
      <c r="O26" s="163">
        <v>2737.810335201945</v>
      </c>
      <c r="P26" s="164">
        <v>2734.1832188342773</v>
      </c>
      <c r="Q26" s="165">
        <v>2732.9872801300758</v>
      </c>
      <c r="R26" s="163">
        <v>2731.644541249665</v>
      </c>
      <c r="S26" s="163">
        <v>2730.3974776604914</v>
      </c>
      <c r="T26" s="164">
        <v>2729.2177045560647</v>
      </c>
      <c r="U26" s="165">
        <v>2728.340737380277</v>
      </c>
      <c r="V26" s="163">
        <v>2727.2090863717917</v>
      </c>
      <c r="W26" s="163">
        <v>2726.086765965007</v>
      </c>
      <c r="X26" s="164">
        <v>2725.028278519835</v>
      </c>
      <c r="Y26" s="163">
        <v>2723.9178053362525</v>
      </c>
      <c r="Z26" s="163">
        <v>2722.8563124897323</v>
      </c>
      <c r="AA26" s="163">
        <v>2721.8557131582006</v>
      </c>
      <c r="AB26" s="166">
        <v>2720.920241098907</v>
      </c>
    </row>
    <row r="27" spans="2:28" ht="18">
      <c r="B27" s="110"/>
      <c r="C27" s="107" t="s">
        <v>126</v>
      </c>
      <c r="D27" s="107"/>
      <c r="E27" s="107"/>
      <c r="F27" s="108"/>
      <c r="G27" s="73" t="s">
        <v>4</v>
      </c>
      <c r="H27" s="135">
        <v>73.2615237780589</v>
      </c>
      <c r="I27" s="128">
        <v>73.67502409218565</v>
      </c>
      <c r="J27" s="128">
        <v>73.97557671496122</v>
      </c>
      <c r="K27" s="128">
        <v>74.34399650278938</v>
      </c>
      <c r="L27" s="127">
        <v>74.72473830253786</v>
      </c>
      <c r="M27" s="128">
        <v>73.724590562647</v>
      </c>
      <c r="N27" s="128">
        <v>73.49630739328038</v>
      </c>
      <c r="O27" s="128">
        <v>73.72116524856595</v>
      </c>
      <c r="P27" s="127">
        <v>73.75803316424924</v>
      </c>
      <c r="Q27" s="129">
        <v>73.84975421878353</v>
      </c>
      <c r="R27" s="128">
        <v>73.93424009917004</v>
      </c>
      <c r="S27" s="128">
        <v>74.01801621412694</v>
      </c>
      <c r="T27" s="127">
        <v>74.10029632776438</v>
      </c>
      <c r="U27" s="129">
        <v>74.20327303303273</v>
      </c>
      <c r="V27" s="128">
        <v>74.29731335741914</v>
      </c>
      <c r="W27" s="128">
        <v>74.38950590845957</v>
      </c>
      <c r="X27" s="127">
        <v>74.48589371224608</v>
      </c>
      <c r="Y27" s="128">
        <v>74.58205934672561</v>
      </c>
      <c r="Z27" s="128">
        <v>74.67814177706548</v>
      </c>
      <c r="AA27" s="128">
        <v>74.77288405572507</v>
      </c>
      <c r="AB27" s="130">
        <v>74.86586803063521</v>
      </c>
    </row>
    <row r="28" spans="2:28" ht="18.75" thickBot="1">
      <c r="B28" s="117"/>
      <c r="C28" s="118" t="s">
        <v>127</v>
      </c>
      <c r="D28" s="118"/>
      <c r="E28" s="118"/>
      <c r="F28" s="119"/>
      <c r="G28" s="143" t="s">
        <v>4</v>
      </c>
      <c r="H28" s="136">
        <v>7.48178357</v>
      </c>
      <c r="I28" s="132">
        <v>7.0371074975</v>
      </c>
      <c r="J28" s="132">
        <v>6.974956779999999</v>
      </c>
      <c r="K28" s="132">
        <v>7.0172522175</v>
      </c>
      <c r="L28" s="131">
        <v>7.107200082500001</v>
      </c>
      <c r="M28" s="132">
        <v>7.12017163</v>
      </c>
      <c r="N28" s="132">
        <v>7.05625708</v>
      </c>
      <c r="O28" s="132">
        <v>7.002304819999999</v>
      </c>
      <c r="P28" s="131">
        <v>6.96969646</v>
      </c>
      <c r="Q28" s="133">
        <v>6.971049140000001</v>
      </c>
      <c r="R28" s="132">
        <v>6.96941165</v>
      </c>
      <c r="S28" s="132">
        <v>6.974839439999999</v>
      </c>
      <c r="T28" s="131">
        <v>6.98452689</v>
      </c>
      <c r="U28" s="133">
        <v>6.99434351</v>
      </c>
      <c r="V28" s="132">
        <v>7.008412849999999</v>
      </c>
      <c r="W28" s="132">
        <v>7.023518420000001</v>
      </c>
      <c r="X28" s="131">
        <v>7.04273409</v>
      </c>
      <c r="Y28" s="132">
        <v>7.064802639999999</v>
      </c>
      <c r="Z28" s="132">
        <v>7.09096119</v>
      </c>
      <c r="AA28" s="132">
        <v>7.119898060000001</v>
      </c>
      <c r="AB28" s="134">
        <v>7.153138440000001</v>
      </c>
    </row>
    <row r="29" spans="2:27" ht="15.75" thickBo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2:28" ht="30" customHeight="1">
      <c r="B30" s="257" t="str">
        <f>"Medium-Term Forecast "&amp;Summary!H3&amp;" - labour market [change over previous period]"</f>
        <v>Medium-Term Forecast MTF-2019Q4 - labour market [change over previous period]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/>
    </row>
    <row r="31" spans="2:28" ht="15">
      <c r="B31" s="296" t="s">
        <v>19</v>
      </c>
      <c r="C31" s="297"/>
      <c r="D31" s="297"/>
      <c r="E31" s="297"/>
      <c r="F31" s="298"/>
      <c r="G31" s="289" t="s">
        <v>18</v>
      </c>
      <c r="H31" s="95" t="str">
        <f>H$3</f>
        <v>Actual</v>
      </c>
      <c r="I31" s="291">
        <v>2019</v>
      </c>
      <c r="J31" s="291">
        <v>2020</v>
      </c>
      <c r="K31" s="291">
        <v>2021</v>
      </c>
      <c r="L31" s="287">
        <v>2022</v>
      </c>
      <c r="M31" s="283">
        <f>M$3</f>
        <v>2019</v>
      </c>
      <c r="N31" s="284"/>
      <c r="O31" s="284"/>
      <c r="P31" s="284"/>
      <c r="Q31" s="283">
        <f>Q$3</f>
        <v>2020</v>
      </c>
      <c r="R31" s="284"/>
      <c r="S31" s="284"/>
      <c r="T31" s="284"/>
      <c r="U31" s="283">
        <f>U$3</f>
        <v>2021</v>
      </c>
      <c r="V31" s="284"/>
      <c r="W31" s="284"/>
      <c r="X31" s="284"/>
      <c r="Y31" s="283">
        <f>Y$3</f>
        <v>2022</v>
      </c>
      <c r="Z31" s="284"/>
      <c r="AA31" s="284"/>
      <c r="AB31" s="286"/>
    </row>
    <row r="32" spans="2:28" ht="15">
      <c r="B32" s="299"/>
      <c r="C32" s="300"/>
      <c r="D32" s="300"/>
      <c r="E32" s="300"/>
      <c r="F32" s="301"/>
      <c r="G32" s="290"/>
      <c r="H32" s="157">
        <f>$H$4</f>
        <v>2018</v>
      </c>
      <c r="I32" s="292"/>
      <c r="J32" s="292"/>
      <c r="K32" s="292"/>
      <c r="L32" s="288"/>
      <c r="M32" s="98" t="s">
        <v>0</v>
      </c>
      <c r="N32" s="98" t="s">
        <v>1</v>
      </c>
      <c r="O32" s="98" t="s">
        <v>2</v>
      </c>
      <c r="P32" s="249" t="s">
        <v>3</v>
      </c>
      <c r="Q32" s="97" t="s">
        <v>0</v>
      </c>
      <c r="R32" s="98" t="s">
        <v>1</v>
      </c>
      <c r="S32" s="98" t="s">
        <v>2</v>
      </c>
      <c r="T32" s="249" t="s">
        <v>3</v>
      </c>
      <c r="U32" s="97" t="s">
        <v>0</v>
      </c>
      <c r="V32" s="98" t="s">
        <v>1</v>
      </c>
      <c r="W32" s="98" t="s">
        <v>2</v>
      </c>
      <c r="X32" s="249" t="s">
        <v>3</v>
      </c>
      <c r="Y32" s="98" t="s">
        <v>0</v>
      </c>
      <c r="Z32" s="98" t="s">
        <v>1</v>
      </c>
      <c r="AA32" s="98" t="s">
        <v>2</v>
      </c>
      <c r="AB32" s="250" t="s">
        <v>3</v>
      </c>
    </row>
    <row r="33" spans="2:28" ht="3.75" customHeight="1">
      <c r="B33" s="100"/>
      <c r="C33" s="101"/>
      <c r="D33" s="101"/>
      <c r="E33" s="101"/>
      <c r="F33" s="102"/>
      <c r="G33" s="103"/>
      <c r="H33" s="158"/>
      <c r="I33" s="248"/>
      <c r="J33" s="248"/>
      <c r="K33" s="248"/>
      <c r="L33" s="145"/>
      <c r="M33" s="105"/>
      <c r="N33" s="105"/>
      <c r="O33" s="105"/>
      <c r="P33" s="104"/>
      <c r="Q33" s="146"/>
      <c r="R33" s="105"/>
      <c r="S33" s="105"/>
      <c r="T33" s="104"/>
      <c r="U33" s="146"/>
      <c r="V33" s="105"/>
      <c r="W33" s="105"/>
      <c r="X33" s="104"/>
      <c r="Y33" s="105"/>
      <c r="Z33" s="105"/>
      <c r="AA33" s="105"/>
      <c r="AB33" s="140"/>
    </row>
    <row r="34" spans="2:28" ht="15">
      <c r="B34" s="100" t="s">
        <v>107</v>
      </c>
      <c r="C34" s="101"/>
      <c r="D34" s="101"/>
      <c r="E34" s="101"/>
      <c r="F34" s="148"/>
      <c r="G34" s="159"/>
      <c r="H34" s="158"/>
      <c r="I34" s="248"/>
      <c r="J34" s="248"/>
      <c r="K34" s="248"/>
      <c r="L34" s="145"/>
      <c r="M34" s="105"/>
      <c r="N34" s="105"/>
      <c r="O34" s="105"/>
      <c r="P34" s="104"/>
      <c r="Q34" s="146"/>
      <c r="R34" s="105"/>
      <c r="S34" s="105"/>
      <c r="T34" s="104"/>
      <c r="U34" s="146"/>
      <c r="V34" s="105"/>
      <c r="W34" s="105"/>
      <c r="X34" s="104"/>
      <c r="Y34" s="105"/>
      <c r="Z34" s="105"/>
      <c r="AA34" s="105"/>
      <c r="AB34" s="140"/>
    </row>
    <row r="35" spans="2:28" ht="15">
      <c r="B35" s="100"/>
      <c r="C35" s="147" t="s">
        <v>43</v>
      </c>
      <c r="D35" s="101"/>
      <c r="E35" s="101"/>
      <c r="F35" s="148"/>
      <c r="G35" s="73" t="s">
        <v>128</v>
      </c>
      <c r="H35" s="41">
        <v>2.0084678887943426</v>
      </c>
      <c r="I35" s="42">
        <v>1.2657518833934631</v>
      </c>
      <c r="J35" s="42">
        <v>0.18775456833881776</v>
      </c>
      <c r="K35" s="42">
        <v>0.13753011436364204</v>
      </c>
      <c r="L35" s="43">
        <v>0.06919595623485009</v>
      </c>
      <c r="M35" s="128">
        <v>0.3182127163566548</v>
      </c>
      <c r="N35" s="128">
        <v>0.28031424157278195</v>
      </c>
      <c r="O35" s="128">
        <v>0.167944306172501</v>
      </c>
      <c r="P35" s="127">
        <v>0.05408595909548808</v>
      </c>
      <c r="Q35" s="129">
        <v>-0.014154279375048873</v>
      </c>
      <c r="R35" s="128">
        <v>-0.003406449214722329</v>
      </c>
      <c r="S35" s="128">
        <v>0.0062935241051320645</v>
      </c>
      <c r="T35" s="127">
        <v>0.02758865478243422</v>
      </c>
      <c r="U35" s="129">
        <v>0.05466179440092844</v>
      </c>
      <c r="V35" s="128">
        <v>0.03911085234081213</v>
      </c>
      <c r="W35" s="128">
        <v>0.04268265621038836</v>
      </c>
      <c r="X35" s="127">
        <v>0.0365344028861756</v>
      </c>
      <c r="Y35" s="128">
        <v>0.02234484979504714</v>
      </c>
      <c r="Z35" s="128">
        <v>0.0013906148947739894</v>
      </c>
      <c r="AA35" s="128">
        <v>-0.013201677207845819</v>
      </c>
      <c r="AB35" s="130">
        <v>-0.024443541498797572</v>
      </c>
    </row>
    <row r="36" spans="2:28" ht="3.75" customHeight="1">
      <c r="B36" s="110"/>
      <c r="C36" s="107"/>
      <c r="D36" s="141"/>
      <c r="E36" s="107"/>
      <c r="F36" s="108"/>
      <c r="G36" s="73"/>
      <c r="H36" s="172"/>
      <c r="I36" s="107"/>
      <c r="J36" s="107"/>
      <c r="K36" s="247"/>
      <c r="L36" s="108"/>
      <c r="M36" s="107"/>
      <c r="N36" s="107"/>
      <c r="O36" s="107"/>
      <c r="P36" s="108"/>
      <c r="Q36" s="106"/>
      <c r="R36" s="107"/>
      <c r="S36" s="107"/>
      <c r="T36" s="108"/>
      <c r="U36" s="106"/>
      <c r="V36" s="107"/>
      <c r="W36" s="107"/>
      <c r="X36" s="108"/>
      <c r="Y36" s="107"/>
      <c r="Z36" s="107"/>
      <c r="AA36" s="107"/>
      <c r="AB36" s="109"/>
    </row>
    <row r="37" spans="2:28" ht="15">
      <c r="B37" s="110"/>
      <c r="C37" s="107"/>
      <c r="D37" s="141" t="s">
        <v>109</v>
      </c>
      <c r="E37" s="107"/>
      <c r="F37" s="108"/>
      <c r="G37" s="73" t="s">
        <v>128</v>
      </c>
      <c r="H37" s="135">
        <v>2.3264606835376753</v>
      </c>
      <c r="I37" s="128">
        <v>1.2697844109800087</v>
      </c>
      <c r="J37" s="128">
        <v>0.14638763041526204</v>
      </c>
      <c r="K37" s="128">
        <v>0.1466264832547921</v>
      </c>
      <c r="L37" s="127">
        <v>0.06919595623482167</v>
      </c>
      <c r="M37" s="253"/>
      <c r="N37" s="253"/>
      <c r="O37" s="253"/>
      <c r="P37" s="254"/>
      <c r="Q37" s="255"/>
      <c r="R37" s="253"/>
      <c r="S37" s="253"/>
      <c r="T37" s="254"/>
      <c r="U37" s="255"/>
      <c r="V37" s="253"/>
      <c r="W37" s="253"/>
      <c r="X37" s="254"/>
      <c r="Y37" s="253"/>
      <c r="Z37" s="253"/>
      <c r="AA37" s="253"/>
      <c r="AB37" s="256"/>
    </row>
    <row r="38" spans="2:28" ht="15">
      <c r="B38" s="110"/>
      <c r="C38" s="107"/>
      <c r="D38" s="141" t="s">
        <v>110</v>
      </c>
      <c r="E38" s="107"/>
      <c r="F38" s="108"/>
      <c r="G38" s="73" t="s">
        <v>128</v>
      </c>
      <c r="H38" s="135">
        <v>-0.012635629530421966</v>
      </c>
      <c r="I38" s="128">
        <v>1.2395222960769132</v>
      </c>
      <c r="J38" s="128">
        <v>0.4569063651097167</v>
      </c>
      <c r="K38" s="128">
        <v>0.07852801536836296</v>
      </c>
      <c r="L38" s="127">
        <v>0.06919595623482167</v>
      </c>
      <c r="M38" s="253"/>
      <c r="N38" s="253"/>
      <c r="O38" s="253"/>
      <c r="P38" s="254"/>
      <c r="Q38" s="255"/>
      <c r="R38" s="253"/>
      <c r="S38" s="253"/>
      <c r="T38" s="254"/>
      <c r="U38" s="255"/>
      <c r="V38" s="253"/>
      <c r="W38" s="253"/>
      <c r="X38" s="254"/>
      <c r="Y38" s="253"/>
      <c r="Z38" s="253"/>
      <c r="AA38" s="253"/>
      <c r="AB38" s="256"/>
    </row>
    <row r="39" spans="2:28" ht="3.75" customHeight="1">
      <c r="B39" s="110"/>
      <c r="C39" s="107"/>
      <c r="D39" s="107"/>
      <c r="E39" s="107"/>
      <c r="F39" s="108"/>
      <c r="G39" s="73"/>
      <c r="H39" s="172"/>
      <c r="I39" s="107"/>
      <c r="J39" s="107"/>
      <c r="K39" s="107"/>
      <c r="L39" s="108"/>
      <c r="M39" s="107"/>
      <c r="N39" s="107"/>
      <c r="O39" s="107"/>
      <c r="P39" s="108"/>
      <c r="Q39" s="106"/>
      <c r="R39" s="107"/>
      <c r="S39" s="107"/>
      <c r="T39" s="108"/>
      <c r="U39" s="106"/>
      <c r="V39" s="107"/>
      <c r="W39" s="107"/>
      <c r="X39" s="108"/>
      <c r="Y39" s="107"/>
      <c r="Z39" s="107"/>
      <c r="AA39" s="107"/>
      <c r="AB39" s="109"/>
    </row>
    <row r="40" spans="2:28" ht="15">
      <c r="B40" s="110"/>
      <c r="C40" s="107" t="s">
        <v>111</v>
      </c>
      <c r="D40" s="107"/>
      <c r="E40" s="107"/>
      <c r="F40" s="108"/>
      <c r="G40" s="73" t="s">
        <v>128</v>
      </c>
      <c r="H40" s="135">
        <v>-19.859140781087916</v>
      </c>
      <c r="I40" s="128">
        <v>-10.605703371820582</v>
      </c>
      <c r="J40" s="128">
        <v>5.18113286776196</v>
      </c>
      <c r="K40" s="128">
        <v>2.358650067310151</v>
      </c>
      <c r="L40" s="127">
        <v>1.355087081346113</v>
      </c>
      <c r="M40" s="128">
        <v>-2.5714258923791817</v>
      </c>
      <c r="N40" s="128">
        <v>-0.5172836703432893</v>
      </c>
      <c r="O40" s="128">
        <v>0.4854072780088359</v>
      </c>
      <c r="P40" s="127">
        <v>1.760465813543945</v>
      </c>
      <c r="Q40" s="129">
        <v>2.2767388753043747</v>
      </c>
      <c r="R40" s="128">
        <v>1.3283044356927434</v>
      </c>
      <c r="S40" s="128">
        <v>0.4881401076986691</v>
      </c>
      <c r="T40" s="127">
        <v>0.5833328783111398</v>
      </c>
      <c r="U40" s="129">
        <v>0.5479085563958108</v>
      </c>
      <c r="V40" s="128">
        <v>0.6433122121164843</v>
      </c>
      <c r="W40" s="128">
        <v>0.29342891494196977</v>
      </c>
      <c r="X40" s="127">
        <v>0.6024776900950997</v>
      </c>
      <c r="Y40" s="128">
        <v>0.3255656531564739</v>
      </c>
      <c r="Z40" s="128">
        <v>0.04678046790414214</v>
      </c>
      <c r="AA40" s="128">
        <v>0.25280335627073214</v>
      </c>
      <c r="AB40" s="130">
        <v>0.4146299669227602</v>
      </c>
    </row>
    <row r="41" spans="2:28" ht="15">
      <c r="B41" s="110"/>
      <c r="C41" s="107" t="s">
        <v>48</v>
      </c>
      <c r="D41" s="107"/>
      <c r="E41" s="107"/>
      <c r="F41" s="108"/>
      <c r="G41" s="73" t="s">
        <v>129</v>
      </c>
      <c r="H41" s="135">
        <v>-1.5938472588960084</v>
      </c>
      <c r="I41" s="128">
        <v>-0.6787680445663101</v>
      </c>
      <c r="J41" s="128">
        <v>0.32200631246510414</v>
      </c>
      <c r="K41" s="128">
        <v>0.1559486145709943</v>
      </c>
      <c r="L41" s="127">
        <v>0.09594090545042705</v>
      </c>
      <c r="M41" s="128">
        <v>-0.15463962451338978</v>
      </c>
      <c r="N41" s="128">
        <v>0.0005874481026527101</v>
      </c>
      <c r="O41" s="128">
        <v>0.022906398335298395</v>
      </c>
      <c r="P41" s="127">
        <v>0.11073045081560137</v>
      </c>
      <c r="Q41" s="129">
        <v>0.13818951586241357</v>
      </c>
      <c r="R41" s="128">
        <v>0.08393805814623997</v>
      </c>
      <c r="S41" s="128">
        <v>0.03297534549104794</v>
      </c>
      <c r="T41" s="127">
        <v>0.038910723769895045</v>
      </c>
      <c r="U41" s="129">
        <v>0.036244630729738436</v>
      </c>
      <c r="V41" s="128">
        <v>0.04304229611021837</v>
      </c>
      <c r="W41" s="128">
        <v>0.021174047789059014</v>
      </c>
      <c r="X41" s="127">
        <v>0.0407200310182293</v>
      </c>
      <c r="Y41" s="128">
        <v>0.023409124172749096</v>
      </c>
      <c r="Z41" s="128">
        <v>0.005499746791874649</v>
      </c>
      <c r="AA41" s="128">
        <v>0.018586520709595877</v>
      </c>
      <c r="AB41" s="130">
        <v>0.028904358572870437</v>
      </c>
    </row>
    <row r="42" spans="2:28" ht="3.75" customHeight="1">
      <c r="B42" s="110"/>
      <c r="C42" s="107"/>
      <c r="D42" s="107"/>
      <c r="E42" s="107"/>
      <c r="F42" s="108"/>
      <c r="G42" s="73"/>
      <c r="H42" s="172"/>
      <c r="I42" s="107"/>
      <c r="J42" s="107"/>
      <c r="K42" s="107"/>
      <c r="L42" s="108"/>
      <c r="M42" s="107"/>
      <c r="N42" s="107"/>
      <c r="O42" s="107"/>
      <c r="P42" s="108"/>
      <c r="Q42" s="106"/>
      <c r="R42" s="107"/>
      <c r="S42" s="107"/>
      <c r="T42" s="108"/>
      <c r="U42" s="106"/>
      <c r="V42" s="107"/>
      <c r="W42" s="107"/>
      <c r="X42" s="108"/>
      <c r="Y42" s="107"/>
      <c r="Z42" s="107"/>
      <c r="AA42" s="107"/>
      <c r="AB42" s="109"/>
    </row>
    <row r="43" spans="2:28" ht="15">
      <c r="B43" s="100" t="s">
        <v>113</v>
      </c>
      <c r="C43" s="107"/>
      <c r="D43" s="107"/>
      <c r="E43" s="107"/>
      <c r="F43" s="108"/>
      <c r="G43" s="73"/>
      <c r="H43" s="172"/>
      <c r="I43" s="107"/>
      <c r="J43" s="107"/>
      <c r="K43" s="107"/>
      <c r="L43" s="108"/>
      <c r="M43" s="107"/>
      <c r="N43" s="107"/>
      <c r="O43" s="107"/>
      <c r="P43" s="108"/>
      <c r="Q43" s="106"/>
      <c r="R43" s="107"/>
      <c r="S43" s="107"/>
      <c r="T43" s="108"/>
      <c r="U43" s="106"/>
      <c r="V43" s="107"/>
      <c r="W43" s="107"/>
      <c r="X43" s="108"/>
      <c r="Y43" s="107"/>
      <c r="Z43" s="107"/>
      <c r="AA43" s="107"/>
      <c r="AB43" s="109"/>
    </row>
    <row r="44" spans="2:28" ht="15">
      <c r="B44" s="110"/>
      <c r="C44" s="107" t="s">
        <v>114</v>
      </c>
      <c r="D44" s="107"/>
      <c r="E44" s="107"/>
      <c r="F44" s="108"/>
      <c r="G44" s="73" t="s">
        <v>128</v>
      </c>
      <c r="H44" s="135">
        <v>5.56900749543496</v>
      </c>
      <c r="I44" s="128">
        <v>6.740687219560201</v>
      </c>
      <c r="J44" s="128">
        <v>5.7031592634653805</v>
      </c>
      <c r="K44" s="128">
        <v>4.75829130291163</v>
      </c>
      <c r="L44" s="127">
        <v>4.709560335886522</v>
      </c>
      <c r="M44" s="128">
        <v>1.8455132574272852</v>
      </c>
      <c r="N44" s="128">
        <v>2.540771655205944</v>
      </c>
      <c r="O44" s="128">
        <v>0.9691932902070448</v>
      </c>
      <c r="P44" s="127">
        <v>0.6552635994452345</v>
      </c>
      <c r="Q44" s="129">
        <v>2.1121508741253763</v>
      </c>
      <c r="R44" s="128">
        <v>1.3213027377933457</v>
      </c>
      <c r="S44" s="128">
        <v>1.2192010663870434</v>
      </c>
      <c r="T44" s="127">
        <v>1.0938896508258011</v>
      </c>
      <c r="U44" s="129">
        <v>1.1664637534966715</v>
      </c>
      <c r="V44" s="128">
        <v>1.1523913614739314</v>
      </c>
      <c r="W44" s="128">
        <v>1.1602950324846972</v>
      </c>
      <c r="X44" s="127">
        <v>1.2190445035201662</v>
      </c>
      <c r="Y44" s="128">
        <v>1.21047200503493</v>
      </c>
      <c r="Z44" s="128">
        <v>1.1174217090456295</v>
      </c>
      <c r="AA44" s="128">
        <v>1.077338018191071</v>
      </c>
      <c r="AB44" s="130">
        <v>1.0441229213910503</v>
      </c>
    </row>
    <row r="45" spans="2:28" ht="18">
      <c r="B45" s="110"/>
      <c r="C45" s="70" t="s">
        <v>115</v>
      </c>
      <c r="D45" s="70"/>
      <c r="E45" s="70"/>
      <c r="F45" s="71"/>
      <c r="G45" s="72" t="s">
        <v>128</v>
      </c>
      <c r="H45" s="187">
        <v>6.184486373165555</v>
      </c>
      <c r="I45" s="188">
        <v>7.664981457070397</v>
      </c>
      <c r="J45" s="188">
        <v>5.739895620133524</v>
      </c>
      <c r="K45" s="188">
        <v>4.967735225831021</v>
      </c>
      <c r="L45" s="189">
        <v>4.637067282065615</v>
      </c>
      <c r="M45" s="128">
        <v>2.3077375866614744</v>
      </c>
      <c r="N45" s="128">
        <v>2.6745794398260756</v>
      </c>
      <c r="O45" s="128">
        <v>0.7591932902070653</v>
      </c>
      <c r="P45" s="127">
        <v>0.7552690050941351</v>
      </c>
      <c r="Q45" s="129">
        <v>2.142185533338008</v>
      </c>
      <c r="R45" s="128">
        <v>1.3213027377932463</v>
      </c>
      <c r="S45" s="128">
        <v>1.219201066387015</v>
      </c>
      <c r="T45" s="127">
        <v>1.0938896508258438</v>
      </c>
      <c r="U45" s="129">
        <v>1.3689991488872408</v>
      </c>
      <c r="V45" s="128">
        <v>1.152391361474045</v>
      </c>
      <c r="W45" s="128">
        <v>1.1602950324845978</v>
      </c>
      <c r="X45" s="127">
        <v>1.219044503520223</v>
      </c>
      <c r="Y45" s="128">
        <v>1.1396494654120772</v>
      </c>
      <c r="Z45" s="128">
        <v>1.1174217090458</v>
      </c>
      <c r="AA45" s="128">
        <v>1.0773380181910284</v>
      </c>
      <c r="AB45" s="130">
        <v>1.0441229213909367</v>
      </c>
    </row>
    <row r="46" spans="2:28" ht="15">
      <c r="B46" s="110"/>
      <c r="C46" s="107"/>
      <c r="D46" s="141" t="s">
        <v>116</v>
      </c>
      <c r="E46" s="107"/>
      <c r="F46" s="108"/>
      <c r="G46" s="73" t="s">
        <v>128</v>
      </c>
      <c r="H46" s="190">
        <v>6.024168096480835</v>
      </c>
      <c r="I46" s="191">
        <v>6.418380665362136</v>
      </c>
      <c r="J46" s="191">
        <v>4.77039587540655</v>
      </c>
      <c r="K46" s="191">
        <v>4.690549649325291</v>
      </c>
      <c r="L46" s="192">
        <v>4.495311070188052</v>
      </c>
      <c r="M46" s="253"/>
      <c r="N46" s="253"/>
      <c r="O46" s="253"/>
      <c r="P46" s="254"/>
      <c r="Q46" s="255"/>
      <c r="R46" s="253"/>
      <c r="S46" s="253"/>
      <c r="T46" s="254"/>
      <c r="U46" s="255"/>
      <c r="V46" s="253"/>
      <c r="W46" s="253"/>
      <c r="X46" s="254"/>
      <c r="Y46" s="253"/>
      <c r="Z46" s="253"/>
      <c r="AA46" s="253"/>
      <c r="AB46" s="256"/>
    </row>
    <row r="47" spans="2:28" ht="18">
      <c r="B47" s="110"/>
      <c r="C47" s="107"/>
      <c r="D47" s="141" t="s">
        <v>130</v>
      </c>
      <c r="E47" s="107"/>
      <c r="F47" s="108"/>
      <c r="G47" s="73" t="s">
        <v>128</v>
      </c>
      <c r="H47" s="190">
        <v>6.666073299090243</v>
      </c>
      <c r="I47" s="191">
        <v>12.239801443563493</v>
      </c>
      <c r="J47" s="191">
        <v>9.059442424916313</v>
      </c>
      <c r="K47" s="191">
        <v>5.894597302878736</v>
      </c>
      <c r="L47" s="192">
        <v>5.111094399014775</v>
      </c>
      <c r="M47" s="253"/>
      <c r="N47" s="253"/>
      <c r="O47" s="253"/>
      <c r="P47" s="254"/>
      <c r="Q47" s="255"/>
      <c r="R47" s="253"/>
      <c r="S47" s="253"/>
      <c r="T47" s="254"/>
      <c r="U47" s="255"/>
      <c r="V47" s="253"/>
      <c r="W47" s="253"/>
      <c r="X47" s="254"/>
      <c r="Y47" s="253"/>
      <c r="Z47" s="253"/>
      <c r="AA47" s="253"/>
      <c r="AB47" s="256"/>
    </row>
    <row r="48" spans="2:28" ht="15">
      <c r="B48" s="110"/>
      <c r="C48" s="107" t="s">
        <v>118</v>
      </c>
      <c r="D48" s="107"/>
      <c r="E48" s="107"/>
      <c r="F48" s="108"/>
      <c r="G48" s="73" t="s">
        <v>128</v>
      </c>
      <c r="H48" s="193">
        <v>3.609434542644067</v>
      </c>
      <c r="I48" s="194">
        <v>4.877674126296256</v>
      </c>
      <c r="J48" s="194">
        <v>3.2390470054139513</v>
      </c>
      <c r="K48" s="194">
        <v>2.774089544580278</v>
      </c>
      <c r="L48" s="195">
        <v>2.885462281050664</v>
      </c>
      <c r="M48" s="253"/>
      <c r="N48" s="253"/>
      <c r="O48" s="253"/>
      <c r="P48" s="254"/>
      <c r="Q48" s="255"/>
      <c r="R48" s="253"/>
      <c r="S48" s="253"/>
      <c r="T48" s="254"/>
      <c r="U48" s="255"/>
      <c r="V48" s="253"/>
      <c r="W48" s="253"/>
      <c r="X48" s="254"/>
      <c r="Y48" s="253"/>
      <c r="Z48" s="253"/>
      <c r="AA48" s="253"/>
      <c r="AB48" s="256"/>
    </row>
    <row r="49" spans="2:28" ht="18">
      <c r="B49" s="110"/>
      <c r="C49" s="107" t="s">
        <v>119</v>
      </c>
      <c r="D49" s="107"/>
      <c r="E49" s="107"/>
      <c r="F49" s="108"/>
      <c r="G49" s="73" t="s">
        <v>128</v>
      </c>
      <c r="H49" s="135">
        <v>1.9853598397322259</v>
      </c>
      <c r="I49" s="128">
        <v>1.0269844109438395</v>
      </c>
      <c r="J49" s="128">
        <v>2.0047910315653894</v>
      </c>
      <c r="K49" s="128">
        <v>2.3432912503858603</v>
      </c>
      <c r="L49" s="127">
        <v>2.4800432095535996</v>
      </c>
      <c r="M49" s="128">
        <v>0.3140822860672614</v>
      </c>
      <c r="N49" s="128">
        <v>0.0305735409461505</v>
      </c>
      <c r="O49" s="128">
        <v>0.1998724996000476</v>
      </c>
      <c r="P49" s="127">
        <v>0.35428274861052955</v>
      </c>
      <c r="Q49" s="129">
        <v>0.5149866051833669</v>
      </c>
      <c r="R49" s="128">
        <v>0.8511681900133112</v>
      </c>
      <c r="S49" s="128">
        <v>0.6597207951482602</v>
      </c>
      <c r="T49" s="127">
        <v>0.5285789501009504</v>
      </c>
      <c r="U49" s="129">
        <v>0.539310786190299</v>
      </c>
      <c r="V49" s="128">
        <v>0.5463632194883274</v>
      </c>
      <c r="W49" s="128">
        <v>0.5526034925830317</v>
      </c>
      <c r="X49" s="127">
        <v>0.6370075051233641</v>
      </c>
      <c r="Y49" s="128">
        <v>0.6050466016221208</v>
      </c>
      <c r="Z49" s="128">
        <v>0.6158821999116384</v>
      </c>
      <c r="AA49" s="128">
        <v>0.6608327951723965</v>
      </c>
      <c r="AB49" s="130">
        <v>0.6764782409754275</v>
      </c>
    </row>
    <row r="50" spans="2:28" ht="3.75" customHeight="1">
      <c r="B50" s="110"/>
      <c r="C50" s="107"/>
      <c r="D50" s="107"/>
      <c r="E50" s="107"/>
      <c r="F50" s="108"/>
      <c r="G50" s="73"/>
      <c r="H50" s="172"/>
      <c r="I50" s="107"/>
      <c r="J50" s="107"/>
      <c r="K50" s="107"/>
      <c r="L50" s="108"/>
      <c r="M50" s="107"/>
      <c r="N50" s="107"/>
      <c r="O50" s="107"/>
      <c r="P50" s="108"/>
      <c r="Q50" s="106"/>
      <c r="R50" s="107"/>
      <c r="S50" s="107"/>
      <c r="T50" s="108"/>
      <c r="U50" s="106"/>
      <c r="V50" s="107"/>
      <c r="W50" s="107"/>
      <c r="X50" s="108"/>
      <c r="Y50" s="107"/>
      <c r="Z50" s="107"/>
      <c r="AA50" s="107"/>
      <c r="AB50" s="109"/>
    </row>
    <row r="51" spans="2:28" ht="15">
      <c r="B51" s="100" t="s">
        <v>123</v>
      </c>
      <c r="C51" s="107"/>
      <c r="D51" s="107"/>
      <c r="E51" s="107"/>
      <c r="F51" s="108"/>
      <c r="G51" s="73"/>
      <c r="H51" s="172"/>
      <c r="I51" s="107"/>
      <c r="J51" s="107"/>
      <c r="K51" s="107"/>
      <c r="L51" s="108"/>
      <c r="M51" s="107"/>
      <c r="N51" s="107"/>
      <c r="O51" s="107"/>
      <c r="P51" s="108"/>
      <c r="Q51" s="106"/>
      <c r="R51" s="107"/>
      <c r="S51" s="107"/>
      <c r="T51" s="108"/>
      <c r="U51" s="106"/>
      <c r="V51" s="107"/>
      <c r="W51" s="107"/>
      <c r="X51" s="108"/>
      <c r="Y51" s="107"/>
      <c r="Z51" s="107"/>
      <c r="AA51" s="107"/>
      <c r="AB51" s="109"/>
    </row>
    <row r="52" spans="2:28" ht="15">
      <c r="B52" s="110"/>
      <c r="C52" s="107" t="s">
        <v>131</v>
      </c>
      <c r="D52" s="107"/>
      <c r="E52" s="107"/>
      <c r="F52" s="108"/>
      <c r="G52" s="73" t="s">
        <v>128</v>
      </c>
      <c r="H52" s="135">
        <v>-0.8442993566619208</v>
      </c>
      <c r="I52" s="128">
        <v>-0.8137385175198375</v>
      </c>
      <c r="J52" s="128">
        <v>-0.7049191946292694</v>
      </c>
      <c r="K52" s="128">
        <v>-0.6556699179771215</v>
      </c>
      <c r="L52" s="127">
        <v>-0.6656521476659805</v>
      </c>
      <c r="M52" s="128">
        <v>-0.2110842192318927</v>
      </c>
      <c r="N52" s="128">
        <v>-0.21835979236082892</v>
      </c>
      <c r="O52" s="128">
        <v>-0.2138927248838911</v>
      </c>
      <c r="P52" s="127">
        <v>-0.18240111108616475</v>
      </c>
      <c r="Q52" s="129">
        <v>-0.16788546884438915</v>
      </c>
      <c r="R52" s="128">
        <v>-0.16334632661988735</v>
      </c>
      <c r="S52" s="128">
        <v>-0.15878422329501518</v>
      </c>
      <c r="T52" s="127">
        <v>-0.15419970800047622</v>
      </c>
      <c r="U52" s="129">
        <v>-0.1708644551844003</v>
      </c>
      <c r="V52" s="128">
        <v>-0.16799810913903457</v>
      </c>
      <c r="W52" s="128">
        <v>-0.16503390681990027</v>
      </c>
      <c r="X52" s="127">
        <v>-0.16818195023755322</v>
      </c>
      <c r="Y52" s="128">
        <v>-0.1696377086755234</v>
      </c>
      <c r="Z52" s="128">
        <v>-0.16758125626998321</v>
      </c>
      <c r="AA52" s="128">
        <v>-0.16340832110670078</v>
      </c>
      <c r="AB52" s="130">
        <v>-0.15852697768681878</v>
      </c>
    </row>
    <row r="53" spans="2:28" ht="15.75" thickBot="1">
      <c r="B53" s="117"/>
      <c r="C53" s="118" t="s">
        <v>125</v>
      </c>
      <c r="D53" s="118"/>
      <c r="E53" s="118"/>
      <c r="F53" s="119"/>
      <c r="G53" s="143" t="s">
        <v>128</v>
      </c>
      <c r="H53" s="136">
        <v>-0.3056915551063071</v>
      </c>
      <c r="I53" s="132">
        <v>-0.25330393276207985</v>
      </c>
      <c r="J53" s="132">
        <v>-0.29996684553493935</v>
      </c>
      <c r="K53" s="132">
        <v>-0.16094597049662696</v>
      </c>
      <c r="L53" s="131">
        <v>-0.15692052850785387</v>
      </c>
      <c r="M53" s="132">
        <v>0.018006818764291666</v>
      </c>
      <c r="N53" s="132">
        <v>-0.5273268398189259</v>
      </c>
      <c r="O53" s="132">
        <v>0.0913973075678598</v>
      </c>
      <c r="P53" s="131">
        <v>-0.13248238276520397</v>
      </c>
      <c r="Q53" s="133">
        <v>-0.04374025471165055</v>
      </c>
      <c r="R53" s="132">
        <v>-0.04913081338403913</v>
      </c>
      <c r="S53" s="132">
        <v>-0.045652484074793165</v>
      </c>
      <c r="T53" s="131">
        <v>-0.04320884098667932</v>
      </c>
      <c r="U53" s="133">
        <v>-0.03213254751806005</v>
      </c>
      <c r="V53" s="132">
        <v>-0.04147762751847495</v>
      </c>
      <c r="W53" s="132">
        <v>-0.04115270854711639</v>
      </c>
      <c r="X53" s="131">
        <v>-0.03882809081453331</v>
      </c>
      <c r="Y53" s="132">
        <v>-0.04075088659945436</v>
      </c>
      <c r="Z53" s="132">
        <v>-0.03896934204257718</v>
      </c>
      <c r="AA53" s="132">
        <v>-0.036748150350135234</v>
      </c>
      <c r="AB53" s="134">
        <v>-0.034368907020720485</v>
      </c>
    </row>
    <row r="54" spans="2:27" ht="15.75" thickBo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</row>
    <row r="55" spans="2:28" ht="30" customHeight="1">
      <c r="B55" s="257" t="str">
        <f>"Medium-Term Forecast "&amp;Summary!H3&amp;" - labour market [change over the same period in the previous year]"</f>
        <v>Medium-Term Forecast MTF-2019Q4 - labour market [change over the same period in the previous year]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9"/>
    </row>
    <row r="56" spans="2:28" ht="15">
      <c r="B56" s="296" t="s">
        <v>19</v>
      </c>
      <c r="C56" s="297"/>
      <c r="D56" s="297"/>
      <c r="E56" s="297"/>
      <c r="F56" s="298"/>
      <c r="G56" s="289" t="s">
        <v>18</v>
      </c>
      <c r="H56" s="95" t="str">
        <f>H$3</f>
        <v>Actual</v>
      </c>
      <c r="I56" s="291">
        <v>2019</v>
      </c>
      <c r="J56" s="291">
        <v>2020</v>
      </c>
      <c r="K56" s="291">
        <v>2021</v>
      </c>
      <c r="L56" s="287">
        <v>2022</v>
      </c>
      <c r="M56" s="283">
        <f>M$3</f>
        <v>2019</v>
      </c>
      <c r="N56" s="284"/>
      <c r="O56" s="284"/>
      <c r="P56" s="284"/>
      <c r="Q56" s="283">
        <f>Q$3</f>
        <v>2020</v>
      </c>
      <c r="R56" s="284"/>
      <c r="S56" s="284"/>
      <c r="T56" s="284"/>
      <c r="U56" s="283">
        <f>U$3</f>
        <v>2021</v>
      </c>
      <c r="V56" s="284"/>
      <c r="W56" s="284"/>
      <c r="X56" s="284"/>
      <c r="Y56" s="283">
        <f>Y$3</f>
        <v>2022</v>
      </c>
      <c r="Z56" s="284"/>
      <c r="AA56" s="284"/>
      <c r="AB56" s="286"/>
    </row>
    <row r="57" spans="2:28" ht="15">
      <c r="B57" s="299"/>
      <c r="C57" s="300"/>
      <c r="D57" s="300"/>
      <c r="E57" s="300"/>
      <c r="F57" s="301"/>
      <c r="G57" s="290"/>
      <c r="H57" s="157">
        <f>$H$4</f>
        <v>2018</v>
      </c>
      <c r="I57" s="292"/>
      <c r="J57" s="292"/>
      <c r="K57" s="292"/>
      <c r="L57" s="288"/>
      <c r="M57" s="98" t="s">
        <v>0</v>
      </c>
      <c r="N57" s="98" t="s">
        <v>1</v>
      </c>
      <c r="O57" s="98" t="s">
        <v>2</v>
      </c>
      <c r="P57" s="249" t="s">
        <v>3</v>
      </c>
      <c r="Q57" s="97" t="s">
        <v>0</v>
      </c>
      <c r="R57" s="98" t="s">
        <v>1</v>
      </c>
      <c r="S57" s="98" t="s">
        <v>2</v>
      </c>
      <c r="T57" s="249" t="s">
        <v>3</v>
      </c>
      <c r="U57" s="97" t="s">
        <v>0</v>
      </c>
      <c r="V57" s="98" t="s">
        <v>1</v>
      </c>
      <c r="W57" s="98" t="s">
        <v>2</v>
      </c>
      <c r="X57" s="249" t="s">
        <v>3</v>
      </c>
      <c r="Y57" s="98" t="s">
        <v>0</v>
      </c>
      <c r="Z57" s="98" t="s">
        <v>1</v>
      </c>
      <c r="AA57" s="98" t="s">
        <v>2</v>
      </c>
      <c r="AB57" s="99" t="s">
        <v>3</v>
      </c>
    </row>
    <row r="58" spans="2:28" ht="3.75" customHeight="1">
      <c r="B58" s="110"/>
      <c r="C58" s="107"/>
      <c r="D58" s="107"/>
      <c r="E58" s="107"/>
      <c r="F58" s="108"/>
      <c r="G58" s="73"/>
      <c r="H58" s="172"/>
      <c r="I58" s="107"/>
      <c r="J58" s="107"/>
      <c r="K58" s="107"/>
      <c r="L58" s="108"/>
      <c r="M58" s="107"/>
      <c r="N58" s="107"/>
      <c r="O58" s="107"/>
      <c r="P58" s="108"/>
      <c r="Q58" s="106"/>
      <c r="R58" s="107"/>
      <c r="S58" s="107"/>
      <c r="T58" s="108"/>
      <c r="U58" s="106"/>
      <c r="V58" s="107"/>
      <c r="W58" s="107"/>
      <c r="X58" s="108"/>
      <c r="Y58" s="107"/>
      <c r="Z58" s="107"/>
      <c r="AA58" s="107"/>
      <c r="AB58" s="109"/>
    </row>
    <row r="59" spans="2:28" ht="15">
      <c r="B59" s="100" t="s">
        <v>113</v>
      </c>
      <c r="C59" s="107"/>
      <c r="D59" s="107"/>
      <c r="E59" s="107"/>
      <c r="F59" s="108"/>
      <c r="G59" s="73"/>
      <c r="H59" s="172"/>
      <c r="I59" s="107"/>
      <c r="J59" s="107"/>
      <c r="K59" s="107"/>
      <c r="L59" s="108"/>
      <c r="M59" s="107"/>
      <c r="N59" s="107"/>
      <c r="O59" s="107"/>
      <c r="P59" s="108"/>
      <c r="Q59" s="106"/>
      <c r="R59" s="107"/>
      <c r="S59" s="107"/>
      <c r="T59" s="108"/>
      <c r="U59" s="106"/>
      <c r="V59" s="107"/>
      <c r="W59" s="107"/>
      <c r="X59" s="108"/>
      <c r="Y59" s="107"/>
      <c r="Z59" s="107"/>
      <c r="AA59" s="107"/>
      <c r="AB59" s="109"/>
    </row>
    <row r="60" spans="2:28" ht="15">
      <c r="B60" s="110"/>
      <c r="C60" s="107" t="s">
        <v>114</v>
      </c>
      <c r="D60" s="107"/>
      <c r="E60" s="107"/>
      <c r="F60" s="108"/>
      <c r="G60" s="73" t="s">
        <v>128</v>
      </c>
      <c r="H60" s="135">
        <v>5.56900749543496</v>
      </c>
      <c r="I60" s="128">
        <v>6.740687219560201</v>
      </c>
      <c r="J60" s="128">
        <v>5.7031592634653805</v>
      </c>
      <c r="K60" s="128">
        <v>4.75829130291163</v>
      </c>
      <c r="L60" s="127">
        <v>4.709560335886522</v>
      </c>
      <c r="M60" s="128">
        <v>5.9474706209214645</v>
      </c>
      <c r="N60" s="128">
        <v>7.738176084899777</v>
      </c>
      <c r="O60" s="128">
        <v>7.1675143866659</v>
      </c>
      <c r="P60" s="127">
        <v>6.136279411469843</v>
      </c>
      <c r="Q60" s="129">
        <v>6.414150509393849</v>
      </c>
      <c r="R60" s="128">
        <v>5.148617328549278</v>
      </c>
      <c r="S60" s="128">
        <v>5.408973692011102</v>
      </c>
      <c r="T60" s="127">
        <v>5.868315014632813</v>
      </c>
      <c r="U60" s="129">
        <v>4.887841083421463</v>
      </c>
      <c r="V60" s="128">
        <v>4.7129839791615495</v>
      </c>
      <c r="W60" s="128">
        <v>4.652044685832763</v>
      </c>
      <c r="X60" s="127">
        <v>4.781604556187517</v>
      </c>
      <c r="Y60" s="128">
        <v>4.827185423985043</v>
      </c>
      <c r="Z60" s="128">
        <v>4.790945349084424</v>
      </c>
      <c r="AA60" s="128">
        <v>4.705011001538551</v>
      </c>
      <c r="AB60" s="130">
        <v>4.524065150181485</v>
      </c>
    </row>
    <row r="61" spans="2:28" ht="18">
      <c r="B61" s="110"/>
      <c r="C61" s="107" t="s">
        <v>115</v>
      </c>
      <c r="D61" s="107"/>
      <c r="E61" s="107"/>
      <c r="F61" s="108"/>
      <c r="G61" s="73" t="s">
        <v>128</v>
      </c>
      <c r="H61" s="135">
        <v>6.184486373165555</v>
      </c>
      <c r="I61" s="128">
        <v>7.664981457070397</v>
      </c>
      <c r="J61" s="128">
        <v>5.739895620133524</v>
      </c>
      <c r="K61" s="128">
        <v>4.967735225831021</v>
      </c>
      <c r="L61" s="127">
        <v>4.637067282065615</v>
      </c>
      <c r="M61" s="128">
        <v>7.312264467196613</v>
      </c>
      <c r="N61" s="128">
        <v>8.938454473281539</v>
      </c>
      <c r="O61" s="128">
        <v>7.799817541345249</v>
      </c>
      <c r="P61" s="127">
        <v>6.6409148445706165</v>
      </c>
      <c r="Q61" s="129">
        <v>6.468350942394025</v>
      </c>
      <c r="R61" s="128">
        <v>5.065071380692615</v>
      </c>
      <c r="S61" s="128">
        <v>5.544737287711314</v>
      </c>
      <c r="T61" s="127">
        <v>5.899454489569436</v>
      </c>
      <c r="U61" s="129">
        <v>5.097826681190739</v>
      </c>
      <c r="V61" s="128">
        <v>4.922619512775057</v>
      </c>
      <c r="W61" s="128">
        <v>4.861558218899646</v>
      </c>
      <c r="X61" s="127">
        <v>4.991377468287709</v>
      </c>
      <c r="Y61" s="128">
        <v>4.753832070857015</v>
      </c>
      <c r="Z61" s="128">
        <v>4.7176173551321625</v>
      </c>
      <c r="AA61" s="128">
        <v>4.63174314058061</v>
      </c>
      <c r="AB61" s="130">
        <v>4.450923906997957</v>
      </c>
    </row>
    <row r="62" spans="2:28" ht="18.75" thickBot="1">
      <c r="B62" s="117"/>
      <c r="C62" s="118" t="s">
        <v>119</v>
      </c>
      <c r="D62" s="118"/>
      <c r="E62" s="118"/>
      <c r="F62" s="119"/>
      <c r="G62" s="143" t="s">
        <v>128</v>
      </c>
      <c r="H62" s="136">
        <v>1.9853598397322259</v>
      </c>
      <c r="I62" s="132">
        <v>1.0269844109438395</v>
      </c>
      <c r="J62" s="132">
        <v>2.0047910315653894</v>
      </c>
      <c r="K62" s="132">
        <v>2.3432912503858603</v>
      </c>
      <c r="L62" s="131">
        <v>2.4800432095535996</v>
      </c>
      <c r="M62" s="132">
        <v>1.642082210730294</v>
      </c>
      <c r="N62" s="132">
        <v>0.9535324718763718</v>
      </c>
      <c r="O62" s="132">
        <v>0.6268348548021692</v>
      </c>
      <c r="P62" s="131">
        <v>0.9015281168082367</v>
      </c>
      <c r="Q62" s="133">
        <v>1.1036089447649147</v>
      </c>
      <c r="R62" s="132">
        <v>1.933006173678038</v>
      </c>
      <c r="S62" s="132">
        <v>2.4008083572512646</v>
      </c>
      <c r="T62" s="131">
        <v>2.5786589824301416</v>
      </c>
      <c r="U62" s="133">
        <v>2.6034825630006537</v>
      </c>
      <c r="V62" s="132">
        <v>2.2933815295703255</v>
      </c>
      <c r="W62" s="132">
        <v>2.184525762703828</v>
      </c>
      <c r="X62" s="131">
        <v>2.2947403960928057</v>
      </c>
      <c r="Y62" s="132">
        <v>2.361623967521183</v>
      </c>
      <c r="Z62" s="132">
        <v>2.4323980413398516</v>
      </c>
      <c r="AA62" s="132">
        <v>2.542650651590648</v>
      </c>
      <c r="AB62" s="134">
        <v>2.5828687977555376</v>
      </c>
    </row>
    <row r="63" spans="2:27" ht="3.75" customHeight="1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</row>
    <row r="64" spans="2:27" ht="15">
      <c r="B64" s="125" t="s">
        <v>190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</row>
    <row r="65" spans="2:27" ht="15">
      <c r="B65" s="125" t="s">
        <v>204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</row>
    <row r="66" spans="2:27" ht="15">
      <c r="B66" s="125" t="s">
        <v>205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</row>
    <row r="67" spans="2:27" ht="15">
      <c r="B67" s="125" t="s">
        <v>206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</row>
    <row r="68" spans="2:27" ht="15">
      <c r="B68" s="125" t="s">
        <v>207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</row>
    <row r="69" spans="2:27" ht="15">
      <c r="B69" s="125" t="s">
        <v>208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</row>
  </sheetData>
  <sheetProtection/>
  <mergeCells count="31">
    <mergeCell ref="B2:AB2"/>
    <mergeCell ref="L31:L32"/>
    <mergeCell ref="M31:P31"/>
    <mergeCell ref="Q31:T31"/>
    <mergeCell ref="U31:X31"/>
    <mergeCell ref="Q3:T3"/>
    <mergeCell ref="Q56:T56"/>
    <mergeCell ref="U56:X56"/>
    <mergeCell ref="Y56:AB56"/>
    <mergeCell ref="U3:X3"/>
    <mergeCell ref="Y3:AB3"/>
    <mergeCell ref="G56:G57"/>
    <mergeCell ref="I56:I57"/>
    <mergeCell ref="J3:J4"/>
    <mergeCell ref="L56:L57"/>
    <mergeCell ref="Y31:AB31"/>
    <mergeCell ref="J31:J32"/>
    <mergeCell ref="I31:I32"/>
    <mergeCell ref="K31:K32"/>
    <mergeCell ref="L3:L4"/>
    <mergeCell ref="M3:P3"/>
    <mergeCell ref="M56:P56"/>
    <mergeCell ref="B56:F57"/>
    <mergeCell ref="B31:F32"/>
    <mergeCell ref="G31:G32"/>
    <mergeCell ref="J56:J57"/>
    <mergeCell ref="B3:F4"/>
    <mergeCell ref="K3:K4"/>
    <mergeCell ref="K56:K57"/>
    <mergeCell ref="G3:G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I45" sqref="I45"/>
    </sheetView>
  </sheetViews>
  <sheetFormatPr defaultColWidth="9.140625" defaultRowHeight="15"/>
  <cols>
    <col min="1" max="5" width="3.140625" style="3" customWidth="1"/>
    <col min="6" max="6" width="39.140625" style="3" customWidth="1"/>
    <col min="7" max="7" width="26.57421875" style="3" customWidth="1"/>
    <col min="8" max="8" width="10.140625" style="3" customWidth="1"/>
    <col min="9" max="27" width="9.140625" style="3" customWidth="1"/>
    <col min="28" max="16384" width="9.140625" style="3" customWidth="1"/>
  </cols>
  <sheetData>
    <row r="1" spans="2:27" ht="22.5" customHeight="1" thickBot="1">
      <c r="B1" s="144" t="s">
        <v>132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2:28" ht="30" customHeight="1">
      <c r="B2" s="257" t="str">
        <f>"Medium-Term Forecast "&amp;Summary!H3&amp;" - trade balance and balance of payments [level]"</f>
        <v>Medium-Term Forecast MTF-2019Q4 - trade balance and balance of payments [level]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</row>
    <row r="3" spans="2:28" ht="15">
      <c r="B3" s="296" t="s">
        <v>19</v>
      </c>
      <c r="C3" s="297"/>
      <c r="D3" s="297"/>
      <c r="E3" s="297"/>
      <c r="F3" s="298"/>
      <c r="G3" s="289" t="s">
        <v>18</v>
      </c>
      <c r="H3" s="95" t="s">
        <v>17</v>
      </c>
      <c r="I3" s="291">
        <v>2019</v>
      </c>
      <c r="J3" s="291">
        <v>2020</v>
      </c>
      <c r="K3" s="291">
        <v>2021</v>
      </c>
      <c r="L3" s="287">
        <v>2022</v>
      </c>
      <c r="M3" s="283">
        <v>2019</v>
      </c>
      <c r="N3" s="284"/>
      <c r="O3" s="284"/>
      <c r="P3" s="284"/>
      <c r="Q3" s="283">
        <v>2020</v>
      </c>
      <c r="R3" s="284"/>
      <c r="S3" s="284"/>
      <c r="T3" s="284"/>
      <c r="U3" s="283">
        <v>2021</v>
      </c>
      <c r="V3" s="284"/>
      <c r="W3" s="284"/>
      <c r="X3" s="284"/>
      <c r="Y3" s="283">
        <v>2022</v>
      </c>
      <c r="Z3" s="284"/>
      <c r="AA3" s="284"/>
      <c r="AB3" s="286"/>
    </row>
    <row r="4" spans="2:28" ht="15">
      <c r="B4" s="299"/>
      <c r="C4" s="300"/>
      <c r="D4" s="300"/>
      <c r="E4" s="300"/>
      <c r="F4" s="301"/>
      <c r="G4" s="290"/>
      <c r="H4" s="157">
        <v>2018</v>
      </c>
      <c r="I4" s="292"/>
      <c r="J4" s="292"/>
      <c r="K4" s="292"/>
      <c r="L4" s="288"/>
      <c r="M4" s="98" t="s">
        <v>0</v>
      </c>
      <c r="N4" s="98" t="s">
        <v>1</v>
      </c>
      <c r="O4" s="98" t="s">
        <v>2</v>
      </c>
      <c r="P4" s="249" t="s">
        <v>3</v>
      </c>
      <c r="Q4" s="97" t="s">
        <v>0</v>
      </c>
      <c r="R4" s="98" t="s">
        <v>1</v>
      </c>
      <c r="S4" s="98" t="s">
        <v>2</v>
      </c>
      <c r="T4" s="249" t="s">
        <v>3</v>
      </c>
      <c r="U4" s="97" t="s">
        <v>0</v>
      </c>
      <c r="V4" s="98" t="s">
        <v>1</v>
      </c>
      <c r="W4" s="98" t="s">
        <v>2</v>
      </c>
      <c r="X4" s="249" t="s">
        <v>3</v>
      </c>
      <c r="Y4" s="98" t="s">
        <v>0</v>
      </c>
      <c r="Z4" s="98" t="s">
        <v>1</v>
      </c>
      <c r="AA4" s="98" t="s">
        <v>2</v>
      </c>
      <c r="AB4" s="99" t="s">
        <v>3</v>
      </c>
    </row>
    <row r="5" spans="2:28" ht="3.75" customHeight="1">
      <c r="B5" s="100"/>
      <c r="C5" s="101"/>
      <c r="D5" s="101"/>
      <c r="E5" s="101"/>
      <c r="F5" s="102"/>
      <c r="G5" s="103"/>
      <c r="H5" s="158"/>
      <c r="I5" s="248"/>
      <c r="J5" s="248"/>
      <c r="K5" s="248"/>
      <c r="L5" s="145"/>
      <c r="M5" s="105"/>
      <c r="N5" s="105"/>
      <c r="O5" s="105"/>
      <c r="P5" s="104"/>
      <c r="Q5" s="105"/>
      <c r="R5" s="105"/>
      <c r="S5" s="105"/>
      <c r="T5" s="104"/>
      <c r="U5" s="105"/>
      <c r="V5" s="105"/>
      <c r="W5" s="105"/>
      <c r="X5" s="104"/>
      <c r="Y5" s="105"/>
      <c r="Z5" s="105"/>
      <c r="AA5" s="105"/>
      <c r="AB5" s="140"/>
    </row>
    <row r="6" spans="2:28" ht="15">
      <c r="B6" s="100" t="s">
        <v>133</v>
      </c>
      <c r="C6" s="101"/>
      <c r="D6" s="101"/>
      <c r="E6" s="101"/>
      <c r="F6" s="148"/>
      <c r="G6" s="159"/>
      <c r="H6" s="196"/>
      <c r="I6" s="197"/>
      <c r="J6" s="197"/>
      <c r="K6" s="197"/>
      <c r="L6" s="198"/>
      <c r="M6" s="199"/>
      <c r="N6" s="199"/>
      <c r="O6" s="199"/>
      <c r="P6" s="200"/>
      <c r="Q6" s="199"/>
      <c r="R6" s="199"/>
      <c r="S6" s="199"/>
      <c r="T6" s="200"/>
      <c r="U6" s="199"/>
      <c r="V6" s="199"/>
      <c r="W6" s="199"/>
      <c r="X6" s="200"/>
      <c r="Y6" s="199"/>
      <c r="Z6" s="199"/>
      <c r="AA6" s="199"/>
      <c r="AB6" s="201"/>
    </row>
    <row r="7" spans="2:28" ht="15">
      <c r="B7" s="100"/>
      <c r="C7" s="147" t="s">
        <v>79</v>
      </c>
      <c r="D7" s="101"/>
      <c r="E7" s="101"/>
      <c r="F7" s="148"/>
      <c r="G7" s="73" t="s">
        <v>134</v>
      </c>
      <c r="H7" s="202">
        <v>84097.723</v>
      </c>
      <c r="I7" s="112">
        <v>85385.02423183744</v>
      </c>
      <c r="J7" s="112">
        <v>86919.26647766859</v>
      </c>
      <c r="K7" s="112">
        <v>90188.00398105463</v>
      </c>
      <c r="L7" s="111">
        <v>93723.93596310161</v>
      </c>
      <c r="M7" s="114">
        <v>22095.2177776506</v>
      </c>
      <c r="N7" s="114">
        <v>20978.0418997167</v>
      </c>
      <c r="O7" s="114">
        <v>21059.885455737694</v>
      </c>
      <c r="P7" s="115">
        <v>21251.879098732446</v>
      </c>
      <c r="Q7" s="114">
        <v>21487.077261495855</v>
      </c>
      <c r="R7" s="114">
        <v>21625.352010936007</v>
      </c>
      <c r="S7" s="114">
        <v>21796.17207311406</v>
      </c>
      <c r="T7" s="115">
        <v>22010.665132122664</v>
      </c>
      <c r="U7" s="114">
        <v>22214.518692779635</v>
      </c>
      <c r="V7" s="114">
        <v>22432.18952259826</v>
      </c>
      <c r="W7" s="114">
        <v>22655.298899070916</v>
      </c>
      <c r="X7" s="115">
        <v>22885.996866605827</v>
      </c>
      <c r="Y7" s="114">
        <v>23102.078370369127</v>
      </c>
      <c r="Z7" s="114">
        <v>23318.94625267349</v>
      </c>
      <c r="AA7" s="114">
        <v>23539.72220010388</v>
      </c>
      <c r="AB7" s="116">
        <v>23763.189139955124</v>
      </c>
    </row>
    <row r="8" spans="2:28" ht="15">
      <c r="B8" s="110"/>
      <c r="C8" s="107"/>
      <c r="D8" s="141" t="s">
        <v>135</v>
      </c>
      <c r="E8" s="107"/>
      <c r="F8" s="108"/>
      <c r="G8" s="73" t="s">
        <v>134</v>
      </c>
      <c r="H8" s="202">
        <v>41156.79200000006</v>
      </c>
      <c r="I8" s="112">
        <v>40532.95146144918</v>
      </c>
      <c r="J8" s="112">
        <v>41234.257649383486</v>
      </c>
      <c r="K8" s="112">
        <v>42692.09753320076</v>
      </c>
      <c r="L8" s="111">
        <v>44241.52823700288</v>
      </c>
      <c r="M8" s="112">
        <v>10475.3732135411</v>
      </c>
      <c r="N8" s="112">
        <v>9952.41800059935</v>
      </c>
      <c r="O8" s="112">
        <v>10014.8558644509</v>
      </c>
      <c r="P8" s="111">
        <v>10090.304382857834</v>
      </c>
      <c r="Q8" s="112">
        <v>10199.558613112185</v>
      </c>
      <c r="R8" s="112">
        <v>10262.198075497077</v>
      </c>
      <c r="S8" s="112">
        <v>10339.702802536369</v>
      </c>
      <c r="T8" s="111">
        <v>10432.798158237856</v>
      </c>
      <c r="U8" s="112">
        <v>10523.85708213383</v>
      </c>
      <c r="V8" s="112">
        <v>10622.933223787999</v>
      </c>
      <c r="W8" s="112">
        <v>10722.551543587408</v>
      </c>
      <c r="X8" s="111">
        <v>10822.75568369152</v>
      </c>
      <c r="Y8" s="112">
        <v>10913.945378791324</v>
      </c>
      <c r="Z8" s="112">
        <v>11011.516654817995</v>
      </c>
      <c r="AA8" s="112">
        <v>11110.19516794075</v>
      </c>
      <c r="AB8" s="203">
        <v>11205.871035452807</v>
      </c>
    </row>
    <row r="9" spans="2:28" ht="15" customHeight="1">
      <c r="B9" s="110"/>
      <c r="C9" s="107"/>
      <c r="D9" s="141" t="s">
        <v>136</v>
      </c>
      <c r="E9" s="107"/>
      <c r="F9" s="108"/>
      <c r="G9" s="73" t="s">
        <v>134</v>
      </c>
      <c r="H9" s="202">
        <v>42912.641</v>
      </c>
      <c r="I9" s="112">
        <v>44852.07318082186</v>
      </c>
      <c r="J9" s="112">
        <v>45685.0088282851</v>
      </c>
      <c r="K9" s="112">
        <v>47495.90644785388</v>
      </c>
      <c r="L9" s="111">
        <v>49482.40772609875</v>
      </c>
      <c r="M9" s="112">
        <v>11635.62320654785</v>
      </c>
      <c r="N9" s="112">
        <v>10991.2226671126</v>
      </c>
      <c r="O9" s="112">
        <v>11063.6525912868</v>
      </c>
      <c r="P9" s="111">
        <v>11161.57471587461</v>
      </c>
      <c r="Q9" s="112">
        <v>11287.51864838367</v>
      </c>
      <c r="R9" s="112">
        <v>11363.153935438932</v>
      </c>
      <c r="S9" s="112">
        <v>11456.46927057769</v>
      </c>
      <c r="T9" s="111">
        <v>11577.866973884806</v>
      </c>
      <c r="U9" s="112">
        <v>11690.661610645804</v>
      </c>
      <c r="V9" s="112">
        <v>11809.256298810258</v>
      </c>
      <c r="W9" s="112">
        <v>11932.747355483509</v>
      </c>
      <c r="X9" s="111">
        <v>12063.241182914306</v>
      </c>
      <c r="Y9" s="112">
        <v>12188.132991577802</v>
      </c>
      <c r="Z9" s="112">
        <v>12307.429597855496</v>
      </c>
      <c r="AA9" s="112">
        <v>12429.52703216313</v>
      </c>
      <c r="AB9" s="203">
        <v>12557.318104502318</v>
      </c>
    </row>
    <row r="10" spans="2:28" ht="3.75" customHeight="1">
      <c r="B10" s="110"/>
      <c r="C10" s="107"/>
      <c r="D10" s="107"/>
      <c r="E10" s="107"/>
      <c r="F10" s="108"/>
      <c r="G10" s="73"/>
      <c r="H10" s="202"/>
      <c r="I10" s="112"/>
      <c r="J10" s="112"/>
      <c r="K10" s="112"/>
      <c r="L10" s="111"/>
      <c r="M10" s="112"/>
      <c r="N10" s="112"/>
      <c r="O10" s="112"/>
      <c r="P10" s="111"/>
      <c r="Q10" s="112"/>
      <c r="R10" s="112"/>
      <c r="S10" s="112"/>
      <c r="T10" s="111"/>
      <c r="U10" s="112"/>
      <c r="V10" s="112"/>
      <c r="W10" s="112"/>
      <c r="X10" s="111"/>
      <c r="Y10" s="112"/>
      <c r="Z10" s="112"/>
      <c r="AA10" s="112"/>
      <c r="AB10" s="203"/>
    </row>
    <row r="11" spans="2:28" ht="15" customHeight="1">
      <c r="B11" s="110"/>
      <c r="C11" s="107" t="s">
        <v>80</v>
      </c>
      <c r="D11" s="107"/>
      <c r="E11" s="107"/>
      <c r="F11" s="108"/>
      <c r="G11" s="73" t="s">
        <v>134</v>
      </c>
      <c r="H11" s="186">
        <v>81071.471</v>
      </c>
      <c r="I11" s="114">
        <v>83490.40600723535</v>
      </c>
      <c r="J11" s="114">
        <v>86268.78638511295</v>
      </c>
      <c r="K11" s="114">
        <v>89578.24505080051</v>
      </c>
      <c r="L11" s="115">
        <v>93527.00904699121</v>
      </c>
      <c r="M11" s="114">
        <v>20876.1166623809</v>
      </c>
      <c r="N11" s="114">
        <v>20543.1075537887</v>
      </c>
      <c r="O11" s="114">
        <v>20977.492190921395</v>
      </c>
      <c r="P11" s="115">
        <v>21093.68960014434</v>
      </c>
      <c r="Q11" s="114">
        <v>21326.62611176978</v>
      </c>
      <c r="R11" s="114">
        <v>21463.980532725607</v>
      </c>
      <c r="S11" s="114">
        <v>21630.003064921093</v>
      </c>
      <c r="T11" s="115">
        <v>21848.176675696468</v>
      </c>
      <c r="U11" s="114">
        <v>22052.543665540208</v>
      </c>
      <c r="V11" s="114">
        <v>22280.108353864758</v>
      </c>
      <c r="W11" s="114">
        <v>22511.46640573603</v>
      </c>
      <c r="X11" s="115">
        <v>22734.126625659508</v>
      </c>
      <c r="Y11" s="114">
        <v>22987.780956022736</v>
      </c>
      <c r="Z11" s="114">
        <v>23248.79853588999</v>
      </c>
      <c r="AA11" s="114">
        <v>23511.65931782513</v>
      </c>
      <c r="AB11" s="116">
        <v>23778.77023725336</v>
      </c>
    </row>
    <row r="12" spans="2:28" ht="15" customHeight="1">
      <c r="B12" s="110"/>
      <c r="C12" s="107"/>
      <c r="D12" s="141" t="s">
        <v>137</v>
      </c>
      <c r="E12" s="107"/>
      <c r="F12" s="108"/>
      <c r="G12" s="73" t="s">
        <v>134</v>
      </c>
      <c r="H12" s="202">
        <v>23781.23399999999</v>
      </c>
      <c r="I12" s="112">
        <v>24821.10597120141</v>
      </c>
      <c r="J12" s="112">
        <v>25574.606542457226</v>
      </c>
      <c r="K12" s="112">
        <v>26555.70418843142</v>
      </c>
      <c r="L12" s="111">
        <v>27726.325565678773</v>
      </c>
      <c r="M12" s="112">
        <v>6269.23281048918</v>
      </c>
      <c r="N12" s="112">
        <v>6063.98368021075</v>
      </c>
      <c r="O12" s="112">
        <v>6234.61022786201</v>
      </c>
      <c r="P12" s="111">
        <v>6253.279252639471</v>
      </c>
      <c r="Q12" s="112">
        <v>6322.333888549143</v>
      </c>
      <c r="R12" s="112">
        <v>6363.052964590515</v>
      </c>
      <c r="S12" s="112">
        <v>6412.270776918692</v>
      </c>
      <c r="T12" s="111">
        <v>6476.948912398876</v>
      </c>
      <c r="U12" s="112">
        <v>6537.534039123482</v>
      </c>
      <c r="V12" s="112">
        <v>6604.9961840165</v>
      </c>
      <c r="W12" s="112">
        <v>6673.582881418543</v>
      </c>
      <c r="X12" s="111">
        <v>6739.591083872897</v>
      </c>
      <c r="Y12" s="112">
        <v>6814.787571138533</v>
      </c>
      <c r="Z12" s="112">
        <v>6892.166912908448</v>
      </c>
      <c r="AA12" s="112">
        <v>6970.092676734817</v>
      </c>
      <c r="AB12" s="203">
        <v>7049.278404896977</v>
      </c>
    </row>
    <row r="13" spans="2:28" ht="15" customHeight="1">
      <c r="B13" s="110"/>
      <c r="C13" s="107"/>
      <c r="D13" s="141" t="s">
        <v>138</v>
      </c>
      <c r="E13" s="107"/>
      <c r="F13" s="108"/>
      <c r="G13" s="73" t="s">
        <v>134</v>
      </c>
      <c r="H13" s="202">
        <v>57274.22099999999</v>
      </c>
      <c r="I13" s="112">
        <v>58669.29997431107</v>
      </c>
      <c r="J13" s="112">
        <v>60694.17984265575</v>
      </c>
      <c r="K13" s="112">
        <v>63022.540862369126</v>
      </c>
      <c r="L13" s="111">
        <v>65800.6834813125</v>
      </c>
      <c r="M13" s="112">
        <v>14664.15590382621</v>
      </c>
      <c r="N13" s="112">
        <v>14390.295759920591</v>
      </c>
      <c r="O13" s="112">
        <v>14774.4379630594</v>
      </c>
      <c r="P13" s="111">
        <v>14840.41034750487</v>
      </c>
      <c r="Q13" s="112">
        <v>15004.292223220642</v>
      </c>
      <c r="R13" s="112">
        <v>15100.927568135097</v>
      </c>
      <c r="S13" s="112">
        <v>15217.73228800241</v>
      </c>
      <c r="T13" s="111">
        <v>15371.2277632976</v>
      </c>
      <c r="U13" s="112">
        <v>15515.009626416735</v>
      </c>
      <c r="V13" s="112">
        <v>15675.112169848268</v>
      </c>
      <c r="W13" s="112">
        <v>15837.8835243175</v>
      </c>
      <c r="X13" s="111">
        <v>15994.535541786625</v>
      </c>
      <c r="Y13" s="112">
        <v>16172.993384884217</v>
      </c>
      <c r="Z13" s="112">
        <v>16356.631622981557</v>
      </c>
      <c r="AA13" s="112">
        <v>16541.56664109033</v>
      </c>
      <c r="AB13" s="203">
        <v>16729.4918323564</v>
      </c>
    </row>
    <row r="14" spans="2:28" ht="3.75" customHeight="1">
      <c r="B14" s="110"/>
      <c r="C14" s="107"/>
      <c r="D14" s="107"/>
      <c r="E14" s="107"/>
      <c r="F14" s="108"/>
      <c r="G14" s="73"/>
      <c r="H14" s="202"/>
      <c r="I14" s="112"/>
      <c r="J14" s="112"/>
      <c r="K14" s="112"/>
      <c r="L14" s="111"/>
      <c r="M14" s="112"/>
      <c r="N14" s="112"/>
      <c r="O14" s="112"/>
      <c r="P14" s="111"/>
      <c r="Q14" s="112"/>
      <c r="R14" s="112"/>
      <c r="S14" s="112"/>
      <c r="T14" s="111"/>
      <c r="U14" s="112"/>
      <c r="V14" s="112"/>
      <c r="W14" s="112"/>
      <c r="X14" s="111"/>
      <c r="Y14" s="112"/>
      <c r="Z14" s="112"/>
      <c r="AA14" s="112"/>
      <c r="AB14" s="203"/>
    </row>
    <row r="15" spans="2:28" ht="15" customHeight="1">
      <c r="B15" s="110"/>
      <c r="C15" s="107" t="s">
        <v>139</v>
      </c>
      <c r="D15" s="107"/>
      <c r="E15" s="107"/>
      <c r="F15" s="108"/>
      <c r="G15" s="73" t="s">
        <v>134</v>
      </c>
      <c r="H15" s="186">
        <v>3026.2519999999968</v>
      </c>
      <c r="I15" s="114">
        <v>1894.6182246021053</v>
      </c>
      <c r="J15" s="114">
        <v>650.4800925556374</v>
      </c>
      <c r="K15" s="114">
        <v>609.758930254131</v>
      </c>
      <c r="L15" s="115">
        <v>196.9269161104021</v>
      </c>
      <c r="M15" s="114">
        <v>1219.1011152696992</v>
      </c>
      <c r="N15" s="114">
        <v>434.93434592799895</v>
      </c>
      <c r="O15" s="114">
        <v>82.39326481629905</v>
      </c>
      <c r="P15" s="115">
        <v>158.1894985881081</v>
      </c>
      <c r="Q15" s="114">
        <v>160.45114972607553</v>
      </c>
      <c r="R15" s="114">
        <v>161.3714782103998</v>
      </c>
      <c r="S15" s="114">
        <v>166.16900819296643</v>
      </c>
      <c r="T15" s="115">
        <v>162.48845642619563</v>
      </c>
      <c r="U15" s="114">
        <v>161.9750272394267</v>
      </c>
      <c r="V15" s="114">
        <v>152.08116873350082</v>
      </c>
      <c r="W15" s="114">
        <v>143.83249333488493</v>
      </c>
      <c r="X15" s="115">
        <v>151.87024094631852</v>
      </c>
      <c r="Y15" s="114">
        <v>114.29741434639072</v>
      </c>
      <c r="Z15" s="114">
        <v>70.14771678350007</v>
      </c>
      <c r="AA15" s="114">
        <v>28.062882278747566</v>
      </c>
      <c r="AB15" s="116">
        <v>-15.581097298236273</v>
      </c>
    </row>
    <row r="16" spans="2:28" ht="3.75" customHeight="1">
      <c r="B16" s="100"/>
      <c r="C16" s="107"/>
      <c r="D16" s="107"/>
      <c r="E16" s="107"/>
      <c r="F16" s="108"/>
      <c r="G16" s="73"/>
      <c r="H16" s="186"/>
      <c r="I16" s="114"/>
      <c r="J16" s="114"/>
      <c r="K16" s="114"/>
      <c r="L16" s="115"/>
      <c r="M16" s="114"/>
      <c r="N16" s="114"/>
      <c r="O16" s="114"/>
      <c r="P16" s="115"/>
      <c r="Q16" s="114"/>
      <c r="R16" s="114"/>
      <c r="S16" s="114"/>
      <c r="T16" s="115"/>
      <c r="U16" s="114"/>
      <c r="V16" s="114"/>
      <c r="W16" s="114"/>
      <c r="X16" s="115"/>
      <c r="Y16" s="114"/>
      <c r="Z16" s="114"/>
      <c r="AA16" s="114"/>
      <c r="AB16" s="116"/>
    </row>
    <row r="17" spans="2:28" ht="15" customHeight="1">
      <c r="B17" s="100" t="s">
        <v>140</v>
      </c>
      <c r="C17" s="101"/>
      <c r="D17" s="101"/>
      <c r="E17" s="101"/>
      <c r="F17" s="148"/>
      <c r="G17" s="73"/>
      <c r="H17" s="186"/>
      <c r="I17" s="114"/>
      <c r="J17" s="114"/>
      <c r="K17" s="114"/>
      <c r="L17" s="115"/>
      <c r="M17" s="114"/>
      <c r="N17" s="114"/>
      <c r="O17" s="114"/>
      <c r="P17" s="115"/>
      <c r="Q17" s="114"/>
      <c r="R17" s="114"/>
      <c r="S17" s="114"/>
      <c r="T17" s="115"/>
      <c r="U17" s="114"/>
      <c r="V17" s="114"/>
      <c r="W17" s="114"/>
      <c r="X17" s="115"/>
      <c r="Y17" s="114"/>
      <c r="Z17" s="114"/>
      <c r="AA17" s="114"/>
      <c r="AB17" s="116"/>
    </row>
    <row r="18" spans="2:28" ht="15" customHeight="1">
      <c r="B18" s="100"/>
      <c r="C18" s="147" t="s">
        <v>79</v>
      </c>
      <c r="D18" s="101"/>
      <c r="E18" s="101"/>
      <c r="F18" s="148"/>
      <c r="G18" s="73" t="s">
        <v>141</v>
      </c>
      <c r="H18" s="186">
        <v>85907.16027000001</v>
      </c>
      <c r="I18" s="114">
        <v>87153.43976181844</v>
      </c>
      <c r="J18" s="114">
        <v>90462.32367396783</v>
      </c>
      <c r="K18" s="114">
        <v>95363.94865128148</v>
      </c>
      <c r="L18" s="115">
        <v>100719.03288174633</v>
      </c>
      <c r="M18" s="168"/>
      <c r="N18" s="168"/>
      <c r="O18" s="168"/>
      <c r="P18" s="204"/>
      <c r="Q18" s="205"/>
      <c r="R18" s="205"/>
      <c r="S18" s="205"/>
      <c r="T18" s="204"/>
      <c r="U18" s="205"/>
      <c r="V18" s="205"/>
      <c r="W18" s="205"/>
      <c r="X18" s="204"/>
      <c r="Y18" s="205"/>
      <c r="Z18" s="205"/>
      <c r="AA18" s="205"/>
      <c r="AB18" s="206"/>
    </row>
    <row r="19" spans="2:28" ht="15" customHeight="1">
      <c r="B19" s="110"/>
      <c r="C19" s="107" t="s">
        <v>80</v>
      </c>
      <c r="D19" s="107"/>
      <c r="E19" s="107"/>
      <c r="F19" s="108"/>
      <c r="G19" s="73" t="s">
        <v>142</v>
      </c>
      <c r="H19" s="186">
        <v>85202.398347</v>
      </c>
      <c r="I19" s="114">
        <v>87651.26304186072</v>
      </c>
      <c r="J19" s="114">
        <v>92562.21632212351</v>
      </c>
      <c r="K19" s="114">
        <v>97730.19445716945</v>
      </c>
      <c r="L19" s="115">
        <v>103694.63195045397</v>
      </c>
      <c r="M19" s="168"/>
      <c r="N19" s="168"/>
      <c r="O19" s="168"/>
      <c r="P19" s="204"/>
      <c r="Q19" s="205"/>
      <c r="R19" s="205"/>
      <c r="S19" s="205"/>
      <c r="T19" s="204"/>
      <c r="U19" s="205"/>
      <c r="V19" s="205"/>
      <c r="W19" s="205"/>
      <c r="X19" s="204"/>
      <c r="Y19" s="205"/>
      <c r="Z19" s="205"/>
      <c r="AA19" s="205"/>
      <c r="AB19" s="206"/>
    </row>
    <row r="20" spans="2:28" ht="3.75" customHeight="1">
      <c r="B20" s="110"/>
      <c r="C20" s="107"/>
      <c r="D20" s="141"/>
      <c r="E20" s="107"/>
      <c r="F20" s="108"/>
      <c r="G20" s="73"/>
      <c r="H20" s="186"/>
      <c r="I20" s="114"/>
      <c r="J20" s="114"/>
      <c r="K20" s="114"/>
      <c r="L20" s="115"/>
      <c r="M20" s="205"/>
      <c r="N20" s="205"/>
      <c r="O20" s="205"/>
      <c r="P20" s="204"/>
      <c r="Q20" s="205"/>
      <c r="R20" s="205"/>
      <c r="S20" s="205"/>
      <c r="T20" s="204"/>
      <c r="U20" s="205"/>
      <c r="V20" s="205"/>
      <c r="W20" s="205"/>
      <c r="X20" s="204"/>
      <c r="Y20" s="205"/>
      <c r="Z20" s="205"/>
      <c r="AA20" s="205"/>
      <c r="AB20" s="206"/>
    </row>
    <row r="21" spans="2:28" ht="15" customHeight="1">
      <c r="B21" s="110"/>
      <c r="C21" s="147" t="s">
        <v>143</v>
      </c>
      <c r="D21" s="107"/>
      <c r="E21" s="107"/>
      <c r="F21" s="108"/>
      <c r="G21" s="73" t="s">
        <v>142</v>
      </c>
      <c r="H21" s="186">
        <v>704.7619230000146</v>
      </c>
      <c r="I21" s="114">
        <v>-497.8232800422611</v>
      </c>
      <c r="J21" s="114">
        <v>-2099.8926481556973</v>
      </c>
      <c r="K21" s="114">
        <v>-2366.245805887982</v>
      </c>
      <c r="L21" s="115">
        <v>-2975.5990687076355</v>
      </c>
      <c r="M21" s="205"/>
      <c r="N21" s="205"/>
      <c r="O21" s="205"/>
      <c r="P21" s="204"/>
      <c r="Q21" s="205"/>
      <c r="R21" s="205"/>
      <c r="S21" s="205"/>
      <c r="T21" s="204"/>
      <c r="U21" s="205"/>
      <c r="V21" s="205"/>
      <c r="W21" s="205"/>
      <c r="X21" s="204"/>
      <c r="Y21" s="205"/>
      <c r="Z21" s="205"/>
      <c r="AA21" s="205"/>
      <c r="AB21" s="206"/>
    </row>
    <row r="22" spans="2:28" ht="15" customHeight="1">
      <c r="B22" s="100"/>
      <c r="C22" s="147" t="s">
        <v>143</v>
      </c>
      <c r="D22" s="107"/>
      <c r="E22" s="107"/>
      <c r="F22" s="108"/>
      <c r="G22" s="73" t="s">
        <v>59</v>
      </c>
      <c r="H22" s="135">
        <v>0.7855042067594601</v>
      </c>
      <c r="I22" s="128">
        <v>-0.5299435357943085</v>
      </c>
      <c r="J22" s="128">
        <v>-2.145513761029993</v>
      </c>
      <c r="K22" s="128">
        <v>-2.311888875722939</v>
      </c>
      <c r="L22" s="127">
        <v>-2.7768497826267953</v>
      </c>
      <c r="M22" s="205"/>
      <c r="N22" s="205"/>
      <c r="O22" s="205"/>
      <c r="P22" s="204"/>
      <c r="Q22" s="205"/>
      <c r="R22" s="205"/>
      <c r="S22" s="205"/>
      <c r="T22" s="204"/>
      <c r="U22" s="205"/>
      <c r="V22" s="205"/>
      <c r="W22" s="205"/>
      <c r="X22" s="204"/>
      <c r="Y22" s="205"/>
      <c r="Z22" s="205"/>
      <c r="AA22" s="205"/>
      <c r="AB22" s="206"/>
    </row>
    <row r="23" spans="2:28" ht="15" customHeight="1">
      <c r="B23" s="110"/>
      <c r="C23" s="147" t="s">
        <v>144</v>
      </c>
      <c r="D23" s="107"/>
      <c r="E23" s="107"/>
      <c r="F23" s="108"/>
      <c r="G23" s="73" t="s">
        <v>142</v>
      </c>
      <c r="H23" s="186">
        <v>-2370.566076999986</v>
      </c>
      <c r="I23" s="114">
        <v>-3653.6696958726197</v>
      </c>
      <c r="J23" s="114">
        <v>-4992.07482913523</v>
      </c>
      <c r="K23" s="114">
        <v>-5471.523969116147</v>
      </c>
      <c r="L23" s="115">
        <v>-6242.245907704462</v>
      </c>
      <c r="M23" s="205"/>
      <c r="N23" s="205"/>
      <c r="O23" s="205"/>
      <c r="P23" s="204"/>
      <c r="Q23" s="205"/>
      <c r="R23" s="205"/>
      <c r="S23" s="205"/>
      <c r="T23" s="204"/>
      <c r="U23" s="205"/>
      <c r="V23" s="205"/>
      <c r="W23" s="205"/>
      <c r="X23" s="204"/>
      <c r="Y23" s="205"/>
      <c r="Z23" s="205"/>
      <c r="AA23" s="205"/>
      <c r="AB23" s="206"/>
    </row>
    <row r="24" spans="2:28" ht="15" customHeight="1">
      <c r="B24" s="110"/>
      <c r="C24" s="147" t="s">
        <v>144</v>
      </c>
      <c r="D24" s="107"/>
      <c r="E24" s="107"/>
      <c r="F24" s="108"/>
      <c r="G24" s="73" t="s">
        <v>59</v>
      </c>
      <c r="H24" s="135">
        <v>-2.642154130515818</v>
      </c>
      <c r="I24" s="128">
        <v>-3.889409585447435</v>
      </c>
      <c r="J24" s="128">
        <v>-5.100529901568069</v>
      </c>
      <c r="K24" s="128">
        <v>-5.345833203792636</v>
      </c>
      <c r="L24" s="127">
        <v>-5.825307372286737</v>
      </c>
      <c r="M24" s="205"/>
      <c r="N24" s="205"/>
      <c r="O24" s="205"/>
      <c r="P24" s="204"/>
      <c r="Q24" s="205"/>
      <c r="R24" s="205"/>
      <c r="S24" s="205"/>
      <c r="T24" s="204"/>
      <c r="U24" s="205"/>
      <c r="V24" s="205"/>
      <c r="W24" s="205"/>
      <c r="X24" s="204"/>
      <c r="Y24" s="205"/>
      <c r="Z24" s="205"/>
      <c r="AA24" s="205"/>
      <c r="AB24" s="206"/>
    </row>
    <row r="25" spans="2:28" ht="15" customHeight="1" thickBot="1">
      <c r="B25" s="117"/>
      <c r="C25" s="207" t="s">
        <v>145</v>
      </c>
      <c r="D25" s="118"/>
      <c r="E25" s="118"/>
      <c r="F25" s="119"/>
      <c r="G25" s="143" t="s">
        <v>146</v>
      </c>
      <c r="H25" s="208">
        <v>89720.9610000001</v>
      </c>
      <c r="I25" s="122">
        <v>93938.9286626727</v>
      </c>
      <c r="J25" s="122">
        <v>97873.65088479343</v>
      </c>
      <c r="K25" s="122">
        <v>102351.19130230884</v>
      </c>
      <c r="L25" s="121">
        <v>107157.36541905522</v>
      </c>
      <c r="M25" s="209"/>
      <c r="N25" s="209"/>
      <c r="O25" s="209"/>
      <c r="P25" s="210"/>
      <c r="Q25" s="209"/>
      <c r="R25" s="209"/>
      <c r="S25" s="209"/>
      <c r="T25" s="210"/>
      <c r="U25" s="209"/>
      <c r="V25" s="209"/>
      <c r="W25" s="209"/>
      <c r="X25" s="210"/>
      <c r="Y25" s="209"/>
      <c r="Z25" s="209"/>
      <c r="AA25" s="209"/>
      <c r="AB25" s="211"/>
    </row>
    <row r="26" spans="2:27" ht="15.75" thickBo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</row>
    <row r="27" spans="2:28" ht="30" customHeight="1">
      <c r="B27" s="257" t="str">
        <f>"Medium-Term Forecast "&amp;Summary!H3&amp;" - trade balance and balance of payments [change over previous period]"</f>
        <v>Medium-Term Forecast MTF-2019Q4 - trade balance and balance of payments [change over previous period]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</row>
    <row r="28" spans="2:28" ht="15">
      <c r="B28" s="296" t="s">
        <v>19</v>
      </c>
      <c r="C28" s="297"/>
      <c r="D28" s="297"/>
      <c r="E28" s="297"/>
      <c r="F28" s="298"/>
      <c r="G28" s="289" t="s">
        <v>18</v>
      </c>
      <c r="H28" s="95" t="str">
        <f>H$3</f>
        <v>Actual</v>
      </c>
      <c r="I28" s="291">
        <v>2019</v>
      </c>
      <c r="J28" s="291">
        <v>2020</v>
      </c>
      <c r="K28" s="291">
        <v>2021</v>
      </c>
      <c r="L28" s="287">
        <v>2022</v>
      </c>
      <c r="M28" s="283">
        <f>M$3</f>
        <v>2019</v>
      </c>
      <c r="N28" s="284"/>
      <c r="O28" s="284"/>
      <c r="P28" s="284"/>
      <c r="Q28" s="283">
        <f>Q$3</f>
        <v>2020</v>
      </c>
      <c r="R28" s="284"/>
      <c r="S28" s="284"/>
      <c r="T28" s="284"/>
      <c r="U28" s="283">
        <f>U$3</f>
        <v>2021</v>
      </c>
      <c r="V28" s="284"/>
      <c r="W28" s="284"/>
      <c r="X28" s="284"/>
      <c r="Y28" s="283">
        <f>Y$3</f>
        <v>2022</v>
      </c>
      <c r="Z28" s="284"/>
      <c r="AA28" s="284"/>
      <c r="AB28" s="286"/>
    </row>
    <row r="29" spans="2:28" ht="15">
      <c r="B29" s="299"/>
      <c r="C29" s="300"/>
      <c r="D29" s="300"/>
      <c r="E29" s="300"/>
      <c r="F29" s="301"/>
      <c r="G29" s="290"/>
      <c r="H29" s="157">
        <f>$H$4</f>
        <v>2018</v>
      </c>
      <c r="I29" s="292"/>
      <c r="J29" s="292"/>
      <c r="K29" s="292"/>
      <c r="L29" s="288"/>
      <c r="M29" s="98" t="s">
        <v>0</v>
      </c>
      <c r="N29" s="98" t="s">
        <v>1</v>
      </c>
      <c r="O29" s="98" t="s">
        <v>2</v>
      </c>
      <c r="P29" s="249" t="s">
        <v>3</v>
      </c>
      <c r="Q29" s="97" t="s">
        <v>0</v>
      </c>
      <c r="R29" s="98" t="s">
        <v>1</v>
      </c>
      <c r="S29" s="98" t="s">
        <v>2</v>
      </c>
      <c r="T29" s="249" t="s">
        <v>3</v>
      </c>
      <c r="U29" s="97" t="s">
        <v>0</v>
      </c>
      <c r="V29" s="98" t="s">
        <v>1</v>
      </c>
      <c r="W29" s="98" t="s">
        <v>2</v>
      </c>
      <c r="X29" s="249" t="s">
        <v>3</v>
      </c>
      <c r="Y29" s="98" t="s">
        <v>0</v>
      </c>
      <c r="Z29" s="98" t="s">
        <v>1</v>
      </c>
      <c r="AA29" s="98" t="s">
        <v>2</v>
      </c>
      <c r="AB29" s="99" t="s">
        <v>3</v>
      </c>
    </row>
    <row r="30" spans="2:28" ht="3.75" customHeight="1">
      <c r="B30" s="100"/>
      <c r="C30" s="101"/>
      <c r="D30" s="101"/>
      <c r="E30" s="101"/>
      <c r="F30" s="102"/>
      <c r="G30" s="103"/>
      <c r="H30" s="158"/>
      <c r="I30" s="248"/>
      <c r="J30" s="248"/>
      <c r="K30" s="248"/>
      <c r="L30" s="145"/>
      <c r="M30" s="105"/>
      <c r="N30" s="105"/>
      <c r="O30" s="105"/>
      <c r="P30" s="104"/>
      <c r="Q30" s="105"/>
      <c r="R30" s="105"/>
      <c r="S30" s="105"/>
      <c r="T30" s="104"/>
      <c r="U30" s="105"/>
      <c r="V30" s="105"/>
      <c r="W30" s="105"/>
      <c r="X30" s="104"/>
      <c r="Y30" s="105"/>
      <c r="Z30" s="105"/>
      <c r="AA30" s="105"/>
      <c r="AB30" s="140"/>
    </row>
    <row r="31" spans="2:28" ht="15">
      <c r="B31" s="100" t="s">
        <v>133</v>
      </c>
      <c r="C31" s="101"/>
      <c r="D31" s="101"/>
      <c r="E31" s="101"/>
      <c r="F31" s="148"/>
      <c r="G31" s="159"/>
      <c r="H31" s="158"/>
      <c r="I31" s="248"/>
      <c r="J31" s="248"/>
      <c r="K31" s="248"/>
      <c r="L31" s="145"/>
      <c r="M31" s="105"/>
      <c r="N31" s="105"/>
      <c r="O31" s="105"/>
      <c r="P31" s="104"/>
      <c r="Q31" s="105"/>
      <c r="R31" s="105"/>
      <c r="S31" s="105"/>
      <c r="T31" s="104"/>
      <c r="U31" s="105"/>
      <c r="V31" s="105"/>
      <c r="W31" s="105"/>
      <c r="X31" s="104"/>
      <c r="Y31" s="105"/>
      <c r="Z31" s="105"/>
      <c r="AA31" s="105"/>
      <c r="AB31" s="140"/>
    </row>
    <row r="32" spans="2:28" ht="15">
      <c r="B32" s="100"/>
      <c r="C32" s="147" t="s">
        <v>79</v>
      </c>
      <c r="D32" s="101"/>
      <c r="E32" s="101"/>
      <c r="F32" s="148"/>
      <c r="G32" s="73" t="s">
        <v>128</v>
      </c>
      <c r="H32" s="41">
        <v>5.373390255717197</v>
      </c>
      <c r="I32" s="42">
        <v>1.5307206734211292</v>
      </c>
      <c r="J32" s="42">
        <v>1.7968516840440003</v>
      </c>
      <c r="K32" s="42">
        <v>3.7606593288794556</v>
      </c>
      <c r="L32" s="43">
        <v>3.9206233933170864</v>
      </c>
      <c r="M32" s="128">
        <v>2.5104680292994885</v>
      </c>
      <c r="N32" s="128">
        <v>-5.056188579702209</v>
      </c>
      <c r="O32" s="128">
        <v>0.3901391579454412</v>
      </c>
      <c r="P32" s="127">
        <v>0.911655684919424</v>
      </c>
      <c r="Q32" s="128">
        <v>1.106717018625588</v>
      </c>
      <c r="R32" s="128">
        <v>0.6435251651835188</v>
      </c>
      <c r="S32" s="128">
        <v>0.7899065046047298</v>
      </c>
      <c r="T32" s="127">
        <v>0.9840859132929296</v>
      </c>
      <c r="U32" s="128">
        <v>0.9261581121392908</v>
      </c>
      <c r="V32" s="128">
        <v>0.9798584107490598</v>
      </c>
      <c r="W32" s="128">
        <v>0.9945947373879704</v>
      </c>
      <c r="X32" s="127">
        <v>1.0182958457651097</v>
      </c>
      <c r="Y32" s="128">
        <v>0.9441647004618545</v>
      </c>
      <c r="Z32" s="128">
        <v>0.9387375405258638</v>
      </c>
      <c r="AA32" s="128">
        <v>0.946766397752981</v>
      </c>
      <c r="AB32" s="130">
        <v>0.9493185091634615</v>
      </c>
    </row>
    <row r="33" spans="2:28" ht="15">
      <c r="B33" s="110"/>
      <c r="C33" s="107"/>
      <c r="D33" s="141" t="s">
        <v>135</v>
      </c>
      <c r="E33" s="107"/>
      <c r="F33" s="108"/>
      <c r="G33" s="73" t="s">
        <v>128</v>
      </c>
      <c r="H33" s="41">
        <v>10.456772206910074</v>
      </c>
      <c r="I33" s="42">
        <v>-1.515765705332143</v>
      </c>
      <c r="J33" s="42">
        <v>1.7302124879835503</v>
      </c>
      <c r="K33" s="42">
        <v>3.535506559165796</v>
      </c>
      <c r="L33" s="43">
        <v>3.6293150098731104</v>
      </c>
      <c r="M33" s="161">
        <v>-1.2372909660553972</v>
      </c>
      <c r="N33" s="161">
        <v>-4.992234665832683</v>
      </c>
      <c r="O33" s="161">
        <v>0.6273637607241938</v>
      </c>
      <c r="P33" s="162">
        <v>0.7533659937608093</v>
      </c>
      <c r="Q33" s="161">
        <v>1.0827644648655053</v>
      </c>
      <c r="R33" s="161">
        <v>0.6141389520951037</v>
      </c>
      <c r="S33" s="161">
        <v>0.7552448946035071</v>
      </c>
      <c r="T33" s="162">
        <v>0.9003678101719714</v>
      </c>
      <c r="U33" s="161">
        <v>0.8728140093851522</v>
      </c>
      <c r="V33" s="161">
        <v>0.9414432453892516</v>
      </c>
      <c r="W33" s="161">
        <v>0.9377666008135321</v>
      </c>
      <c r="X33" s="162">
        <v>0.934517681698992</v>
      </c>
      <c r="Y33" s="161">
        <v>0.8425737193459497</v>
      </c>
      <c r="Z33" s="161">
        <v>0.8940055373217888</v>
      </c>
      <c r="AA33" s="161">
        <v>0.896139162442978</v>
      </c>
      <c r="AB33" s="212">
        <v>0.8611537967230021</v>
      </c>
    </row>
    <row r="34" spans="2:28" ht="15" customHeight="1">
      <c r="B34" s="110"/>
      <c r="C34" s="107"/>
      <c r="D34" s="141" t="s">
        <v>136</v>
      </c>
      <c r="E34" s="107"/>
      <c r="F34" s="108"/>
      <c r="G34" s="73" t="s">
        <v>128</v>
      </c>
      <c r="H34" s="41">
        <v>0.8552947439740279</v>
      </c>
      <c r="I34" s="42">
        <v>4.5194892125652615</v>
      </c>
      <c r="J34" s="42">
        <v>1.8570727914967193</v>
      </c>
      <c r="K34" s="42">
        <v>3.963877136098077</v>
      </c>
      <c r="L34" s="43">
        <v>4.182468399515372</v>
      </c>
      <c r="M34" s="161">
        <v>2.021174972287511</v>
      </c>
      <c r="N34" s="161">
        <v>-5.538169533305435</v>
      </c>
      <c r="O34" s="161">
        <v>0.658979681950413</v>
      </c>
      <c r="P34" s="162">
        <v>0.8850795320971088</v>
      </c>
      <c r="Q34" s="161">
        <v>1.1283706440627554</v>
      </c>
      <c r="R34" s="161">
        <v>0.6700789554495543</v>
      </c>
      <c r="S34" s="161">
        <v>0.8212098126008129</v>
      </c>
      <c r="T34" s="162">
        <v>1.0596432499398958</v>
      </c>
      <c r="U34" s="161">
        <v>0.9742264012483304</v>
      </c>
      <c r="V34" s="161">
        <v>1.014439491229993</v>
      </c>
      <c r="W34" s="161">
        <v>1.0457140868870027</v>
      </c>
      <c r="X34" s="162">
        <v>1.0935773928946162</v>
      </c>
      <c r="Y34" s="161">
        <v>1.0353088922767029</v>
      </c>
      <c r="Z34" s="161">
        <v>0.9787931126131468</v>
      </c>
      <c r="AA34" s="161">
        <v>0.9920628295034817</v>
      </c>
      <c r="AB34" s="212">
        <v>1.028124980206485</v>
      </c>
    </row>
    <row r="35" spans="2:28" ht="3.75" customHeight="1">
      <c r="B35" s="110"/>
      <c r="C35" s="107"/>
      <c r="D35" s="107"/>
      <c r="E35" s="107"/>
      <c r="F35" s="108"/>
      <c r="G35" s="73"/>
      <c r="H35" s="135"/>
      <c r="I35" s="107"/>
      <c r="J35" s="107"/>
      <c r="K35" s="107"/>
      <c r="L35" s="108"/>
      <c r="M35" s="107"/>
      <c r="N35" s="107"/>
      <c r="O35" s="107"/>
      <c r="P35" s="108"/>
      <c r="Q35" s="107"/>
      <c r="R35" s="107"/>
      <c r="S35" s="107"/>
      <c r="T35" s="108"/>
      <c r="U35" s="107"/>
      <c r="V35" s="107"/>
      <c r="W35" s="107"/>
      <c r="X35" s="108"/>
      <c r="Y35" s="107"/>
      <c r="Z35" s="107"/>
      <c r="AA35" s="107"/>
      <c r="AB35" s="109"/>
    </row>
    <row r="36" spans="2:28" ht="15" customHeight="1">
      <c r="B36" s="110"/>
      <c r="C36" s="107" t="s">
        <v>80</v>
      </c>
      <c r="D36" s="107"/>
      <c r="E36" s="107"/>
      <c r="F36" s="108"/>
      <c r="G36" s="73" t="s">
        <v>128</v>
      </c>
      <c r="H36" s="41">
        <v>4.96137201586653</v>
      </c>
      <c r="I36" s="128">
        <v>2.9837068174516617</v>
      </c>
      <c r="J36" s="128">
        <v>3.327784006268743</v>
      </c>
      <c r="K36" s="128">
        <v>3.83621794667863</v>
      </c>
      <c r="L36" s="127">
        <v>4.408172982124526</v>
      </c>
      <c r="M36" s="128">
        <v>0.21609092888601822</v>
      </c>
      <c r="N36" s="128">
        <v>-1.5951678848024784</v>
      </c>
      <c r="O36" s="128">
        <v>2.1145030565377283</v>
      </c>
      <c r="P36" s="127">
        <v>0.5539146822956837</v>
      </c>
      <c r="Q36" s="128">
        <v>1.1042947727070356</v>
      </c>
      <c r="R36" s="128">
        <v>0.6440513386223046</v>
      </c>
      <c r="S36" s="128">
        <v>0.7734936767313911</v>
      </c>
      <c r="T36" s="127">
        <v>1.0086619503499037</v>
      </c>
      <c r="U36" s="128">
        <v>0.935396087633606</v>
      </c>
      <c r="V36" s="128">
        <v>1.0319203615506183</v>
      </c>
      <c r="W36" s="128">
        <v>1.0384063138146473</v>
      </c>
      <c r="X36" s="127">
        <v>0.9890969158132776</v>
      </c>
      <c r="Y36" s="128">
        <v>1.1157425774031395</v>
      </c>
      <c r="Z36" s="128">
        <v>1.1354622717460074</v>
      </c>
      <c r="AA36" s="128">
        <v>1.1306424352611373</v>
      </c>
      <c r="AB36" s="130">
        <v>1.1360785549734658</v>
      </c>
    </row>
    <row r="37" spans="2:28" ht="15" customHeight="1">
      <c r="B37" s="110"/>
      <c r="C37" s="107"/>
      <c r="D37" s="141" t="s">
        <v>137</v>
      </c>
      <c r="E37" s="107"/>
      <c r="F37" s="108"/>
      <c r="G37" s="73" t="s">
        <v>128</v>
      </c>
      <c r="H37" s="41">
        <v>3.417906207435564</v>
      </c>
      <c r="I37" s="42">
        <v>4.372657748548377</v>
      </c>
      <c r="J37" s="42">
        <v>3.035725209545717</v>
      </c>
      <c r="K37" s="42">
        <v>3.83621794667863</v>
      </c>
      <c r="L37" s="43">
        <v>4.40817298212454</v>
      </c>
      <c r="M37" s="161">
        <v>4.074260826686341</v>
      </c>
      <c r="N37" s="161">
        <v>-3.273911441524774</v>
      </c>
      <c r="O37" s="161">
        <v>2.8137699019224556</v>
      </c>
      <c r="P37" s="162">
        <v>0.2994417308403712</v>
      </c>
      <c r="Q37" s="161">
        <v>1.1042947727070356</v>
      </c>
      <c r="R37" s="161">
        <v>0.6440513386223046</v>
      </c>
      <c r="S37" s="161">
        <v>0.7734936767313911</v>
      </c>
      <c r="T37" s="162">
        <v>1.0086619503499037</v>
      </c>
      <c r="U37" s="42">
        <v>0.935396087633606</v>
      </c>
      <c r="V37" s="161">
        <v>1.0319203615506183</v>
      </c>
      <c r="W37" s="161">
        <v>1.0384063138146473</v>
      </c>
      <c r="X37" s="162">
        <v>0.9890969158132776</v>
      </c>
      <c r="Y37" s="161">
        <v>1.1157425774031395</v>
      </c>
      <c r="Z37" s="161">
        <v>1.1354622717460074</v>
      </c>
      <c r="AA37" s="161">
        <v>1.1306424352611373</v>
      </c>
      <c r="AB37" s="212">
        <v>1.1360785549734658</v>
      </c>
    </row>
    <row r="38" spans="2:28" ht="15" customHeight="1">
      <c r="B38" s="110"/>
      <c r="C38" s="107"/>
      <c r="D38" s="141" t="s">
        <v>138</v>
      </c>
      <c r="E38" s="107"/>
      <c r="F38" s="108"/>
      <c r="G38" s="73" t="s">
        <v>128</v>
      </c>
      <c r="H38" s="41">
        <v>5.605805733933906</v>
      </c>
      <c r="I38" s="42">
        <v>2.4357886496807737</v>
      </c>
      <c r="J38" s="42">
        <v>3.451344858778427</v>
      </c>
      <c r="K38" s="42">
        <v>3.8362179466786586</v>
      </c>
      <c r="L38" s="43">
        <v>4.408172982124569</v>
      </c>
      <c r="M38" s="161">
        <v>-1.7312716622025874</v>
      </c>
      <c r="N38" s="161">
        <v>-1.8675479564027313</v>
      </c>
      <c r="O38" s="161">
        <v>2.669453147785262</v>
      </c>
      <c r="P38" s="162">
        <v>0.4465305862085813</v>
      </c>
      <c r="Q38" s="161">
        <v>1.1042947727070356</v>
      </c>
      <c r="R38" s="161">
        <v>0.6440513386223046</v>
      </c>
      <c r="S38" s="161">
        <v>0.7734936767313911</v>
      </c>
      <c r="T38" s="162">
        <v>1.0086619503499037</v>
      </c>
      <c r="U38" s="42">
        <v>0.935396087633606</v>
      </c>
      <c r="V38" s="161">
        <v>1.0319203615506183</v>
      </c>
      <c r="W38" s="161">
        <v>1.0384063138146473</v>
      </c>
      <c r="X38" s="162">
        <v>0.9890969158132776</v>
      </c>
      <c r="Y38" s="161">
        <v>1.1157425774031395</v>
      </c>
      <c r="Z38" s="161">
        <v>1.1354622717460074</v>
      </c>
      <c r="AA38" s="161">
        <v>1.1306424352611373</v>
      </c>
      <c r="AB38" s="212">
        <v>1.1360785549734658</v>
      </c>
    </row>
    <row r="39" spans="2:28" ht="3.75" customHeight="1">
      <c r="B39" s="100"/>
      <c r="C39" s="107"/>
      <c r="D39" s="107"/>
      <c r="E39" s="107"/>
      <c r="F39" s="108"/>
      <c r="G39" s="73"/>
      <c r="H39" s="172"/>
      <c r="I39" s="107"/>
      <c r="J39" s="107"/>
      <c r="K39" s="107"/>
      <c r="L39" s="108"/>
      <c r="M39" s="107"/>
      <c r="N39" s="107"/>
      <c r="O39" s="107"/>
      <c r="P39" s="108"/>
      <c r="Q39" s="107"/>
      <c r="R39" s="107"/>
      <c r="S39" s="107"/>
      <c r="T39" s="108"/>
      <c r="U39" s="107"/>
      <c r="V39" s="107"/>
      <c r="W39" s="107"/>
      <c r="X39" s="108"/>
      <c r="Y39" s="107"/>
      <c r="Z39" s="107"/>
      <c r="AA39" s="107"/>
      <c r="AB39" s="109"/>
    </row>
    <row r="40" spans="2:28" ht="15" customHeight="1">
      <c r="B40" s="100" t="s">
        <v>140</v>
      </c>
      <c r="C40" s="101"/>
      <c r="D40" s="101"/>
      <c r="E40" s="101"/>
      <c r="F40" s="148"/>
      <c r="G40" s="73"/>
      <c r="H40" s="172"/>
      <c r="I40" s="107"/>
      <c r="J40" s="107"/>
      <c r="K40" s="107"/>
      <c r="L40" s="108"/>
      <c r="M40" s="107"/>
      <c r="N40" s="107"/>
      <c r="O40" s="107"/>
      <c r="P40" s="108"/>
      <c r="Q40" s="107"/>
      <c r="R40" s="107"/>
      <c r="S40" s="107"/>
      <c r="T40" s="108"/>
      <c r="U40" s="107"/>
      <c r="V40" s="107"/>
      <c r="W40" s="107"/>
      <c r="X40" s="108"/>
      <c r="Y40" s="107"/>
      <c r="Z40" s="107"/>
      <c r="AA40" s="107"/>
      <c r="AB40" s="109"/>
    </row>
    <row r="41" spans="2:28" ht="15" customHeight="1">
      <c r="B41" s="100"/>
      <c r="C41" s="147" t="s">
        <v>79</v>
      </c>
      <c r="D41" s="101"/>
      <c r="E41" s="101"/>
      <c r="F41" s="148"/>
      <c r="G41" s="73" t="s">
        <v>128</v>
      </c>
      <c r="H41" s="135">
        <v>7.58618533979416</v>
      </c>
      <c r="I41" s="128">
        <v>1.4507283070485322</v>
      </c>
      <c r="J41" s="128">
        <v>3.7966188382147825</v>
      </c>
      <c r="K41" s="128">
        <v>5.418415952899269</v>
      </c>
      <c r="L41" s="127">
        <v>5.615417887158647</v>
      </c>
      <c r="M41" s="180"/>
      <c r="N41" s="180"/>
      <c r="O41" s="180"/>
      <c r="P41" s="181"/>
      <c r="Q41" s="180"/>
      <c r="R41" s="180"/>
      <c r="S41" s="180"/>
      <c r="T41" s="181"/>
      <c r="U41" s="180"/>
      <c r="V41" s="180"/>
      <c r="W41" s="180"/>
      <c r="X41" s="181"/>
      <c r="Y41" s="180"/>
      <c r="Z41" s="180"/>
      <c r="AA41" s="180"/>
      <c r="AB41" s="182"/>
    </row>
    <row r="42" spans="2:28" ht="15" customHeight="1" thickBot="1">
      <c r="B42" s="117"/>
      <c r="C42" s="118" t="s">
        <v>80</v>
      </c>
      <c r="D42" s="118"/>
      <c r="E42" s="118"/>
      <c r="F42" s="119"/>
      <c r="G42" s="143" t="s">
        <v>128</v>
      </c>
      <c r="H42" s="136">
        <v>8.717967742553645</v>
      </c>
      <c r="I42" s="132">
        <v>2.874173429822169</v>
      </c>
      <c r="J42" s="132">
        <v>5.602832303645644</v>
      </c>
      <c r="K42" s="132">
        <v>5.583248046979539</v>
      </c>
      <c r="L42" s="131">
        <v>6.1029628830816085</v>
      </c>
      <c r="M42" s="213"/>
      <c r="N42" s="213"/>
      <c r="O42" s="213"/>
      <c r="P42" s="214"/>
      <c r="Q42" s="213"/>
      <c r="R42" s="213"/>
      <c r="S42" s="213"/>
      <c r="T42" s="214"/>
      <c r="U42" s="213"/>
      <c r="V42" s="213"/>
      <c r="W42" s="213"/>
      <c r="X42" s="214"/>
      <c r="Y42" s="213"/>
      <c r="Z42" s="213"/>
      <c r="AA42" s="213"/>
      <c r="AB42" s="215"/>
    </row>
    <row r="43" ht="15">
      <c r="B43" s="125" t="s">
        <v>190</v>
      </c>
    </row>
    <row r="44" spans="8:27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8:27" ht="15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</sheetData>
  <sheetProtection/>
  <mergeCells count="20">
    <mergeCell ref="L28:L29"/>
    <mergeCell ref="M28:P28"/>
    <mergeCell ref="Q28:T28"/>
    <mergeCell ref="U28:X28"/>
    <mergeCell ref="Y28:AB28"/>
    <mergeCell ref="L3:L4"/>
    <mergeCell ref="M3:P3"/>
    <mergeCell ref="Q3:T3"/>
    <mergeCell ref="U3:X3"/>
    <mergeCell ref="Y3:AB3"/>
    <mergeCell ref="K3:K4"/>
    <mergeCell ref="K28:K29"/>
    <mergeCell ref="B28:F29"/>
    <mergeCell ref="B3:F4"/>
    <mergeCell ref="G3:G4"/>
    <mergeCell ref="I3:I4"/>
    <mergeCell ref="J28:J29"/>
    <mergeCell ref="G28:G29"/>
    <mergeCell ref="I28:I29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44"/>
  <sheetViews>
    <sheetView showGridLines="0" zoomScale="80" zoomScaleNormal="80" zoomScalePageLayoutView="0" workbookViewId="0" topLeftCell="A1">
      <selection activeCell="H40" sqref="H40:L41"/>
    </sheetView>
  </sheetViews>
  <sheetFormatPr defaultColWidth="9.140625" defaultRowHeight="15"/>
  <cols>
    <col min="1" max="5" width="3.140625" style="3" customWidth="1"/>
    <col min="6" max="6" width="31.57421875" style="3" customWidth="1"/>
    <col min="7" max="7" width="26.7109375" style="3" customWidth="1"/>
    <col min="8" max="8" width="10.8515625" style="3" customWidth="1"/>
    <col min="9" max="10" width="9.140625" style="3" customWidth="1"/>
    <col min="11" max="16384" width="9.140625" style="11" customWidth="1"/>
  </cols>
  <sheetData>
    <row r="1" spans="2:11" ht="22.5" customHeight="1" thickBot="1">
      <c r="B1" s="144" t="s">
        <v>147</v>
      </c>
      <c r="C1" s="125"/>
      <c r="D1" s="125"/>
      <c r="E1" s="125"/>
      <c r="F1" s="125"/>
      <c r="G1" s="125"/>
      <c r="H1" s="125"/>
      <c r="I1" s="125"/>
      <c r="J1" s="125"/>
      <c r="K1" s="93"/>
    </row>
    <row r="2" spans="2:12" ht="30" customHeight="1">
      <c r="B2" s="257" t="str">
        <f>"Medium-Term Forecast "&amp;Summary!H3&amp;" -  general government [level]"</f>
        <v>Medium-Term Forecast MTF-2019Q4 -  general government [level]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30" customHeight="1">
      <c r="B3" s="216" t="s">
        <v>19</v>
      </c>
      <c r="C3" s="217"/>
      <c r="D3" s="217"/>
      <c r="E3" s="217"/>
      <c r="F3" s="218"/>
      <c r="G3" s="219" t="s">
        <v>18</v>
      </c>
      <c r="H3" s="220">
        <v>2018</v>
      </c>
      <c r="I3" s="221">
        <v>2019</v>
      </c>
      <c r="J3" s="221">
        <v>2020</v>
      </c>
      <c r="K3" s="221">
        <v>2021</v>
      </c>
      <c r="L3" s="222">
        <v>2022</v>
      </c>
    </row>
    <row r="4" spans="2:12" ht="3.75" customHeight="1">
      <c r="B4" s="100"/>
      <c r="C4" s="101"/>
      <c r="D4" s="101"/>
      <c r="E4" s="101"/>
      <c r="F4" s="148"/>
      <c r="G4" s="159"/>
      <c r="H4" s="158"/>
      <c r="I4" s="248"/>
      <c r="J4" s="248"/>
      <c r="K4" s="248"/>
      <c r="L4" s="223"/>
    </row>
    <row r="5" spans="2:12" ht="15" customHeight="1">
      <c r="B5" s="100" t="s">
        <v>148</v>
      </c>
      <c r="C5" s="101"/>
      <c r="D5" s="101"/>
      <c r="E5" s="101"/>
      <c r="F5" s="148"/>
      <c r="G5" s="159"/>
      <c r="H5" s="196"/>
      <c r="I5" s="197"/>
      <c r="J5" s="197"/>
      <c r="K5" s="197"/>
      <c r="L5" s="224"/>
    </row>
    <row r="6" spans="2:12" ht="15" customHeight="1">
      <c r="B6" s="110"/>
      <c r="C6" s="147" t="s">
        <v>149</v>
      </c>
      <c r="D6" s="225"/>
      <c r="E6" s="225"/>
      <c r="F6" s="226"/>
      <c r="G6" s="73" t="s">
        <v>15</v>
      </c>
      <c r="H6" s="202">
        <v>-951.2039999999906</v>
      </c>
      <c r="I6" s="112">
        <v>-1078.633336969062</v>
      </c>
      <c r="J6" s="112">
        <v>-1590.4734957549445</v>
      </c>
      <c r="K6" s="112">
        <v>-1665.6519921238141</v>
      </c>
      <c r="L6" s="203">
        <v>-1959.7101772911774</v>
      </c>
    </row>
    <row r="7" spans="2:12" ht="15" customHeight="1">
      <c r="B7" s="110"/>
      <c r="C7" s="147" t="s">
        <v>150</v>
      </c>
      <c r="D7" s="225"/>
      <c r="E7" s="225"/>
      <c r="F7" s="226"/>
      <c r="G7" s="73" t="s">
        <v>15</v>
      </c>
      <c r="H7" s="202">
        <v>256.02700000000937</v>
      </c>
      <c r="I7" s="112">
        <v>95.43881762536466</v>
      </c>
      <c r="J7" s="112">
        <v>-455.0970736501638</v>
      </c>
      <c r="K7" s="112">
        <v>-536.4535852336596</v>
      </c>
      <c r="L7" s="203">
        <v>-826.4953306259456</v>
      </c>
    </row>
    <row r="8" spans="2:12" ht="15" customHeight="1">
      <c r="B8" s="110"/>
      <c r="C8" s="107" t="s">
        <v>58</v>
      </c>
      <c r="D8" s="141"/>
      <c r="E8" s="107"/>
      <c r="F8" s="108"/>
      <c r="G8" s="73" t="s">
        <v>15</v>
      </c>
      <c r="H8" s="202">
        <v>36569.62900000001</v>
      </c>
      <c r="I8" s="112">
        <v>38898.65401744517</v>
      </c>
      <c r="J8" s="112">
        <v>41110.46439214</v>
      </c>
      <c r="K8" s="112">
        <v>43029.09570846323</v>
      </c>
      <c r="L8" s="203">
        <v>44995.23707968152</v>
      </c>
    </row>
    <row r="9" spans="2:12" ht="15" customHeight="1">
      <c r="B9" s="110"/>
      <c r="C9" s="107"/>
      <c r="D9" s="107" t="s">
        <v>151</v>
      </c>
      <c r="E9" s="107"/>
      <c r="F9" s="108"/>
      <c r="G9" s="73" t="s">
        <v>15</v>
      </c>
      <c r="H9" s="202">
        <v>35948.257000000005</v>
      </c>
      <c r="I9" s="112">
        <v>37953.91835719555</v>
      </c>
      <c r="J9" s="112">
        <v>39916.69611941846</v>
      </c>
      <c r="K9" s="112">
        <v>41704.56341104653</v>
      </c>
      <c r="L9" s="203">
        <v>43588.71893082987</v>
      </c>
    </row>
    <row r="10" spans="2:12" ht="15" customHeight="1">
      <c r="B10" s="110"/>
      <c r="C10" s="107"/>
      <c r="D10" s="107" t="s">
        <v>152</v>
      </c>
      <c r="E10" s="107"/>
      <c r="F10" s="108"/>
      <c r="G10" s="73" t="s">
        <v>15</v>
      </c>
      <c r="H10" s="202">
        <v>621.372</v>
      </c>
      <c r="I10" s="112">
        <v>944.7356602496222</v>
      </c>
      <c r="J10" s="112">
        <v>1193.768272721538</v>
      </c>
      <c r="K10" s="112">
        <v>1324.532297416701</v>
      </c>
      <c r="L10" s="203">
        <v>1406.518148851656</v>
      </c>
    </row>
    <row r="11" spans="2:12" ht="6" customHeight="1">
      <c r="B11" s="110"/>
      <c r="C11" s="107"/>
      <c r="D11" s="141"/>
      <c r="E11" s="107"/>
      <c r="F11" s="108"/>
      <c r="G11" s="73"/>
      <c r="H11" s="202"/>
      <c r="I11" s="112"/>
      <c r="J11" s="112"/>
      <c r="K11" s="112"/>
      <c r="L11" s="203"/>
    </row>
    <row r="12" spans="2:12" ht="15" customHeight="1">
      <c r="B12" s="110"/>
      <c r="C12" s="107" t="s">
        <v>60</v>
      </c>
      <c r="D12" s="141"/>
      <c r="E12" s="107"/>
      <c r="F12" s="108"/>
      <c r="G12" s="73" t="s">
        <v>15</v>
      </c>
      <c r="H12" s="202">
        <v>37520.833</v>
      </c>
      <c r="I12" s="112">
        <v>39977.287354414235</v>
      </c>
      <c r="J12" s="112">
        <v>42700.93788789494</v>
      </c>
      <c r="K12" s="112">
        <v>44694.747700587046</v>
      </c>
      <c r="L12" s="203">
        <v>46954.9472569727</v>
      </c>
    </row>
    <row r="13" spans="2:12" ht="15" customHeight="1">
      <c r="B13" s="110"/>
      <c r="C13" s="107" t="s">
        <v>153</v>
      </c>
      <c r="D13" s="141"/>
      <c r="E13" s="107"/>
      <c r="F13" s="108"/>
      <c r="G13" s="73" t="s">
        <v>15</v>
      </c>
      <c r="H13" s="202">
        <v>36313.602</v>
      </c>
      <c r="I13" s="112">
        <v>38803.21519981981</v>
      </c>
      <c r="J13" s="112">
        <v>41565.56146579016</v>
      </c>
      <c r="K13" s="112">
        <v>43565.549293696895</v>
      </c>
      <c r="L13" s="203">
        <v>45821.73241030747</v>
      </c>
    </row>
    <row r="14" spans="2:12" ht="15" customHeight="1">
      <c r="B14" s="110"/>
      <c r="C14" s="107"/>
      <c r="D14" s="107" t="s">
        <v>154</v>
      </c>
      <c r="E14" s="107"/>
      <c r="F14" s="108"/>
      <c r="G14" s="73" t="s">
        <v>15</v>
      </c>
      <c r="H14" s="202">
        <v>33801.137</v>
      </c>
      <c r="I14" s="112">
        <v>36154.658352345105</v>
      </c>
      <c r="J14" s="112">
        <v>38556.09907905465</v>
      </c>
      <c r="K14" s="112">
        <v>40266.59944188468</v>
      </c>
      <c r="L14" s="203">
        <v>41993.80045216964</v>
      </c>
    </row>
    <row r="15" spans="2:12" ht="15" customHeight="1">
      <c r="B15" s="110"/>
      <c r="C15" s="107"/>
      <c r="D15" s="107" t="s">
        <v>155</v>
      </c>
      <c r="E15" s="107"/>
      <c r="F15" s="108"/>
      <c r="G15" s="73" t="s">
        <v>15</v>
      </c>
      <c r="H15" s="202">
        <v>3719.696</v>
      </c>
      <c r="I15" s="112">
        <v>3822.629002069129</v>
      </c>
      <c r="J15" s="112">
        <v>4144.838808840293</v>
      </c>
      <c r="K15" s="112">
        <v>4428.148258702365</v>
      </c>
      <c r="L15" s="203">
        <v>4961.146804803057</v>
      </c>
    </row>
    <row r="16" spans="2:12" ht="6" customHeight="1">
      <c r="B16" s="110"/>
      <c r="C16" s="107"/>
      <c r="D16" s="107"/>
      <c r="E16" s="107"/>
      <c r="F16" s="108"/>
      <c r="G16" s="73"/>
      <c r="H16" s="202"/>
      <c r="I16" s="112"/>
      <c r="J16" s="112"/>
      <c r="K16" s="112"/>
      <c r="L16" s="203"/>
    </row>
    <row r="17" spans="2:12" ht="15" customHeight="1" thickBot="1">
      <c r="B17" s="227" t="s">
        <v>68</v>
      </c>
      <c r="C17" s="118"/>
      <c r="D17" s="118"/>
      <c r="E17" s="118"/>
      <c r="F17" s="119"/>
      <c r="G17" s="143" t="s">
        <v>15</v>
      </c>
      <c r="H17" s="208">
        <v>44322</v>
      </c>
      <c r="I17" s="122">
        <v>45030.2801202519</v>
      </c>
      <c r="J17" s="122">
        <v>46534.139886729725</v>
      </c>
      <c r="K17" s="122">
        <v>48310.34809519308</v>
      </c>
      <c r="L17" s="124">
        <v>50700.7846683175</v>
      </c>
    </row>
    <row r="18" spans="1:11" s="10" customFormat="1" ht="12.75" customHeight="1" thickBot="1">
      <c r="A18" s="4"/>
      <c r="B18" s="107"/>
      <c r="C18" s="107"/>
      <c r="D18" s="141"/>
      <c r="E18" s="107"/>
      <c r="F18" s="107"/>
      <c r="G18" s="126"/>
      <c r="H18" s="112"/>
      <c r="I18" s="112"/>
      <c r="J18" s="112"/>
      <c r="K18" s="112"/>
    </row>
    <row r="19" spans="1:12" s="10" customFormat="1" ht="30" customHeight="1">
      <c r="A19" s="4"/>
      <c r="B19" s="257" t="str">
        <f>"Medium-Term Forecast "&amp;Summary!H3&amp;" - general government [% of GDP]"</f>
        <v>Medium-Term Forecast MTF-2019Q4 - general government [% of GDP]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9"/>
    </row>
    <row r="20" spans="1:12" s="10" customFormat="1" ht="30" customHeight="1">
      <c r="A20" s="4"/>
      <c r="B20" s="216" t="s">
        <v>19</v>
      </c>
      <c r="C20" s="217"/>
      <c r="D20" s="217"/>
      <c r="E20" s="217"/>
      <c r="F20" s="218"/>
      <c r="G20" s="228" t="s">
        <v>18</v>
      </c>
      <c r="H20" s="220">
        <f>H$3</f>
        <v>2018</v>
      </c>
      <c r="I20" s="221">
        <v>2019</v>
      </c>
      <c r="J20" s="221">
        <v>2020</v>
      </c>
      <c r="K20" s="221">
        <v>2021</v>
      </c>
      <c r="L20" s="222">
        <v>2022</v>
      </c>
    </row>
    <row r="21" spans="2:12" ht="3.75" customHeight="1">
      <c r="B21" s="229"/>
      <c r="C21" s="230"/>
      <c r="D21" s="230"/>
      <c r="E21" s="230"/>
      <c r="F21" s="231"/>
      <c r="G21" s="159"/>
      <c r="H21" s="158"/>
      <c r="I21" s="248"/>
      <c r="J21" s="248"/>
      <c r="K21" s="248"/>
      <c r="L21" s="223"/>
    </row>
    <row r="22" spans="2:12" ht="15" customHeight="1">
      <c r="B22" s="100" t="s">
        <v>148</v>
      </c>
      <c r="C22" s="101"/>
      <c r="D22" s="101"/>
      <c r="E22" s="101"/>
      <c r="F22" s="148"/>
      <c r="G22" s="73"/>
      <c r="H22" s="202"/>
      <c r="I22" s="112"/>
      <c r="J22" s="112"/>
      <c r="K22" s="112"/>
      <c r="L22" s="203"/>
    </row>
    <row r="23" spans="2:12" ht="15" customHeight="1">
      <c r="B23" s="110"/>
      <c r="C23" s="147" t="s">
        <v>180</v>
      </c>
      <c r="D23" s="225"/>
      <c r="E23" s="225"/>
      <c r="F23" s="226"/>
      <c r="G23" s="73" t="s">
        <v>59</v>
      </c>
      <c r="H23" s="160">
        <v>-1.0601803518354977</v>
      </c>
      <c r="I23" s="161">
        <v>-1.148228271627782</v>
      </c>
      <c r="J23" s="161">
        <v>-1.6250272482704078</v>
      </c>
      <c r="K23" s="161">
        <v>-1.6273889643395292</v>
      </c>
      <c r="L23" s="212">
        <v>-1.8288151912166113</v>
      </c>
    </row>
    <row r="24" spans="2:12" ht="15" customHeight="1">
      <c r="B24" s="110"/>
      <c r="C24" s="147" t="s">
        <v>150</v>
      </c>
      <c r="D24" s="225"/>
      <c r="E24" s="225"/>
      <c r="F24" s="226"/>
      <c r="G24" s="73" t="s">
        <v>59</v>
      </c>
      <c r="H24" s="160">
        <v>0.28535918156294504</v>
      </c>
      <c r="I24" s="161">
        <v>0.10159666390073274</v>
      </c>
      <c r="J24" s="161">
        <v>-0.4649842623995463</v>
      </c>
      <c r="K24" s="161">
        <v>-0.5241302796849403</v>
      </c>
      <c r="L24" s="212">
        <v>-0.7712912009303416</v>
      </c>
    </row>
    <row r="25" spans="2:12" ht="15" customHeight="1">
      <c r="B25" s="110"/>
      <c r="C25" s="107" t="s">
        <v>58</v>
      </c>
      <c r="D25" s="141"/>
      <c r="E25" s="107"/>
      <c r="F25" s="108"/>
      <c r="G25" s="73" t="s">
        <v>59</v>
      </c>
      <c r="H25" s="160">
        <v>40.75929258047065</v>
      </c>
      <c r="I25" s="161">
        <v>41.40844969302043</v>
      </c>
      <c r="J25" s="161">
        <v>42.003607733536896</v>
      </c>
      <c r="K25" s="161">
        <v>42.04063984108466</v>
      </c>
      <c r="L25" s="212">
        <v>41.989868735313514</v>
      </c>
    </row>
    <row r="26" spans="2:12" ht="15" customHeight="1">
      <c r="B26" s="110"/>
      <c r="C26" s="107"/>
      <c r="D26" s="107" t="s">
        <v>151</v>
      </c>
      <c r="E26" s="107"/>
      <c r="F26" s="108"/>
      <c r="G26" s="73" t="s">
        <v>59</v>
      </c>
      <c r="H26" s="160">
        <v>40.066732009256974</v>
      </c>
      <c r="I26" s="161">
        <v>40.402758363878185</v>
      </c>
      <c r="J26" s="161">
        <v>40.78390430781437</v>
      </c>
      <c r="K26" s="161">
        <v>40.746534437362975</v>
      </c>
      <c r="L26" s="212">
        <v>40.67729619925755</v>
      </c>
    </row>
    <row r="27" spans="2:12" ht="15" customHeight="1">
      <c r="B27" s="110"/>
      <c r="C27" s="107"/>
      <c r="D27" s="107" t="s">
        <v>152</v>
      </c>
      <c r="E27" s="107"/>
      <c r="F27" s="108"/>
      <c r="G27" s="73" t="s">
        <v>59</v>
      </c>
      <c r="H27" s="160">
        <v>0.6925605712136758</v>
      </c>
      <c r="I27" s="161">
        <v>1.0056913291422491</v>
      </c>
      <c r="J27" s="161">
        <v>1.2197034257225334</v>
      </c>
      <c r="K27" s="161">
        <v>1.2941054037216881</v>
      </c>
      <c r="L27" s="212">
        <v>1.3125725360559697</v>
      </c>
    </row>
    <row r="28" spans="2:12" ht="3.75" customHeight="1">
      <c r="B28" s="110"/>
      <c r="C28" s="107"/>
      <c r="D28" s="141"/>
      <c r="E28" s="107"/>
      <c r="F28" s="108"/>
      <c r="G28" s="73"/>
      <c r="H28" s="160"/>
      <c r="I28" s="161"/>
      <c r="J28" s="161"/>
      <c r="K28" s="161"/>
      <c r="L28" s="212"/>
    </row>
    <row r="29" spans="2:12" ht="15" customHeight="1">
      <c r="B29" s="110"/>
      <c r="C29" s="107" t="s">
        <v>60</v>
      </c>
      <c r="D29" s="141"/>
      <c r="E29" s="107"/>
      <c r="F29" s="108"/>
      <c r="G29" s="73" t="s">
        <v>59</v>
      </c>
      <c r="H29" s="160">
        <v>41.81947293230615</v>
      </c>
      <c r="I29" s="161">
        <v>42.55667796464821</v>
      </c>
      <c r="J29" s="161">
        <v>43.62863498180731</v>
      </c>
      <c r="K29" s="161">
        <v>43.66802880542419</v>
      </c>
      <c r="L29" s="212">
        <v>43.81868392653013</v>
      </c>
    </row>
    <row r="30" spans="2:12" ht="15" customHeight="1">
      <c r="B30" s="110"/>
      <c r="C30" s="107" t="s">
        <v>153</v>
      </c>
      <c r="D30" s="141"/>
      <c r="E30" s="107"/>
      <c r="F30" s="108"/>
      <c r="G30" s="73" t="s">
        <v>59</v>
      </c>
      <c r="H30" s="160">
        <v>40.47393339890771</v>
      </c>
      <c r="I30" s="161">
        <v>41.3068530291197</v>
      </c>
      <c r="J30" s="161">
        <v>42.46859199593644</v>
      </c>
      <c r="K30" s="161">
        <v>42.56477012076961</v>
      </c>
      <c r="L30" s="212">
        <v>42.76115993624386</v>
      </c>
    </row>
    <row r="31" spans="2:12" ht="15" customHeight="1">
      <c r="B31" s="110"/>
      <c r="C31" s="107"/>
      <c r="D31" s="107" t="s">
        <v>154</v>
      </c>
      <c r="E31" s="107"/>
      <c r="F31" s="108"/>
      <c r="G31" s="73" t="s">
        <v>59</v>
      </c>
      <c r="H31" s="160">
        <v>37.67362344681079</v>
      </c>
      <c r="I31" s="161">
        <v>38.48740758176372</v>
      </c>
      <c r="J31" s="161">
        <v>39.393747684388345</v>
      </c>
      <c r="K31" s="161">
        <v>39.34160309180138</v>
      </c>
      <c r="L31" s="212">
        <v>39.18890716279416</v>
      </c>
    </row>
    <row r="32" spans="2:12" ht="15" customHeight="1">
      <c r="B32" s="110"/>
      <c r="C32" s="107"/>
      <c r="D32" s="107" t="s">
        <v>155</v>
      </c>
      <c r="E32" s="107"/>
      <c r="F32" s="108"/>
      <c r="G32" s="73" t="s">
        <v>59</v>
      </c>
      <c r="H32" s="160">
        <v>4.145849485495363</v>
      </c>
      <c r="I32" s="161">
        <v>4.06927038288449</v>
      </c>
      <c r="J32" s="161">
        <v>4.234887297418956</v>
      </c>
      <c r="K32" s="161">
        <v>4.326425713622812</v>
      </c>
      <c r="L32" s="212">
        <v>4.629776763735966</v>
      </c>
    </row>
    <row r="33" spans="1:12" ht="3.75" customHeight="1">
      <c r="A33" s="5"/>
      <c r="B33" s="110"/>
      <c r="C33" s="107"/>
      <c r="D33" s="107"/>
      <c r="E33" s="107"/>
      <c r="F33" s="108"/>
      <c r="G33" s="73"/>
      <c r="H33" s="160"/>
      <c r="I33" s="161"/>
      <c r="J33" s="161"/>
      <c r="K33" s="161"/>
      <c r="L33" s="212"/>
    </row>
    <row r="34" spans="1:12" ht="15" customHeight="1">
      <c r="A34" s="5"/>
      <c r="B34" s="100" t="s">
        <v>156</v>
      </c>
      <c r="C34" s="101"/>
      <c r="D34" s="101"/>
      <c r="E34" s="101"/>
      <c r="F34" s="148"/>
      <c r="G34" s="73"/>
      <c r="H34" s="160"/>
      <c r="I34" s="161"/>
      <c r="J34" s="161"/>
      <c r="K34" s="161"/>
      <c r="L34" s="212"/>
    </row>
    <row r="35" spans="1:18" ht="15" customHeight="1">
      <c r="A35" s="5"/>
      <c r="B35" s="110"/>
      <c r="C35" s="107" t="s">
        <v>62</v>
      </c>
      <c r="D35" s="225"/>
      <c r="E35" s="225"/>
      <c r="F35" s="226"/>
      <c r="G35" s="72" t="s">
        <v>63</v>
      </c>
      <c r="H35" s="232">
        <v>0.25563447131835404</v>
      </c>
      <c r="I35" s="233">
        <v>0.14887392701796331</v>
      </c>
      <c r="J35" s="233">
        <v>-0.0330143828820435</v>
      </c>
      <c r="K35" s="233">
        <v>-0.09792741780194825</v>
      </c>
      <c r="L35" s="234">
        <v>-0.10546115232182962</v>
      </c>
      <c r="M35" s="21"/>
      <c r="O35" s="21"/>
      <c r="P35" s="21"/>
      <c r="Q35" s="21"/>
      <c r="R35" s="21"/>
    </row>
    <row r="36" spans="1:18" ht="15" customHeight="1">
      <c r="A36" s="5"/>
      <c r="B36" s="110"/>
      <c r="C36" s="107" t="s">
        <v>64</v>
      </c>
      <c r="D36" s="225"/>
      <c r="E36" s="225"/>
      <c r="F36" s="226"/>
      <c r="G36" s="72" t="s">
        <v>63</v>
      </c>
      <c r="H36" s="232">
        <v>-1.3175047950211929</v>
      </c>
      <c r="I36" s="233">
        <v>-1.2971021986784064</v>
      </c>
      <c r="J36" s="233">
        <v>-1.5920128654679437</v>
      </c>
      <c r="K36" s="233">
        <v>-1.5294615465742845</v>
      </c>
      <c r="L36" s="234">
        <v>-1.72335403921999</v>
      </c>
      <c r="M36" s="21"/>
      <c r="O36" s="21"/>
      <c r="P36" s="21"/>
      <c r="Q36" s="21"/>
      <c r="R36" s="21"/>
    </row>
    <row r="37" spans="1:18" ht="15" customHeight="1">
      <c r="A37" s="5"/>
      <c r="B37" s="110"/>
      <c r="C37" s="107" t="s">
        <v>65</v>
      </c>
      <c r="D37" s="225"/>
      <c r="E37" s="225"/>
      <c r="F37" s="226"/>
      <c r="G37" s="72" t="s">
        <v>63</v>
      </c>
      <c r="H37" s="232">
        <v>0.04219371220224066</v>
      </c>
      <c r="I37" s="233">
        <v>-0.04259168661256996</v>
      </c>
      <c r="J37" s="233">
        <v>-0.4339585760893232</v>
      </c>
      <c r="K37" s="233">
        <v>-0.42958526801433994</v>
      </c>
      <c r="L37" s="234">
        <v>-0.669102982775408</v>
      </c>
      <c r="M37" s="21"/>
      <c r="O37" s="21"/>
      <c r="P37" s="21"/>
      <c r="Q37" s="21"/>
      <c r="R37" s="21"/>
    </row>
    <row r="38" spans="1:18" ht="15" customHeight="1">
      <c r="A38" s="5"/>
      <c r="B38" s="110"/>
      <c r="C38" s="107" t="s">
        <v>181</v>
      </c>
      <c r="D38" s="225"/>
      <c r="E38" s="225"/>
      <c r="F38" s="226"/>
      <c r="G38" s="72" t="s">
        <v>67</v>
      </c>
      <c r="H38" s="232">
        <v>-0.4915848786426531</v>
      </c>
      <c r="I38" s="233">
        <v>-0.08478539881481062</v>
      </c>
      <c r="J38" s="233">
        <v>-0.39136688947675324</v>
      </c>
      <c r="K38" s="233">
        <v>0.004373308074983262</v>
      </c>
      <c r="L38" s="234">
        <v>-0.2395177147610681</v>
      </c>
      <c r="M38" s="21"/>
      <c r="O38" s="21"/>
      <c r="P38" s="21"/>
      <c r="Q38" s="21"/>
      <c r="R38" s="21"/>
    </row>
    <row r="39" spans="1:12" ht="3.75" customHeight="1">
      <c r="A39" s="5"/>
      <c r="B39" s="110"/>
      <c r="C39" s="107"/>
      <c r="D39" s="107"/>
      <c r="E39" s="107"/>
      <c r="F39" s="108"/>
      <c r="G39" s="73"/>
      <c r="H39" s="160"/>
      <c r="I39" s="161"/>
      <c r="J39" s="161"/>
      <c r="K39" s="161"/>
      <c r="L39" s="212"/>
    </row>
    <row r="40" spans="1:12" ht="15" customHeight="1">
      <c r="A40" s="5"/>
      <c r="B40" s="235" t="s">
        <v>68</v>
      </c>
      <c r="C40" s="107"/>
      <c r="D40" s="107"/>
      <c r="E40" s="107"/>
      <c r="F40" s="108"/>
      <c r="G40" s="73" t="s">
        <v>59</v>
      </c>
      <c r="H40" s="167">
        <v>49.399827538628294</v>
      </c>
      <c r="I40" s="163">
        <v>47.93569690575468</v>
      </c>
      <c r="J40" s="163">
        <v>47.54511501926583</v>
      </c>
      <c r="K40" s="163">
        <v>47.20057234361013</v>
      </c>
      <c r="L40" s="166">
        <v>47.31432549694027</v>
      </c>
    </row>
    <row r="41" spans="2:12" ht="15" customHeight="1" thickBot="1">
      <c r="B41" s="117"/>
      <c r="C41" s="207" t="s">
        <v>145</v>
      </c>
      <c r="D41" s="118"/>
      <c r="E41" s="118"/>
      <c r="F41" s="119"/>
      <c r="G41" s="143" t="s">
        <v>146</v>
      </c>
      <c r="H41" s="208">
        <v>89720.9610000001</v>
      </c>
      <c r="I41" s="122">
        <v>93938.9286626727</v>
      </c>
      <c r="J41" s="122">
        <v>97873.65088479343</v>
      </c>
      <c r="K41" s="122">
        <v>102351.19130230884</v>
      </c>
      <c r="L41" s="124">
        <v>107157.36541905522</v>
      </c>
    </row>
    <row r="42" spans="2:11" ht="15" customHeight="1">
      <c r="B42" s="125" t="s">
        <v>190</v>
      </c>
      <c r="C42" s="125"/>
      <c r="D42" s="125"/>
      <c r="E42" s="125"/>
      <c r="F42" s="125"/>
      <c r="G42" s="125"/>
      <c r="H42" s="125"/>
      <c r="I42" s="125"/>
      <c r="J42" s="125"/>
      <c r="K42" s="93"/>
    </row>
    <row r="43" spans="2:11" ht="15" customHeight="1">
      <c r="B43" s="125" t="s">
        <v>209</v>
      </c>
      <c r="C43" s="125"/>
      <c r="D43" s="125"/>
      <c r="E43" s="125"/>
      <c r="F43" s="125"/>
      <c r="G43" s="125"/>
      <c r="H43" s="125"/>
      <c r="I43" s="125"/>
      <c r="J43" s="125"/>
      <c r="K43" s="93"/>
    </row>
    <row r="44" spans="2:11" ht="15" customHeight="1">
      <c r="B44" s="125" t="s">
        <v>210</v>
      </c>
      <c r="C44" s="125"/>
      <c r="D44" s="125"/>
      <c r="E44" s="125"/>
      <c r="F44" s="125"/>
      <c r="G44" s="125"/>
      <c r="H44" s="236"/>
      <c r="I44" s="236"/>
      <c r="J44" s="236"/>
      <c r="K44" s="9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1"/>
  <sheetViews>
    <sheetView showGridLines="0" zoomScale="85" zoomScaleNormal="85" zoomScalePageLayoutView="0" workbookViewId="0" topLeftCell="A1">
      <selection activeCell="I35" sqref="I35"/>
    </sheetView>
  </sheetViews>
  <sheetFormatPr defaultColWidth="9.140625" defaultRowHeight="15"/>
  <cols>
    <col min="1" max="2" width="3.140625" style="3" customWidth="1"/>
    <col min="3" max="3" width="36.421875" style="3" customWidth="1"/>
    <col min="4" max="23" width="7.7109375" style="3" customWidth="1"/>
    <col min="24" max="16384" width="9.140625" style="3" customWidth="1"/>
  </cols>
  <sheetData>
    <row r="1" spans="2:23" ht="22.5" customHeight="1" thickBot="1">
      <c r="B1" s="144" t="s">
        <v>157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3" ht="18" customHeight="1">
      <c r="B2" s="311" t="s">
        <v>158</v>
      </c>
      <c r="C2" s="312"/>
      <c r="D2" s="308">
        <v>2019</v>
      </c>
      <c r="E2" s="309"/>
      <c r="F2" s="309"/>
      <c r="G2" s="309"/>
      <c r="H2" s="310"/>
      <c r="I2" s="308">
        <v>2020</v>
      </c>
      <c r="J2" s="309"/>
      <c r="K2" s="309"/>
      <c r="L2" s="309"/>
      <c r="M2" s="310"/>
      <c r="N2" s="309">
        <v>2021</v>
      </c>
      <c r="O2" s="309"/>
      <c r="P2" s="309"/>
      <c r="Q2" s="309"/>
      <c r="R2" s="310"/>
      <c r="S2" s="309">
        <v>2022</v>
      </c>
      <c r="T2" s="309"/>
      <c r="U2" s="309"/>
      <c r="V2" s="309"/>
      <c r="W2" s="310"/>
    </row>
    <row r="3" spans="2:23" ht="81.75" customHeight="1" thickBot="1">
      <c r="B3" s="313"/>
      <c r="C3" s="314"/>
      <c r="D3" s="237" t="s">
        <v>187</v>
      </c>
      <c r="E3" s="238" t="s">
        <v>9</v>
      </c>
      <c r="F3" s="238" t="s">
        <v>215</v>
      </c>
      <c r="G3" s="239" t="s">
        <v>216</v>
      </c>
      <c r="H3" s="240" t="s">
        <v>10</v>
      </c>
      <c r="I3" s="237" t="s">
        <v>8</v>
      </c>
      <c r="J3" s="238" t="s">
        <v>9</v>
      </c>
      <c r="K3" s="238" t="s">
        <v>215</v>
      </c>
      <c r="L3" s="239" t="s">
        <v>216</v>
      </c>
      <c r="M3" s="240" t="s">
        <v>10</v>
      </c>
      <c r="N3" s="237" t="s">
        <v>8</v>
      </c>
      <c r="O3" s="238" t="s">
        <v>9</v>
      </c>
      <c r="P3" s="238" t="s">
        <v>215</v>
      </c>
      <c r="Q3" s="239" t="s">
        <v>216</v>
      </c>
      <c r="R3" s="240" t="s">
        <v>10</v>
      </c>
      <c r="S3" s="237" t="s">
        <v>8</v>
      </c>
      <c r="T3" s="238" t="s">
        <v>9</v>
      </c>
      <c r="U3" s="238" t="s">
        <v>215</v>
      </c>
      <c r="V3" s="239" t="s">
        <v>216</v>
      </c>
      <c r="W3" s="240" t="s">
        <v>10</v>
      </c>
    </row>
    <row r="4" spans="2:23" ht="15" customHeight="1">
      <c r="B4" s="110" t="s">
        <v>159</v>
      </c>
      <c r="C4" s="109"/>
      <c r="D4" s="260">
        <v>2.305735368861008</v>
      </c>
      <c r="E4" s="261">
        <v>2.4392674584721163</v>
      </c>
      <c r="F4" s="261">
        <v>2.7</v>
      </c>
      <c r="G4" s="262">
        <v>2.6</v>
      </c>
      <c r="H4" s="263">
        <v>2.536440129345463</v>
      </c>
      <c r="I4" s="260">
        <v>2.1963096866516025</v>
      </c>
      <c r="J4" s="261">
        <v>2.259557831390957</v>
      </c>
      <c r="K4" s="261">
        <v>2.6</v>
      </c>
      <c r="L4" s="262">
        <v>2.7</v>
      </c>
      <c r="M4" s="263">
        <v>2.192122755718695</v>
      </c>
      <c r="N4" s="260">
        <v>2.484044095886034</v>
      </c>
      <c r="O4" s="261">
        <v>2.761796070095568</v>
      </c>
      <c r="P4" s="261">
        <v>2.7</v>
      </c>
      <c r="Q4" s="262">
        <v>2.749</v>
      </c>
      <c r="R4" s="263">
        <v>2.591326584633369</v>
      </c>
      <c r="S4" s="260">
        <v>2.5509552554023145</v>
      </c>
      <c r="T4" s="261">
        <v>2.706473903866846</v>
      </c>
      <c r="U4" s="261" t="s">
        <v>16</v>
      </c>
      <c r="V4" s="262">
        <v>2.749</v>
      </c>
      <c r="W4" s="263" t="s">
        <v>16</v>
      </c>
    </row>
    <row r="5" spans="2:23" ht="15" customHeight="1">
      <c r="B5" s="110"/>
      <c r="C5" s="109" t="s">
        <v>160</v>
      </c>
      <c r="D5" s="260">
        <v>2.6919007673746904</v>
      </c>
      <c r="E5" s="261">
        <v>1.6894542228597098</v>
      </c>
      <c r="F5" s="241">
        <v>1.8</v>
      </c>
      <c r="G5" s="262" t="s">
        <v>16</v>
      </c>
      <c r="H5" s="263">
        <v>2.452339660720426</v>
      </c>
      <c r="I5" s="260">
        <v>3.120192783262297</v>
      </c>
      <c r="J5" s="261">
        <v>2.1111794526583516</v>
      </c>
      <c r="K5" s="241">
        <v>2.4</v>
      </c>
      <c r="L5" s="262" t="s">
        <v>16</v>
      </c>
      <c r="M5" s="263">
        <v>2.7398132514551587</v>
      </c>
      <c r="N5" s="260">
        <v>2.4057558695844534</v>
      </c>
      <c r="O5" s="261">
        <v>2.519843239261932</v>
      </c>
      <c r="P5" s="241">
        <v>2.1</v>
      </c>
      <c r="Q5" s="262" t="s">
        <v>16</v>
      </c>
      <c r="R5" s="263">
        <v>2.9000000000000137</v>
      </c>
      <c r="S5" s="260">
        <v>2.571734239220831</v>
      </c>
      <c r="T5" s="261">
        <v>2.09579333584331</v>
      </c>
      <c r="U5" s="261" t="s">
        <v>16</v>
      </c>
      <c r="V5" s="262" t="s">
        <v>16</v>
      </c>
      <c r="W5" s="263" t="s">
        <v>16</v>
      </c>
    </row>
    <row r="6" spans="2:23" ht="15">
      <c r="B6" s="110"/>
      <c r="C6" s="109" t="s">
        <v>161</v>
      </c>
      <c r="D6" s="260">
        <v>3.0016572735219995</v>
      </c>
      <c r="E6" s="261">
        <v>3.0969091498085133</v>
      </c>
      <c r="F6" s="241">
        <v>3</v>
      </c>
      <c r="G6" s="262" t="s">
        <v>16</v>
      </c>
      <c r="H6" s="263">
        <v>2.8566277805144757</v>
      </c>
      <c r="I6" s="260">
        <v>3.1071398232609653</v>
      </c>
      <c r="J6" s="261">
        <v>1.0995792832004359</v>
      </c>
      <c r="K6" s="241">
        <v>3.5</v>
      </c>
      <c r="L6" s="262" t="s">
        <v>16</v>
      </c>
      <c r="M6" s="263">
        <v>2.7226105840565618</v>
      </c>
      <c r="N6" s="260">
        <v>3.4970631459422634</v>
      </c>
      <c r="O6" s="261">
        <v>1.2627810619642466</v>
      </c>
      <c r="P6" s="241">
        <v>2.6</v>
      </c>
      <c r="Q6" s="262" t="s">
        <v>16</v>
      </c>
      <c r="R6" s="263">
        <v>2.2720064297631293</v>
      </c>
      <c r="S6" s="260">
        <v>3.357905797908714</v>
      </c>
      <c r="T6" s="261">
        <v>1.698149637369606</v>
      </c>
      <c r="U6" s="261" t="s">
        <v>16</v>
      </c>
      <c r="V6" s="262" t="s">
        <v>16</v>
      </c>
      <c r="W6" s="263" t="s">
        <v>16</v>
      </c>
    </row>
    <row r="7" spans="2:23" ht="15">
      <c r="B7" s="110"/>
      <c r="C7" s="109" t="s">
        <v>162</v>
      </c>
      <c r="D7" s="260">
        <v>2.5699509950389796</v>
      </c>
      <c r="E7" s="261">
        <v>1.9061886091405134</v>
      </c>
      <c r="F7" s="241">
        <v>1</v>
      </c>
      <c r="G7" s="262" t="s">
        <v>16</v>
      </c>
      <c r="H7" s="263">
        <v>2.486777212097069</v>
      </c>
      <c r="I7" s="260">
        <v>2.1720032806397995</v>
      </c>
      <c r="J7" s="261">
        <v>3.6269152691642326</v>
      </c>
      <c r="K7" s="241">
        <v>2.6</v>
      </c>
      <c r="L7" s="262" t="s">
        <v>16</v>
      </c>
      <c r="M7" s="263">
        <v>2.5295299170984276</v>
      </c>
      <c r="N7" s="260">
        <v>2.5986625254681854</v>
      </c>
      <c r="O7" s="261">
        <v>3.3194405465788446</v>
      </c>
      <c r="P7" s="241">
        <v>2.8</v>
      </c>
      <c r="Q7" s="262" t="s">
        <v>16</v>
      </c>
      <c r="R7" s="263">
        <v>3.025416441440365</v>
      </c>
      <c r="S7" s="260">
        <v>4.433442062036704</v>
      </c>
      <c r="T7" s="261">
        <v>3.7821603745081145</v>
      </c>
      <c r="U7" s="261" t="s">
        <v>16</v>
      </c>
      <c r="V7" s="262" t="s">
        <v>16</v>
      </c>
      <c r="W7" s="263" t="s">
        <v>16</v>
      </c>
    </row>
    <row r="8" spans="2:23" ht="15">
      <c r="B8" s="110"/>
      <c r="C8" s="109" t="s">
        <v>163</v>
      </c>
      <c r="D8" s="260">
        <v>1.5307206734211292</v>
      </c>
      <c r="E8" s="261">
        <v>2.785741545579201</v>
      </c>
      <c r="F8" s="241">
        <v>1.2</v>
      </c>
      <c r="G8" s="262">
        <v>2.27</v>
      </c>
      <c r="H8" s="263">
        <v>1.5313237691173098</v>
      </c>
      <c r="I8" s="260">
        <v>1.7968516840440003</v>
      </c>
      <c r="J8" s="261">
        <v>5.315481898299956</v>
      </c>
      <c r="K8" s="241">
        <v>3.8</v>
      </c>
      <c r="L8" s="262">
        <v>3.817</v>
      </c>
      <c r="M8" s="263">
        <v>1.8193566794934446</v>
      </c>
      <c r="N8" s="260">
        <v>3.7606593288794556</v>
      </c>
      <c r="O8" s="261">
        <v>4.614941121236038</v>
      </c>
      <c r="P8" s="241">
        <v>4.5</v>
      </c>
      <c r="Q8" s="262">
        <v>4.086</v>
      </c>
      <c r="R8" s="263">
        <v>3.5606672253039706</v>
      </c>
      <c r="S8" s="260">
        <v>3.9206233933170864</v>
      </c>
      <c r="T8" s="261">
        <v>4.160103444880714</v>
      </c>
      <c r="U8" s="261" t="s">
        <v>16</v>
      </c>
      <c r="V8" s="262">
        <v>4.107</v>
      </c>
      <c r="W8" s="263" t="s">
        <v>16</v>
      </c>
    </row>
    <row r="9" spans="2:23" ht="15">
      <c r="B9" s="110"/>
      <c r="C9" s="109" t="s">
        <v>164</v>
      </c>
      <c r="D9" s="260">
        <v>2.9837068174516617</v>
      </c>
      <c r="E9" s="261">
        <v>3.183530668957979</v>
      </c>
      <c r="F9" s="261">
        <v>1.6</v>
      </c>
      <c r="G9" s="262">
        <v>2.415</v>
      </c>
      <c r="H9" s="263">
        <v>1.6561048228652897</v>
      </c>
      <c r="I9" s="260">
        <v>3.327784006268743</v>
      </c>
      <c r="J9" s="261">
        <v>4.109070380011071</v>
      </c>
      <c r="K9" s="261">
        <v>3.8</v>
      </c>
      <c r="L9" s="262">
        <v>3.37</v>
      </c>
      <c r="M9" s="263">
        <v>2.2700928198168047</v>
      </c>
      <c r="N9" s="260">
        <v>3.83621794667863</v>
      </c>
      <c r="O9" s="261">
        <v>3.831244130499467</v>
      </c>
      <c r="P9" s="261">
        <v>4.1</v>
      </c>
      <c r="Q9" s="262">
        <v>3.648</v>
      </c>
      <c r="R9" s="263">
        <v>3.730017800659091</v>
      </c>
      <c r="S9" s="260">
        <v>4.408172982124526</v>
      </c>
      <c r="T9" s="261">
        <v>3.802476706768765</v>
      </c>
      <c r="U9" s="261" t="s">
        <v>16</v>
      </c>
      <c r="V9" s="262">
        <v>3.776</v>
      </c>
      <c r="W9" s="263" t="s">
        <v>16</v>
      </c>
    </row>
    <row r="10" spans="2:23" ht="3.75" customHeight="1">
      <c r="B10" s="110"/>
      <c r="C10" s="109"/>
      <c r="D10" s="260"/>
      <c r="E10" s="261"/>
      <c r="F10" s="261"/>
      <c r="G10" s="262"/>
      <c r="H10" s="263"/>
      <c r="I10" s="260"/>
      <c r="J10" s="261"/>
      <c r="K10" s="261"/>
      <c r="L10" s="262"/>
      <c r="M10" s="263"/>
      <c r="N10" s="260"/>
      <c r="O10" s="261"/>
      <c r="P10" s="261"/>
      <c r="Q10" s="262"/>
      <c r="R10" s="263"/>
      <c r="S10" s="260"/>
      <c r="T10" s="261"/>
      <c r="U10" s="261"/>
      <c r="V10" s="262"/>
      <c r="W10" s="263"/>
    </row>
    <row r="11" spans="2:23" ht="17.25">
      <c r="B11" s="110" t="s">
        <v>188</v>
      </c>
      <c r="C11" s="109"/>
      <c r="D11" s="260">
        <v>2.7495033747506596</v>
      </c>
      <c r="E11" s="261">
        <v>2.522256089204955</v>
      </c>
      <c r="F11" s="261">
        <v>2.7</v>
      </c>
      <c r="G11" s="262">
        <v>2.595</v>
      </c>
      <c r="H11" s="263">
        <v>2.8474987448334543</v>
      </c>
      <c r="I11" s="260">
        <v>2.499836659623071</v>
      </c>
      <c r="J11" s="261">
        <v>2.088177507731892</v>
      </c>
      <c r="K11" s="261">
        <v>2.5</v>
      </c>
      <c r="L11" s="262">
        <v>2.063</v>
      </c>
      <c r="M11" s="263">
        <v>2.5774482896518736</v>
      </c>
      <c r="N11" s="260">
        <v>2.08557642961658</v>
      </c>
      <c r="O11" s="261">
        <v>2.1541128543698607</v>
      </c>
      <c r="P11" s="261">
        <v>2.2</v>
      </c>
      <c r="Q11" s="262">
        <v>2.092</v>
      </c>
      <c r="R11" s="263">
        <v>2.4895760102445097</v>
      </c>
      <c r="S11" s="260">
        <v>1.6972411278717487</v>
      </c>
      <c r="T11" s="261">
        <v>2.3329286244516245</v>
      </c>
      <c r="U11" s="261" t="s">
        <v>16</v>
      </c>
      <c r="V11" s="262">
        <v>1.969</v>
      </c>
      <c r="W11" s="263" t="s">
        <v>16</v>
      </c>
    </row>
    <row r="12" spans="2:23" ht="3.75" customHeight="1">
      <c r="B12" s="110"/>
      <c r="C12" s="109"/>
      <c r="D12" s="260"/>
      <c r="E12" s="261"/>
      <c r="F12" s="261"/>
      <c r="G12" s="262"/>
      <c r="H12" s="263"/>
      <c r="I12" s="260"/>
      <c r="J12" s="261"/>
      <c r="K12" s="261"/>
      <c r="L12" s="262"/>
      <c r="M12" s="263"/>
      <c r="N12" s="260"/>
      <c r="O12" s="261"/>
      <c r="P12" s="261"/>
      <c r="Q12" s="262"/>
      <c r="R12" s="263"/>
      <c r="S12" s="260"/>
      <c r="T12" s="261"/>
      <c r="U12" s="261"/>
      <c r="V12" s="262"/>
      <c r="W12" s="263"/>
    </row>
    <row r="13" spans="2:23" ht="15">
      <c r="B13" s="110" t="s">
        <v>165</v>
      </c>
      <c r="C13" s="109"/>
      <c r="D13" s="260">
        <v>1.2657518833934631</v>
      </c>
      <c r="E13" s="261">
        <v>1.2265647712876415</v>
      </c>
      <c r="F13" s="261">
        <v>0.8</v>
      </c>
      <c r="G13" s="262" t="s">
        <v>16</v>
      </c>
      <c r="H13" s="263" t="s">
        <v>16</v>
      </c>
      <c r="I13" s="260">
        <v>0.18775456833881776</v>
      </c>
      <c r="J13" s="261">
        <v>0.22608272222257586</v>
      </c>
      <c r="K13" s="261">
        <v>0.2</v>
      </c>
      <c r="L13" s="262" t="s">
        <v>16</v>
      </c>
      <c r="M13" s="263" t="s">
        <v>16</v>
      </c>
      <c r="N13" s="260">
        <v>0.13753011436364204</v>
      </c>
      <c r="O13" s="261">
        <v>0.2960618600817755</v>
      </c>
      <c r="P13" s="261">
        <v>0.2</v>
      </c>
      <c r="Q13" s="262" t="s">
        <v>16</v>
      </c>
      <c r="R13" s="263" t="s">
        <v>16</v>
      </c>
      <c r="S13" s="260">
        <v>0.06919595623485009</v>
      </c>
      <c r="T13" s="261">
        <v>0.24022121976967625</v>
      </c>
      <c r="U13" s="261" t="s">
        <v>16</v>
      </c>
      <c r="V13" s="262" t="s">
        <v>16</v>
      </c>
      <c r="W13" s="263" t="s">
        <v>16</v>
      </c>
    </row>
    <row r="14" spans="2:23" ht="15">
      <c r="B14" s="110" t="s">
        <v>166</v>
      </c>
      <c r="C14" s="109"/>
      <c r="D14" s="260">
        <v>5.857962043592264</v>
      </c>
      <c r="E14" s="261">
        <v>5.799731539728197</v>
      </c>
      <c r="F14" s="261">
        <v>5.8</v>
      </c>
      <c r="G14" s="262">
        <v>5.951</v>
      </c>
      <c r="H14" s="263">
        <v>5.788541333299217</v>
      </c>
      <c r="I14" s="260">
        <v>6.179968356057368</v>
      </c>
      <c r="J14" s="261">
        <v>5.847354967528558</v>
      </c>
      <c r="K14" s="261">
        <v>5.7</v>
      </c>
      <c r="L14" s="262">
        <v>5.868</v>
      </c>
      <c r="M14" s="263">
        <v>5.715677729631098</v>
      </c>
      <c r="N14" s="260">
        <v>6.335916970628362</v>
      </c>
      <c r="O14" s="261">
        <v>5.788650327499638</v>
      </c>
      <c r="P14" s="261">
        <v>5.6</v>
      </c>
      <c r="Q14" s="262">
        <v>5.818</v>
      </c>
      <c r="R14" s="263">
        <v>5.662653841960916</v>
      </c>
      <c r="S14" s="260">
        <v>6.431857876078789</v>
      </c>
      <c r="T14" s="261">
        <v>5.67853459938744</v>
      </c>
      <c r="U14" s="261" t="s">
        <v>16</v>
      </c>
      <c r="V14" s="262">
        <v>5.717</v>
      </c>
      <c r="W14" s="263" t="s">
        <v>16</v>
      </c>
    </row>
    <row r="15" spans="2:23" ht="15">
      <c r="B15" s="110" t="s">
        <v>167</v>
      </c>
      <c r="C15" s="109"/>
      <c r="D15" s="260">
        <v>7.664981457070397</v>
      </c>
      <c r="E15" s="261">
        <v>7.403751233958533</v>
      </c>
      <c r="F15" s="261" t="s">
        <v>16</v>
      </c>
      <c r="G15" s="262" t="s">
        <v>16</v>
      </c>
      <c r="H15" s="263" t="s">
        <v>16</v>
      </c>
      <c r="I15" s="260">
        <v>5.739895620133524</v>
      </c>
      <c r="J15" s="261">
        <v>4.6875</v>
      </c>
      <c r="K15" s="261" t="s">
        <v>16</v>
      </c>
      <c r="L15" s="262" t="s">
        <v>16</v>
      </c>
      <c r="M15" s="263" t="s">
        <v>16</v>
      </c>
      <c r="N15" s="260">
        <v>4.967735225831021</v>
      </c>
      <c r="O15" s="261">
        <v>5.0921861281826075</v>
      </c>
      <c r="P15" s="261" t="s">
        <v>16</v>
      </c>
      <c r="Q15" s="262" t="s">
        <v>16</v>
      </c>
      <c r="R15" s="263" t="s">
        <v>16</v>
      </c>
      <c r="S15" s="260">
        <v>4.637067282065615</v>
      </c>
      <c r="T15" s="261">
        <v>4.761904761904767</v>
      </c>
      <c r="U15" s="261" t="s">
        <v>16</v>
      </c>
      <c r="V15" s="262" t="s">
        <v>16</v>
      </c>
      <c r="W15" s="263" t="s">
        <v>16</v>
      </c>
    </row>
    <row r="16" spans="2:23" ht="15">
      <c r="B16" s="110" t="s">
        <v>114</v>
      </c>
      <c r="C16" s="109"/>
      <c r="D16" s="260">
        <v>6.740687219560201</v>
      </c>
      <c r="E16" s="261" t="s">
        <v>16</v>
      </c>
      <c r="F16" s="261">
        <v>7.1</v>
      </c>
      <c r="G16" s="262" t="s">
        <v>16</v>
      </c>
      <c r="H16" s="263">
        <v>7.183082800047003</v>
      </c>
      <c r="I16" s="260">
        <v>5.7031592634653805</v>
      </c>
      <c r="J16" s="261" t="s">
        <v>16</v>
      </c>
      <c r="K16" s="261">
        <v>5.4</v>
      </c>
      <c r="L16" s="262" t="s">
        <v>16</v>
      </c>
      <c r="M16" s="263">
        <v>5.6354986237911575</v>
      </c>
      <c r="N16" s="260">
        <v>4.75829130291163</v>
      </c>
      <c r="O16" s="261" t="s">
        <v>16</v>
      </c>
      <c r="P16" s="261">
        <v>4.9</v>
      </c>
      <c r="Q16" s="262" t="s">
        <v>16</v>
      </c>
      <c r="R16" s="263">
        <v>5.037139675913993</v>
      </c>
      <c r="S16" s="260">
        <v>4.709560335886522</v>
      </c>
      <c r="T16" s="261" t="s">
        <v>16</v>
      </c>
      <c r="U16" s="261" t="s">
        <v>16</v>
      </c>
      <c r="V16" s="262" t="s">
        <v>16</v>
      </c>
      <c r="W16" s="263" t="s">
        <v>16</v>
      </c>
    </row>
    <row r="17" spans="2:23" ht="3.75" customHeight="1">
      <c r="B17" s="110"/>
      <c r="C17" s="109"/>
      <c r="D17" s="242"/>
      <c r="E17" s="241"/>
      <c r="F17" s="241"/>
      <c r="G17" s="262"/>
      <c r="H17" s="263"/>
      <c r="I17" s="242"/>
      <c r="J17" s="241"/>
      <c r="K17" s="241"/>
      <c r="L17" s="262"/>
      <c r="M17" s="263"/>
      <c r="N17" s="242"/>
      <c r="O17" s="241"/>
      <c r="P17" s="241"/>
      <c r="Q17" s="262"/>
      <c r="R17" s="263"/>
      <c r="S17" s="242"/>
      <c r="T17" s="241"/>
      <c r="U17" s="261"/>
      <c r="V17" s="262"/>
      <c r="W17" s="263" t="s">
        <v>16</v>
      </c>
    </row>
    <row r="18" spans="2:23" ht="15">
      <c r="B18" s="110" t="s">
        <v>168</v>
      </c>
      <c r="C18" s="109"/>
      <c r="D18" s="242">
        <v>-1.148228271660443</v>
      </c>
      <c r="E18" s="241">
        <v>-0.68</v>
      </c>
      <c r="F18" s="241">
        <v>-0.9</v>
      </c>
      <c r="G18" s="262">
        <v>-0.818000000000005</v>
      </c>
      <c r="H18" s="263">
        <v>-1.0349080751</v>
      </c>
      <c r="I18" s="242">
        <v>-1.6250272483499948</v>
      </c>
      <c r="J18" s="241">
        <v>-0.49</v>
      </c>
      <c r="K18" s="241">
        <v>-1.2</v>
      </c>
      <c r="L18" s="262">
        <v>-0.9329999999999998</v>
      </c>
      <c r="M18" s="263">
        <v>-1.1526679701</v>
      </c>
      <c r="N18" s="242">
        <v>-1.6273889643762398</v>
      </c>
      <c r="O18" s="241" t="s">
        <v>217</v>
      </c>
      <c r="P18" s="241">
        <v>-1.3</v>
      </c>
      <c r="Q18" s="262">
        <v>-0.8710000000000022</v>
      </c>
      <c r="R18" s="263">
        <v>-1.1887030531</v>
      </c>
      <c r="S18" s="242">
        <v>-1.8288151915418331</v>
      </c>
      <c r="T18" s="241" t="s">
        <v>218</v>
      </c>
      <c r="U18" s="261" t="s">
        <v>16</v>
      </c>
      <c r="V18" s="262">
        <v>-1.323999999999998</v>
      </c>
      <c r="W18" s="263" t="s">
        <v>16</v>
      </c>
    </row>
    <row r="19" spans="2:23" ht="15">
      <c r="B19" s="110" t="s">
        <v>169</v>
      </c>
      <c r="C19" s="109"/>
      <c r="D19" s="242">
        <v>47.93569690711852</v>
      </c>
      <c r="E19" s="241">
        <v>47.9</v>
      </c>
      <c r="F19" s="241">
        <v>48.1</v>
      </c>
      <c r="G19" s="262">
        <v>48.35</v>
      </c>
      <c r="H19" s="263">
        <v>48.3951313145</v>
      </c>
      <c r="I19" s="242">
        <v>47.545115021594384</v>
      </c>
      <c r="J19" s="241">
        <v>46.8</v>
      </c>
      <c r="K19" s="241">
        <v>47.3</v>
      </c>
      <c r="L19" s="262">
        <v>47.764</v>
      </c>
      <c r="M19" s="263">
        <v>47.5943413426</v>
      </c>
      <c r="N19" s="242">
        <v>47.20057234467488</v>
      </c>
      <c r="O19" s="241">
        <v>45.9</v>
      </c>
      <c r="P19" s="241">
        <v>46.9</v>
      </c>
      <c r="Q19" s="262">
        <v>47.225</v>
      </c>
      <c r="R19" s="263">
        <v>46.8285498392</v>
      </c>
      <c r="S19" s="242">
        <v>47.31432550535393</v>
      </c>
      <c r="T19" s="241">
        <v>44.8</v>
      </c>
      <c r="U19" s="261" t="s">
        <v>16</v>
      </c>
      <c r="V19" s="262">
        <v>46.696</v>
      </c>
      <c r="W19" s="263" t="s">
        <v>16</v>
      </c>
    </row>
    <row r="20" spans="2:23" ht="3.75" customHeight="1">
      <c r="B20" s="110"/>
      <c r="C20" s="109"/>
      <c r="D20" s="242"/>
      <c r="E20" s="243"/>
      <c r="F20" s="243"/>
      <c r="G20" s="262"/>
      <c r="H20" s="263"/>
      <c r="I20" s="242"/>
      <c r="J20" s="243"/>
      <c r="K20" s="243"/>
      <c r="L20" s="262"/>
      <c r="M20" s="263"/>
      <c r="N20" s="242"/>
      <c r="O20" s="241"/>
      <c r="P20" s="241"/>
      <c r="Q20" s="262"/>
      <c r="R20" s="263"/>
      <c r="S20" s="242"/>
      <c r="T20" s="241"/>
      <c r="U20" s="261"/>
      <c r="V20" s="262"/>
      <c r="W20" s="263"/>
    </row>
    <row r="21" spans="2:23" ht="15.75" thickBot="1">
      <c r="B21" s="117" t="s">
        <v>170</v>
      </c>
      <c r="C21" s="244"/>
      <c r="D21" s="264">
        <v>-3.889409585447435</v>
      </c>
      <c r="E21" s="265">
        <v>-3.180147189260035</v>
      </c>
      <c r="F21" s="265">
        <v>-2.4</v>
      </c>
      <c r="G21" s="265">
        <v>-2.515</v>
      </c>
      <c r="H21" s="266">
        <v>-1.721185590146857</v>
      </c>
      <c r="I21" s="264">
        <v>-5.100529901568069</v>
      </c>
      <c r="J21" s="265">
        <v>-2.19881896924813</v>
      </c>
      <c r="K21" s="265">
        <v>-2.6</v>
      </c>
      <c r="L21" s="265">
        <v>-1.71</v>
      </c>
      <c r="M21" s="266">
        <v>-2.196074625732419</v>
      </c>
      <c r="N21" s="264">
        <v>-5.345833203792636</v>
      </c>
      <c r="O21" s="267">
        <v>-1.4667223523418194</v>
      </c>
      <c r="P21" s="267">
        <v>-2.3</v>
      </c>
      <c r="Q21" s="265">
        <v>-1.095</v>
      </c>
      <c r="R21" s="266">
        <v>-2.167578364738696</v>
      </c>
      <c r="S21" s="264">
        <v>-5.825307372286737</v>
      </c>
      <c r="T21" s="267">
        <v>-1.3439486312967657</v>
      </c>
      <c r="U21" s="267" t="s">
        <v>16</v>
      </c>
      <c r="V21" s="265">
        <v>-0.615</v>
      </c>
      <c r="W21" s="266" t="s">
        <v>16</v>
      </c>
    </row>
    <row r="22" spans="2:23" ht="15">
      <c r="B22" s="125" t="s">
        <v>177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2:23" ht="15">
      <c r="B23" s="125" t="s">
        <v>219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15">
      <c r="A24" s="11"/>
      <c r="B24" s="63" t="s">
        <v>223</v>
      </c>
      <c r="C24" s="93"/>
      <c r="D24" s="245"/>
      <c r="E24" s="245"/>
      <c r="F24" s="245"/>
      <c r="G24" s="245"/>
      <c r="H24" s="245"/>
      <c r="I24" s="245"/>
      <c r="J24" s="246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ht="15">
      <c r="B25" s="125" t="s">
        <v>220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2:23" ht="15">
      <c r="B26" s="125" t="s">
        <v>221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2:23" ht="15">
      <c r="B27" s="125" t="s">
        <v>222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2:23" ht="1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2:23" ht="15">
      <c r="B29" s="125" t="s">
        <v>211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ht="15">
      <c r="B30" s="125" t="s">
        <v>212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ht="15">
      <c r="B31" s="3" t="s">
        <v>224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2019-04-09T06:49:28Z</cp:lastPrinted>
  <dcterms:created xsi:type="dcterms:W3CDTF">2013-10-16T07:18:04Z</dcterms:created>
  <dcterms:modified xsi:type="dcterms:W3CDTF">2019-12-11T07:24:49Z</dcterms:modified>
  <cp:category/>
  <cp:version/>
  <cp:contentType/>
  <cp:contentStatus/>
</cp:coreProperties>
</file>