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35" yWindow="65416" windowWidth="14865" windowHeight="14580" tabRatio="908" activeTab="0"/>
  </bookViews>
  <sheets>
    <sheet name="Súhrn" sheetId="1" r:id="rId1"/>
    <sheet name="HDP" sheetId="2" r:id="rId2"/>
    <sheet name="Inflácia" sheetId="3" r:id="rId3"/>
    <sheet name="Trh práce" sheetId="4" r:id="rId4"/>
    <sheet name="Obchodná a platobná bilancia" sheetId="5" r:id="rId5"/>
    <sheet name="Sektor_verejnej_správy" sheetId="6" r:id="rId6"/>
    <sheet name="Porovnanie predikcií" sheetId="7" r:id="rId7"/>
  </sheets>
  <definedNames>
    <definedName name="_xlnm.Print_Area" localSheetId="1">'HDP'!$A$1:$AA$52</definedName>
    <definedName name="_xlnm.Print_Area" localSheetId="2">'Inflácia'!$A$1:$AA$39</definedName>
    <definedName name="_xlnm.Print_Area" localSheetId="6">'Porovnanie predikcií'!$A$1:$W$30</definedName>
    <definedName name="_xlnm.Print_Area" localSheetId="0">'Súhrn'!$B$2:$M$79</definedName>
    <definedName name="_xlnm.Print_Area" localSheetId="3">'Trh práce'!$A$1:$AA$69</definedName>
  </definedNames>
  <calcPr fullCalcOnLoad="1"/>
</workbook>
</file>

<file path=xl/sharedStrings.xml><?xml version="1.0" encoding="utf-8"?>
<sst xmlns="http://schemas.openxmlformats.org/spreadsheetml/2006/main" count="689" uniqueCount="206">
  <si>
    <t>Hrubý domáci produkt</t>
  </si>
  <si>
    <t>Tvorba hrubého fixného kapitálu</t>
  </si>
  <si>
    <t>Domáci dopyt</t>
  </si>
  <si>
    <t>Q1</t>
  </si>
  <si>
    <t>Q2</t>
  </si>
  <si>
    <t>Q3</t>
  </si>
  <si>
    <t>Q4</t>
  </si>
  <si>
    <t>Trh práce</t>
  </si>
  <si>
    <t>Miera nezamestnanosti</t>
  </si>
  <si>
    <t>Disponibilný dôchodok</t>
  </si>
  <si>
    <t>Zamestnanosť</t>
  </si>
  <si>
    <t>[%]</t>
  </si>
  <si>
    <t>Cenový vývoj</t>
  </si>
  <si>
    <t>Produkčná medzera</t>
  </si>
  <si>
    <t>[% HDP]</t>
  </si>
  <si>
    <t>Platobná bilancia</t>
  </si>
  <si>
    <t>Verejný sektor</t>
  </si>
  <si>
    <t>Verejný dlh</t>
  </si>
  <si>
    <t>Deflátor HDP</t>
  </si>
  <si>
    <t>Deflátor súkromnej spotreby</t>
  </si>
  <si>
    <t>Deflátor investícií</t>
  </si>
  <si>
    <t>Deflátor vládnej spotreby</t>
  </si>
  <si>
    <t>Deflátor exportu tovarov a služieb</t>
  </si>
  <si>
    <t>Deflátor importu tovarov a služieb</t>
  </si>
  <si>
    <t>Kompenzácie a mzdy</t>
  </si>
  <si>
    <t>Vývoj zamestnanosti, nezamestnanosti</t>
  </si>
  <si>
    <t>Demografia</t>
  </si>
  <si>
    <t>Ekonomicky aktívne obyvateľstvo</t>
  </si>
  <si>
    <t>Ekonomická aktivita</t>
  </si>
  <si>
    <t>Ukazovateľ</t>
  </si>
  <si>
    <t>Konečná spotreba verejnej správy</t>
  </si>
  <si>
    <t>Vývoz tovarov a služieb</t>
  </si>
  <si>
    <t>Dovoz tovarov a služieb</t>
  </si>
  <si>
    <t>Čistý vývoz</t>
  </si>
  <si>
    <t>[% z potenciálneho produktu]</t>
  </si>
  <si>
    <t>Skutočnosť</t>
  </si>
  <si>
    <t>Počet nezamestnaných</t>
  </si>
  <si>
    <t>Externé prostredie a technické predpoklady</t>
  </si>
  <si>
    <t>Deficit verejných financií</t>
  </si>
  <si>
    <t>[úroveň]</t>
  </si>
  <si>
    <t>Cena ropy v USD</t>
  </si>
  <si>
    <t>Cena ropy v EUR</t>
  </si>
  <si>
    <t>Rast zahraničného dopytu Slovenska</t>
  </si>
  <si>
    <t>[medziročný rast v %]</t>
  </si>
  <si>
    <t>Súkromné investície</t>
  </si>
  <si>
    <t>[rast v %]</t>
  </si>
  <si>
    <t>Zmena stavu zásob</t>
  </si>
  <si>
    <t>Ceny potravín</t>
  </si>
  <si>
    <t>Ceny služieb</t>
  </si>
  <si>
    <t>Zamestnanci</t>
  </si>
  <si>
    <t>SZČO</t>
  </si>
  <si>
    <t>Nezamestnanosť</t>
  </si>
  <si>
    <t>Priemerná mzda, reálna</t>
  </si>
  <si>
    <t>Priemerná mzda, súkromný sektor</t>
  </si>
  <si>
    <t>Ceny energií</t>
  </si>
  <si>
    <t>Vývoz, dovoz tovarov a služieb v metodike ESA</t>
  </si>
  <si>
    <t>Vývoz tovarov a služieb v rámci eurozóny</t>
  </si>
  <si>
    <t>Vývoz tovarov a služieb mimo eurozóny</t>
  </si>
  <si>
    <t>Dovoz tovarov a služieb v rámci eurozóny</t>
  </si>
  <si>
    <t>Dovoz tovarov a služieb mimo eurozóny</t>
  </si>
  <si>
    <t>Vývoz, dovoz tovarov a služieb v metodike BoP</t>
  </si>
  <si>
    <t>Bežný účet platobnej bilancie</t>
  </si>
  <si>
    <t>Memo item: nominálne HDP</t>
  </si>
  <si>
    <t>Deficit verejnej správy (% HDP)</t>
  </si>
  <si>
    <t>Bežný účet platobnej bilancie (% HDP)</t>
  </si>
  <si>
    <t>Hodnoty v tabuľke sú uvádzané ako ročné rasty v %, pokiaľ nie je uvedené inak.</t>
  </si>
  <si>
    <t>Miera nezamestnanosti (miera v %)</t>
  </si>
  <si>
    <t>NBS</t>
  </si>
  <si>
    <t>IFP</t>
  </si>
  <si>
    <t>EK</t>
  </si>
  <si>
    <t>MMF</t>
  </si>
  <si>
    <t>OECD</t>
  </si>
  <si>
    <t>Jednotka</t>
  </si>
  <si>
    <t>Inflácia meraná HICP</t>
  </si>
  <si>
    <t>Inflácia meraná CPI</t>
  </si>
  <si>
    <t>Bežný účet</t>
  </si>
  <si>
    <t>[% HDP, ESA 95]</t>
  </si>
  <si>
    <t>Verejné investície</t>
  </si>
  <si>
    <t>Memo tab.</t>
  </si>
  <si>
    <t>[rast v %, nsa]</t>
  </si>
  <si>
    <t>[rast v %, sa]</t>
  </si>
  <si>
    <t>Ceny priemyselných tovarov bez energií</t>
  </si>
  <si>
    <t>Inflácia meraná HICP bez cien energií</t>
  </si>
  <si>
    <t>Inflácia meraná HICP bez cien energií a potravín</t>
  </si>
  <si>
    <t>Kompenzácie zamestnancov</t>
  </si>
  <si>
    <t>Dlh verejnej správy (% HDP)</t>
  </si>
  <si>
    <t>[rast v %, y-o-y, nsa]</t>
  </si>
  <si>
    <t>Nominálne kompenzácie na zamestnanca</t>
  </si>
  <si>
    <t>Kompenzácie na zamestnanca, nominálne</t>
  </si>
  <si>
    <t>Obyvateľstvo v produktívnom veku (15 - 64 r.)</t>
  </si>
  <si>
    <t>Priemerná nominálna mzda</t>
  </si>
  <si>
    <t>[€]</t>
  </si>
  <si>
    <t>[medziročný rast v %, s. c.]</t>
  </si>
  <si>
    <t>[% z disponibilného dôchodku]</t>
  </si>
  <si>
    <t>Bilancia tovarov</t>
  </si>
  <si>
    <t>[% p. a.]</t>
  </si>
  <si>
    <t>Zdroj: NBS, ECB a ŠÚ SR.</t>
  </si>
  <si>
    <t>[mil. EUR v s. c.]</t>
  </si>
  <si>
    <t>[mil. EUR v b. c.]</t>
  </si>
  <si>
    <t>Obchodná bilancia (tovary a služby)</t>
  </si>
  <si>
    <r>
      <t xml:space="preserve">Medzera v nezamestnanosti </t>
    </r>
    <r>
      <rPr>
        <vertAlign val="superscript"/>
        <sz val="11"/>
        <color indexed="8"/>
        <rFont val="Times New Roman"/>
        <family val="1"/>
      </rPr>
      <t>2</t>
    </r>
    <r>
      <rPr>
        <vertAlign val="superscript"/>
        <sz val="11"/>
        <color indexed="8"/>
        <rFont val="Times New Roman"/>
        <family val="1"/>
      </rPr>
      <t>)</t>
    </r>
  </si>
  <si>
    <t>[p. b.]</t>
  </si>
  <si>
    <r>
      <t>Produktivita práce</t>
    </r>
    <r>
      <rPr>
        <vertAlign val="superscript"/>
        <sz val="11"/>
        <color indexed="8"/>
        <rFont val="Times New Roman"/>
        <family val="1"/>
      </rPr>
      <t xml:space="preserve"> 3)</t>
    </r>
  </si>
  <si>
    <r>
      <t xml:space="preserve">Neinflačné mzdy (nominálna produktivita) </t>
    </r>
    <r>
      <rPr>
        <vertAlign val="superscript"/>
        <sz val="11"/>
        <color indexed="8"/>
        <rFont val="Times New Roman"/>
        <family val="1"/>
      </rPr>
      <t>4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</si>
  <si>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Nominálne mzdy </t>
    </r>
    <r>
      <rPr>
        <vertAlign val="superscript"/>
        <sz val="11"/>
        <color indexed="8"/>
        <rFont val="Times New Roman"/>
        <family val="1"/>
      </rPr>
      <t>5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</si>
  <si>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Reálne mzdy </t>
    </r>
    <r>
      <rPr>
        <vertAlign val="superscript"/>
        <sz val="11"/>
        <color indexed="8"/>
        <rFont val="Times New Roman"/>
        <family val="1"/>
      </rPr>
      <t>6</t>
    </r>
    <r>
      <rPr>
        <vertAlign val="superscript"/>
        <sz val="11"/>
        <color indexed="8"/>
        <rFont val="Times New Roman"/>
        <family val="1"/>
      </rPr>
      <t>)</t>
    </r>
  </si>
  <si>
    <t>Poznámky:</t>
  </si>
  <si>
    <t>1) VZPS - výberové zisťovanie pracovných síl.</t>
  </si>
  <si>
    <t>2) Rozdiel medzi mierou nezamestnanosti a NAIRU (mierou nezamestnanosti, ktorá nezrýchľuje infláciu). Kladný výsledok znamená vyššiu mieru nezamestnanosti v porovnaní s NAIRU.</t>
  </si>
  <si>
    <t>4) Vypočítaná z nominálneho HDP a zamestnanosti zo štvrťročného štatistického výkazníctva ŠÚ SR.</t>
  </si>
  <si>
    <t>Zdroj: NBS a ŠÚ SR.</t>
  </si>
  <si>
    <t>[medziročný rast v %, ESA 2010]</t>
  </si>
  <si>
    <t>Tabuľka 2 Cenový vývoj</t>
  </si>
  <si>
    <t>Tabuľka 1 Hrubý domáci produkt</t>
  </si>
  <si>
    <t>1) Deflátor exportu tovarov a služieb / deflátor importu tovarov a služieb.</t>
  </si>
  <si>
    <t>2) Kompenzácie na zamestnanca v b. c. / produktivita práce ESA 2010 v s. c.</t>
  </si>
  <si>
    <t>Tabuľka 3 Trh práce</t>
  </si>
  <si>
    <t>2) Odvetvia mimo súkromného sektora sú definované ako priemer sekcií O, P a Q klasifikácie SK NACE Rev. 2 (verejná správa, školstvo, zdravotníctvo).</t>
  </si>
  <si>
    <t>3) HDP s. c. / zamestnanosť ESA 2010.</t>
  </si>
  <si>
    <t>4) Ekonomicky aktívne obyvateľstvo v tis. osôb / populácia v produktívnom veku v tis. osôb.</t>
  </si>
  <si>
    <t>5) Miera nezamestnanosti, ktorá nezrýchľuje infláciu.</t>
  </si>
  <si>
    <t>Zamestnanosť (ESA 2010)</t>
  </si>
  <si>
    <t>Zdroj:</t>
  </si>
  <si>
    <t>[tis. osôb, ESA 2010]</t>
  </si>
  <si>
    <r>
      <t xml:space="preserve">[tis. osôb, VZPS </t>
    </r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>]</t>
    </r>
  </si>
  <si>
    <t>[tis. osôb, VZPS]</t>
  </si>
  <si>
    <t>[mil. € v b. c.]</t>
  </si>
  <si>
    <t>[rast v %, s. c.]</t>
  </si>
  <si>
    <t>[príspevok v p. b., s. c.]</t>
  </si>
  <si>
    <r>
      <t xml:space="preserve">Výmenné relácie </t>
    </r>
    <r>
      <rPr>
        <vertAlign val="superscript"/>
        <sz val="11"/>
        <color indexed="8"/>
        <rFont val="Times New Roman"/>
        <family val="1"/>
      </rPr>
      <t>1)</t>
    </r>
  </si>
  <si>
    <r>
      <t xml:space="preserve">Jednotkové náklady práce </t>
    </r>
    <r>
      <rPr>
        <vertAlign val="superscript"/>
        <sz val="11"/>
        <color indexed="8"/>
        <rFont val="Times New Roman"/>
        <family val="1"/>
      </rPr>
      <t>2)</t>
    </r>
  </si>
  <si>
    <r>
      <t xml:space="preserve">Priemerná mzda, nominálna </t>
    </r>
    <r>
      <rPr>
        <vertAlign val="superscript"/>
        <sz val="11"/>
        <color indexed="8"/>
        <rFont val="Times New Roman"/>
        <family val="1"/>
      </rPr>
      <t>1)</t>
    </r>
  </si>
  <si>
    <r>
      <t>Priemerná mzda mimo súkromného sektora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2)</t>
    </r>
  </si>
  <si>
    <r>
      <t xml:space="preserve">Produktivita práce </t>
    </r>
    <r>
      <rPr>
        <vertAlign val="superscript"/>
        <sz val="11"/>
        <color indexed="8"/>
        <rFont val="Times New Roman"/>
        <family val="1"/>
      </rPr>
      <t>3)</t>
    </r>
  </si>
  <si>
    <r>
      <t xml:space="preserve">Miera participácie </t>
    </r>
    <r>
      <rPr>
        <vertAlign val="superscript"/>
        <sz val="11"/>
        <color indexed="8"/>
        <rFont val="Times New Roman"/>
        <family val="1"/>
      </rPr>
      <t>4)</t>
    </r>
  </si>
  <si>
    <r>
      <t xml:space="preserve">Odhad NAIRU </t>
    </r>
    <r>
      <rPr>
        <vertAlign val="superscript"/>
        <sz val="11"/>
        <color indexed="8"/>
        <rFont val="Times New Roman"/>
        <family val="1"/>
      </rPr>
      <t>5)</t>
    </r>
  </si>
  <si>
    <t>[€, s. c.]</t>
  </si>
  <si>
    <t>[% z HDP, b. c.]</t>
  </si>
  <si>
    <r>
      <t xml:space="preserve">Priemerná mzda mimo súkromného sektora </t>
    </r>
    <r>
      <rPr>
        <vertAlign val="superscript"/>
        <sz val="11"/>
        <color indexed="8"/>
        <rFont val="Times New Roman"/>
        <family val="1"/>
      </rPr>
      <t>2)</t>
    </r>
  </si>
  <si>
    <t>[zmena v p. b.]</t>
  </si>
  <si>
    <t>[ESA 2010, mil. €, s. c.]</t>
  </si>
  <si>
    <r>
      <t>[BoP, mil. €,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b. c.]</t>
    </r>
  </si>
  <si>
    <t>[BoP, mil. €, b. c.]</t>
  </si>
  <si>
    <t>[ESA 2010, mil. €, b. c.]</t>
  </si>
  <si>
    <t>Hrubý domáci produkt (s. c.)</t>
  </si>
  <si>
    <t>Vládna spotreba (s. c.)</t>
  </si>
  <si>
    <t>Tvorba hrubého fixného kapitálu (s. c.)</t>
  </si>
  <si>
    <t>Export tovarov a služieb (s. c.)</t>
  </si>
  <si>
    <r>
      <t xml:space="preserve">Index HICP </t>
    </r>
    <r>
      <rPr>
        <vertAlign val="superscript"/>
        <sz val="11"/>
        <color indexed="8"/>
        <rFont val="Times New Roman"/>
        <family val="1"/>
      </rPr>
      <t>2)</t>
    </r>
  </si>
  <si>
    <t>Tabuľka 4 Obchodná a platobná bilancia</t>
  </si>
  <si>
    <t>Hrubý dlh</t>
  </si>
  <si>
    <t>Celkové príjmy</t>
  </si>
  <si>
    <t>Celkové výdavky</t>
  </si>
  <si>
    <t>Bilancia príjmov a výdavkov</t>
  </si>
  <si>
    <t>[ESA 2010, mil. €]</t>
  </si>
  <si>
    <t>Primárna bilancia</t>
  </si>
  <si>
    <t>Bežné príjmy</t>
  </si>
  <si>
    <t>Kapitálové príjmy</t>
  </si>
  <si>
    <t>Primárne výdavky</t>
  </si>
  <si>
    <t>Bežné výdavky</t>
  </si>
  <si>
    <t>Kapitálové výdavky</t>
  </si>
  <si>
    <r>
      <t xml:space="preserve">Saldo verejných financií </t>
    </r>
    <r>
      <rPr>
        <vertAlign val="superscript"/>
        <sz val="11"/>
        <color indexed="8"/>
        <rFont val="Times New Roman"/>
        <family val="1"/>
      </rPr>
      <t>1)</t>
    </r>
  </si>
  <si>
    <t>5) Priemerná mesačná mzda zo štatistického výkazníctva ŠÚ SR.</t>
  </si>
  <si>
    <t>6) Mzda zo štatistického výkazníctva deflovaná infláciou CPI.</t>
  </si>
  <si>
    <t>1) Priemerná mesačná mzda zo štatistického výkazníctva ŠÚ SR.</t>
  </si>
  <si>
    <t xml:space="preserve">Ceny neenergetických komodít v USD </t>
  </si>
  <si>
    <t xml:space="preserve">EURIBOR - 3M </t>
  </si>
  <si>
    <t>Výnos 10-ročného štátneho dlhopisu SR</t>
  </si>
  <si>
    <t>Cyklický komponent</t>
  </si>
  <si>
    <t>Štrukturálne saldo</t>
  </si>
  <si>
    <t>Cyklicky očistené primárne saldo</t>
  </si>
  <si>
    <t>[% trendového HDP]</t>
  </si>
  <si>
    <t>Štrukturálny vývoj</t>
  </si>
  <si>
    <r>
      <t>Fiškálna pozícia</t>
    </r>
    <r>
      <rPr>
        <vertAlign val="superscript"/>
        <sz val="11"/>
        <color indexed="8"/>
        <rFont val="Times New Roman"/>
        <family val="1"/>
      </rPr>
      <t>2)</t>
    </r>
  </si>
  <si>
    <t>[medziročná zmena v p. b.]</t>
  </si>
  <si>
    <t>1) B.9N - Čisté pôžičky poskytnuté (+) / prijaté (-).</t>
  </si>
  <si>
    <t>Súkromná spotreba (s. c.)</t>
  </si>
  <si>
    <t>Import tovarov a služieb (s. c.)</t>
  </si>
  <si>
    <t>2) Medziročná zmena cyklicky očisteného primárneho salda. Kladná hodnota znamená reštrikciu.</t>
  </si>
  <si>
    <t>-</t>
  </si>
  <si>
    <t>Súkromná spotreba</t>
  </si>
  <si>
    <t>Domácnosti a neziskové inštitúcie slúžiace domácnostiam</t>
  </si>
  <si>
    <r>
      <t xml:space="preserve">Miera úspor </t>
    </r>
    <r>
      <rPr>
        <vertAlign val="superscript"/>
        <sz val="11"/>
        <color indexed="8"/>
        <rFont val="Times New Roman"/>
        <family val="1"/>
      </rPr>
      <t>7)</t>
    </r>
  </si>
  <si>
    <r>
      <t xml:space="preserve">Sektor verejnej správy </t>
    </r>
    <r>
      <rPr>
        <b/>
        <i/>
        <vertAlign val="superscript"/>
        <sz val="11"/>
        <color indexed="8"/>
        <rFont val="Times New Roman"/>
        <family val="1"/>
      </rPr>
      <t>8</t>
    </r>
    <r>
      <rPr>
        <b/>
        <i/>
        <vertAlign val="superscript"/>
        <sz val="11"/>
        <color indexed="8"/>
        <rFont val="Times New Roman"/>
        <family val="1"/>
      </rPr>
      <t>)</t>
    </r>
  </si>
  <si>
    <r>
      <t xml:space="preserve">Saldo verejných financií </t>
    </r>
    <r>
      <rPr>
        <vertAlign val="superscript"/>
        <sz val="11"/>
        <color indexed="8"/>
        <rFont val="Times New Roman"/>
        <family val="1"/>
      </rPr>
      <t>9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</si>
  <si>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Fiškálna pozícia </t>
    </r>
    <r>
      <rPr>
        <vertAlign val="superscript"/>
        <sz val="11"/>
        <color indexed="8"/>
        <rFont val="Times New Roman"/>
        <family val="1"/>
      </rPr>
      <t>10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</si>
  <si>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Výmenný kurz USD/EUR </t>
    </r>
    <r>
      <rPr>
        <vertAlign val="superscript"/>
        <sz val="11"/>
        <color indexed="8"/>
        <rFont val="Times New Roman"/>
        <family val="1"/>
      </rPr>
      <t>11</t>
    </r>
    <r>
      <rPr>
        <vertAlign val="superscript"/>
        <sz val="11"/>
        <color indexed="8"/>
        <rFont val="Times New Roman"/>
        <family val="1"/>
      </rPr>
      <t xml:space="preserve">) </t>
    </r>
  </si>
  <si>
    <r>
      <t>Cena ropy v USD</t>
    </r>
    <r>
      <rPr>
        <vertAlign val="superscript"/>
        <sz val="11"/>
        <color indexed="8"/>
        <rFont val="Times New Roman"/>
        <family val="1"/>
      </rPr>
      <t xml:space="preserve"> 11) </t>
    </r>
  </si>
  <si>
    <t xml:space="preserve">7) Miera úspor = hrubé úspory / (hrubý disponibilný dôchodok + úpravy vyplývajúce zo zmeny nároku na dôchodok) *100, </t>
  </si>
  <si>
    <t xml:space="preserve">pričom Hrubé úspory = hrubý disponibilný dôchodok + úpravy vyplývajúce zo zmeny nároku na dôchodok - súkromná spotreba. </t>
  </si>
  <si>
    <t>9) B.9N - Čisté pôžičky poskytnuté (+) / prijaté (-).</t>
  </si>
  <si>
    <t>10) Medziročná zmena cyklicky očisteného primárneho salda. Kladná hodnota znamená reštrikciu.</t>
  </si>
  <si>
    <t>11) Zmeny oproti predchádzajúcej predikcii v %.</t>
  </si>
  <si>
    <r>
      <t>NBS</t>
    </r>
    <r>
      <rPr>
        <vertAlign val="superscript"/>
        <sz val="14"/>
        <color indexed="8"/>
        <rFont val="Times New Roman"/>
        <family val="1"/>
      </rPr>
      <t>1)</t>
    </r>
  </si>
  <si>
    <t>1) Skutočnosť.</t>
  </si>
  <si>
    <t>2) MMF: index CPI.</t>
  </si>
  <si>
    <t>P2Q-2017</t>
  </si>
  <si>
    <t>Zmena oproti P1Q-2017</t>
  </si>
  <si>
    <t>Národná banka Slovenska - Strednodobá predikcia P2Q-2017</t>
  </si>
  <si>
    <t>Inštitút finančnej politiky - Makroekonomická prognóza (február 2017), deficit a dlh verejnej správy sú z "Rozpočtu verejnej správy na roky 2017 až 2019"</t>
  </si>
  <si>
    <t>Európska komisia -  European Economic Forecast (jarná predikcia - máj 2017)</t>
  </si>
  <si>
    <t>Medzinárodný menový fond - World Economic Outlook (apríl 2017)</t>
  </si>
  <si>
    <t>8) S.13; fiškálny výhľad.</t>
  </si>
  <si>
    <t>Organizácia pre ekonomickú spoluprácu a rozvoj (OECD) - Economic Outlook 101 (jún 2017)</t>
  </si>
  <si>
    <t>Tabuľka 5 Sektor verejnej správy  (S.13)</t>
  </si>
  <si>
    <t>Tabuľka 6 Porovnanie predikcií vybraných inštitúcií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</si>
</sst>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mmm\-yy;@"/>
    <numFmt numFmtId="173" formatCode="0.0"/>
    <numFmt numFmtId="174" formatCode="#,##0.0"/>
    <numFmt numFmtId="175" formatCode="0.0%"/>
    <numFmt numFmtId="176" formatCode="0.000"/>
    <numFmt numFmtId="177" formatCode="0.0000"/>
    <numFmt numFmtId="178" formatCode="0.0000000"/>
    <numFmt numFmtId="179" formatCode="0.000000"/>
    <numFmt numFmtId="180" formatCode="0.00000"/>
    <numFmt numFmtId="181" formatCode="[$-41B]d\.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_ ;\-0.0\ "/>
  </numFmts>
  <fonts count="88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name val="Helv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vertAlign val="superscript"/>
      <sz val="11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0"/>
      <name val="Calibri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i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i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u val="single"/>
      <sz val="11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/>
      <top style="thin">
        <color theme="0"/>
      </top>
      <bottom/>
    </border>
    <border>
      <left style="medium"/>
      <right style="medium">
        <color theme="0"/>
      </right>
      <top/>
      <bottom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/>
      <bottom style="thin">
        <color theme="0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/>
    </border>
    <border>
      <left>
        <color indexed="63"/>
      </left>
      <right style="thin"/>
      <top style="medium"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/>
    </border>
    <border>
      <left style="medium"/>
      <right/>
      <top style="thin"/>
      <bottom/>
    </border>
    <border>
      <left style="thin"/>
      <right/>
      <top style="thin"/>
      <bottom style="thin"/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9" fillId="8" borderId="0" applyNumberFormat="0" applyBorder="0" applyAlignment="0" applyProtection="0"/>
    <xf numFmtId="0" fontId="6" fillId="9" borderId="0" applyNumberFormat="0" applyBorder="0" applyAlignment="0" applyProtection="0"/>
    <xf numFmtId="0" fontId="59" fillId="10" borderId="0" applyNumberFormat="0" applyBorder="0" applyAlignment="0" applyProtection="0"/>
    <xf numFmtId="0" fontId="6" fillId="7" borderId="0" applyNumberFormat="0" applyBorder="0" applyAlignment="0" applyProtection="0"/>
    <xf numFmtId="0" fontId="59" fillId="11" borderId="0" applyNumberFormat="0" applyBorder="0" applyAlignment="0" applyProtection="0"/>
    <xf numFmtId="0" fontId="6" fillId="12" borderId="0" applyNumberFormat="0" applyBorder="0" applyAlignment="0" applyProtection="0"/>
    <xf numFmtId="0" fontId="59" fillId="13" borderId="0" applyNumberFormat="0" applyBorder="0" applyAlignment="0" applyProtection="0"/>
    <xf numFmtId="0" fontId="6" fillId="9" borderId="0" applyNumberFormat="0" applyBorder="0" applyAlignment="0" applyProtection="0"/>
    <xf numFmtId="0" fontId="59" fillId="14" borderId="0" applyNumberFormat="0" applyBorder="0" applyAlignment="0" applyProtection="0"/>
    <xf numFmtId="0" fontId="6" fillId="6" borderId="0" applyNumberFormat="0" applyBorder="0" applyAlignment="0" applyProtection="0"/>
    <xf numFmtId="0" fontId="59" fillId="15" borderId="0" applyNumberFormat="0" applyBorder="0" applyAlignment="0" applyProtection="0"/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59" fillId="20" borderId="0" applyNumberFormat="0" applyBorder="0" applyAlignment="0" applyProtection="0"/>
    <xf numFmtId="0" fontId="6" fillId="21" borderId="0" applyNumberFormat="0" applyBorder="0" applyAlignment="0" applyProtection="0"/>
    <xf numFmtId="0" fontId="59" fillId="22" borderId="0" applyNumberFormat="0" applyBorder="0" applyAlignment="0" applyProtection="0"/>
    <xf numFmtId="0" fontId="6" fillId="17" borderId="0" applyNumberFormat="0" applyBorder="0" applyAlignment="0" applyProtection="0"/>
    <xf numFmtId="0" fontId="59" fillId="23" borderId="0" applyNumberFormat="0" applyBorder="0" applyAlignment="0" applyProtection="0"/>
    <xf numFmtId="0" fontId="6" fillId="24" borderId="0" applyNumberFormat="0" applyBorder="0" applyAlignment="0" applyProtection="0"/>
    <xf numFmtId="0" fontId="59" fillId="25" borderId="0" applyNumberFormat="0" applyBorder="0" applyAlignment="0" applyProtection="0"/>
    <xf numFmtId="0" fontId="6" fillId="21" borderId="0" applyNumberFormat="0" applyBorder="0" applyAlignment="0" applyProtection="0"/>
    <xf numFmtId="0" fontId="59" fillId="26" borderId="0" applyNumberFormat="0" applyBorder="0" applyAlignment="0" applyProtection="0"/>
    <xf numFmtId="0" fontId="6" fillId="16" borderId="0" applyNumberFormat="0" applyBorder="0" applyAlignment="0" applyProtection="0"/>
    <xf numFmtId="0" fontId="59" fillId="27" borderId="0" applyNumberFormat="0" applyBorder="0" applyAlignment="0" applyProtection="0"/>
    <xf numFmtId="0" fontId="6" fillId="7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60" fillId="32" borderId="0" applyNumberFormat="0" applyBorder="0" applyAlignment="0" applyProtection="0"/>
    <xf numFmtId="0" fontId="11" fillId="30" borderId="0" applyNumberFormat="0" applyBorder="0" applyAlignment="0" applyProtection="0"/>
    <xf numFmtId="0" fontId="60" fillId="33" borderId="0" applyNumberFormat="0" applyBorder="0" applyAlignment="0" applyProtection="0"/>
    <xf numFmtId="0" fontId="11" fillId="17" borderId="0" applyNumberFormat="0" applyBorder="0" applyAlignment="0" applyProtection="0"/>
    <xf numFmtId="0" fontId="60" fillId="34" borderId="0" applyNumberFormat="0" applyBorder="0" applyAlignment="0" applyProtection="0"/>
    <xf numFmtId="0" fontId="11" fillId="24" borderId="0" applyNumberFormat="0" applyBorder="0" applyAlignment="0" applyProtection="0"/>
    <xf numFmtId="0" fontId="60" fillId="35" borderId="0" applyNumberFormat="0" applyBorder="0" applyAlignment="0" applyProtection="0"/>
    <xf numFmtId="0" fontId="11" fillId="21" borderId="0" applyNumberFormat="0" applyBorder="0" applyAlignment="0" applyProtection="0"/>
    <xf numFmtId="0" fontId="60" fillId="36" borderId="0" applyNumberFormat="0" applyBorder="0" applyAlignment="0" applyProtection="0"/>
    <xf numFmtId="0" fontId="11" fillId="30" borderId="0" applyNumberFormat="0" applyBorder="0" applyAlignment="0" applyProtection="0"/>
    <xf numFmtId="0" fontId="60" fillId="37" borderId="0" applyNumberFormat="0" applyBorder="0" applyAlignment="0" applyProtection="0"/>
    <xf numFmtId="0" fontId="11" fillId="7" borderId="0" applyNumberFormat="0" applyBorder="0" applyAlignment="0" applyProtection="0"/>
    <xf numFmtId="0" fontId="60" fillId="38" borderId="0" applyNumberFormat="0" applyBorder="0" applyAlignment="0" applyProtection="0"/>
    <xf numFmtId="0" fontId="11" fillId="30" borderId="0" applyNumberFormat="0" applyBorder="0" applyAlignment="0" applyProtection="0"/>
    <xf numFmtId="0" fontId="60" fillId="39" borderId="0" applyNumberFormat="0" applyBorder="0" applyAlignment="0" applyProtection="0"/>
    <xf numFmtId="0" fontId="11" fillId="40" borderId="0" applyNumberFormat="0" applyBorder="0" applyAlignment="0" applyProtection="0"/>
    <xf numFmtId="0" fontId="60" fillId="41" borderId="0" applyNumberFormat="0" applyBorder="0" applyAlignment="0" applyProtection="0"/>
    <xf numFmtId="0" fontId="11" fillId="42" borderId="0" applyNumberFormat="0" applyBorder="0" applyAlignment="0" applyProtection="0"/>
    <xf numFmtId="0" fontId="60" fillId="43" borderId="0" applyNumberFormat="0" applyBorder="0" applyAlignment="0" applyProtection="0"/>
    <xf numFmtId="0" fontId="11" fillId="44" borderId="0" applyNumberFormat="0" applyBorder="0" applyAlignment="0" applyProtection="0"/>
    <xf numFmtId="0" fontId="60" fillId="45" borderId="0" applyNumberFormat="0" applyBorder="0" applyAlignment="0" applyProtection="0"/>
    <xf numFmtId="0" fontId="11" fillId="30" borderId="0" applyNumberFormat="0" applyBorder="0" applyAlignment="0" applyProtection="0"/>
    <xf numFmtId="0" fontId="60" fillId="46" borderId="0" applyNumberFormat="0" applyBorder="0" applyAlignment="0" applyProtection="0"/>
    <xf numFmtId="0" fontId="11" fillId="47" borderId="0" applyNumberFormat="0" applyBorder="0" applyAlignment="0" applyProtection="0"/>
    <xf numFmtId="0" fontId="61" fillId="48" borderId="0" applyNumberFormat="0" applyBorder="0" applyAlignment="0" applyProtection="0"/>
    <xf numFmtId="0" fontId="12" fillId="3" borderId="0" applyNumberFormat="0" applyBorder="0" applyAlignment="0" applyProtection="0"/>
    <xf numFmtId="0" fontId="62" fillId="49" borderId="1" applyNumberFormat="0" applyAlignment="0" applyProtection="0"/>
    <xf numFmtId="0" fontId="13" fillId="9" borderId="2" applyNumberFormat="0" applyAlignment="0" applyProtection="0"/>
    <xf numFmtId="0" fontId="25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50" borderId="0" applyNumberFormat="0" applyBorder="0" applyAlignment="0" applyProtection="0"/>
    <xf numFmtId="0" fontId="15" fillId="4" borderId="0" applyNumberFormat="0" applyBorder="0" applyAlignment="0" applyProtection="0"/>
    <xf numFmtId="0" fontId="66" fillId="0" borderId="4" applyNumberFormat="0" applyFill="0" applyAlignment="0" applyProtection="0"/>
    <xf numFmtId="0" fontId="16" fillId="0" borderId="5" applyNumberFormat="0" applyFill="0" applyAlignment="0" applyProtection="0"/>
    <xf numFmtId="0" fontId="67" fillId="0" borderId="6" applyNumberFormat="0" applyFill="0" applyAlignment="0" applyProtection="0"/>
    <xf numFmtId="0" fontId="17" fillId="0" borderId="7" applyNumberFormat="0" applyFill="0" applyAlignment="0" applyProtection="0"/>
    <xf numFmtId="0" fontId="68" fillId="0" borderId="8" applyNumberFormat="0" applyFill="0" applyAlignment="0" applyProtection="0"/>
    <xf numFmtId="0" fontId="18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51" borderId="10" applyNumberFormat="0" applyAlignment="0" applyProtection="0"/>
    <xf numFmtId="0" fontId="19" fillId="52" borderId="11" applyNumberFormat="0" applyAlignment="0" applyProtection="0"/>
    <xf numFmtId="0" fontId="12" fillId="3" borderId="0" applyNumberFormat="0" applyBorder="0" applyAlignment="0" applyProtection="0"/>
    <xf numFmtId="0" fontId="71" fillId="53" borderId="1" applyNumberFormat="0" applyAlignment="0" applyProtection="0"/>
    <xf numFmtId="0" fontId="20" fillId="7" borderId="2" applyNumberFormat="0" applyAlignment="0" applyProtection="0"/>
    <xf numFmtId="0" fontId="19" fillId="52" borderId="11" applyNumberFormat="0" applyAlignment="0" applyProtection="0"/>
    <xf numFmtId="0" fontId="72" fillId="0" borderId="12" applyNumberFormat="0" applyFill="0" applyAlignment="0" applyProtection="0"/>
    <xf numFmtId="0" fontId="21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7" applyNumberFormat="0" applyFill="0" applyAlignment="0" applyProtection="0"/>
    <xf numFmtId="0" fontId="30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3" fillId="5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0" fillId="55" borderId="16" applyNumberFormat="0" applyFont="0" applyAlignment="0" applyProtection="0"/>
    <xf numFmtId="0" fontId="8" fillId="12" borderId="17" applyNumberFormat="0" applyFont="0" applyAlignment="0" applyProtection="0"/>
    <xf numFmtId="0" fontId="74" fillId="49" borderId="18" applyNumberFormat="0" applyAlignment="0" applyProtection="0"/>
    <xf numFmtId="0" fontId="23" fillId="9" borderId="19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17" applyNumberFormat="0" applyFont="0" applyAlignment="0" applyProtection="0"/>
    <xf numFmtId="0" fontId="8" fillId="12" borderId="17" applyNumberFormat="0" applyFont="0" applyAlignment="0" applyProtection="0"/>
    <xf numFmtId="0" fontId="21" fillId="0" borderId="13" applyNumberFormat="0" applyFill="0" applyAlignment="0" applyProtection="0"/>
    <xf numFmtId="0" fontId="15" fillId="4" borderId="0" applyNumberFormat="0" applyBorder="0" applyAlignment="0" applyProtection="0"/>
    <xf numFmtId="0" fontId="9" fillId="0" borderId="0">
      <alignment/>
      <protection/>
    </xf>
    <xf numFmtId="0" fontId="2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6" fillId="0" borderId="20" applyNumberFormat="0" applyFill="0" applyAlignment="0" applyProtection="0"/>
    <xf numFmtId="0" fontId="25" fillId="0" borderId="21" applyNumberFormat="0" applyFill="0" applyAlignment="0" applyProtection="0"/>
    <xf numFmtId="0" fontId="20" fillId="7" borderId="2" applyNumberFormat="0" applyAlignment="0" applyProtection="0"/>
    <xf numFmtId="0" fontId="13" fillId="21" borderId="2" applyNumberFormat="0" applyAlignment="0" applyProtection="0"/>
    <xf numFmtId="0" fontId="23" fillId="21" borderId="19" applyNumberFormat="0" applyAlignment="0" applyProtection="0"/>
    <xf numFmtId="0" fontId="1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56" borderId="0" applyNumberFormat="0" applyBorder="0" applyAlignment="0" applyProtection="0"/>
    <xf numFmtId="0" fontId="11" fillId="40" borderId="0" applyNumberFormat="0" applyBorder="0" applyAlignment="0" applyProtection="0"/>
    <xf numFmtId="0" fontId="11" fillId="4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47" borderId="0" applyNumberFormat="0" applyBorder="0" applyAlignment="0" applyProtection="0"/>
  </cellStyleXfs>
  <cellXfs count="301">
    <xf numFmtId="0" fontId="0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22" xfId="0" applyFont="1" applyBorder="1" applyAlignment="1">
      <alignment horizontal="center"/>
    </xf>
    <xf numFmtId="0" fontId="79" fillId="0" borderId="23" xfId="0" applyFont="1" applyBorder="1" applyAlignment="1">
      <alignment horizontal="center"/>
    </xf>
    <xf numFmtId="0" fontId="80" fillId="57" borderId="24" xfId="0" applyFont="1" applyFill="1" applyBorder="1" applyAlignment="1">
      <alignment/>
    </xf>
    <xf numFmtId="0" fontId="81" fillId="57" borderId="25" xfId="0" applyFont="1" applyFill="1" applyBorder="1" applyAlignment="1">
      <alignment/>
    </xf>
    <xf numFmtId="0" fontId="81" fillId="57" borderId="26" xfId="0" applyFont="1" applyFill="1" applyBorder="1" applyAlignment="1">
      <alignment/>
    </xf>
    <xf numFmtId="0" fontId="81" fillId="57" borderId="26" xfId="0" applyFont="1" applyFill="1" applyBorder="1" applyAlignment="1">
      <alignment horizontal="right"/>
    </xf>
    <xf numFmtId="0" fontId="81" fillId="57" borderId="26" xfId="0" applyFont="1" applyFill="1" applyBorder="1" applyAlignment="1">
      <alignment horizontal="center"/>
    </xf>
    <xf numFmtId="0" fontId="81" fillId="57" borderId="25" xfId="0" applyFont="1" applyFill="1" applyBorder="1" applyAlignment="1">
      <alignment horizontal="center"/>
    </xf>
    <xf numFmtId="0" fontId="81" fillId="57" borderId="27" xfId="0" applyFont="1" applyFill="1" applyBorder="1" applyAlignment="1">
      <alignment horizontal="center"/>
    </xf>
    <xf numFmtId="0" fontId="81" fillId="0" borderId="28" xfId="0" applyFont="1" applyBorder="1" applyAlignment="1">
      <alignment/>
    </xf>
    <xf numFmtId="0" fontId="81" fillId="0" borderId="0" xfId="0" applyFont="1" applyBorder="1" applyAlignment="1">
      <alignment/>
    </xf>
    <xf numFmtId="0" fontId="81" fillId="0" borderId="29" xfId="0" applyFont="1" applyBorder="1" applyAlignment="1">
      <alignment/>
    </xf>
    <xf numFmtId="0" fontId="81" fillId="0" borderId="29" xfId="0" applyFont="1" applyBorder="1" applyAlignment="1">
      <alignment horizontal="right"/>
    </xf>
    <xf numFmtId="173" fontId="81" fillId="0" borderId="29" xfId="0" applyNumberFormat="1" applyFont="1" applyBorder="1" applyAlignment="1">
      <alignment horizontal="right"/>
    </xf>
    <xf numFmtId="0" fontId="81" fillId="0" borderId="0" xfId="0" applyFont="1" applyBorder="1" applyAlignment="1">
      <alignment horizontal="right"/>
    </xf>
    <xf numFmtId="0" fontId="81" fillId="57" borderId="25" xfId="0" applyFont="1" applyFill="1" applyBorder="1" applyAlignment="1">
      <alignment horizontal="right"/>
    </xf>
    <xf numFmtId="3" fontId="81" fillId="0" borderId="29" xfId="0" applyNumberFormat="1" applyFont="1" applyBorder="1" applyAlignment="1">
      <alignment horizontal="right"/>
    </xf>
    <xf numFmtId="3" fontId="81" fillId="0" borderId="0" xfId="0" applyNumberFormat="1" applyFont="1" applyBorder="1" applyAlignment="1">
      <alignment horizontal="right"/>
    </xf>
    <xf numFmtId="1" fontId="81" fillId="0" borderId="0" xfId="0" applyNumberFormat="1" applyFont="1" applyBorder="1" applyAlignment="1">
      <alignment horizontal="right"/>
    </xf>
    <xf numFmtId="1" fontId="81" fillId="0" borderId="29" xfId="0" applyNumberFormat="1" applyFont="1" applyBorder="1" applyAlignment="1">
      <alignment horizontal="right"/>
    </xf>
    <xf numFmtId="173" fontId="8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29" xfId="0" applyFont="1" applyFill="1" applyBorder="1" applyAlignment="1">
      <alignment horizontal="right"/>
    </xf>
    <xf numFmtId="0" fontId="81" fillId="0" borderId="29" xfId="0" applyFont="1" applyFill="1" applyBorder="1" applyAlignment="1">
      <alignment horizontal="right"/>
    </xf>
    <xf numFmtId="0" fontId="82" fillId="57" borderId="26" xfId="0" applyFont="1" applyFill="1" applyBorder="1" applyAlignment="1">
      <alignment/>
    </xf>
    <xf numFmtId="0" fontId="81" fillId="0" borderId="0" xfId="0" applyFont="1" applyAlignment="1">
      <alignment/>
    </xf>
    <xf numFmtId="2" fontId="81" fillId="0" borderId="29" xfId="0" applyNumberFormat="1" applyFont="1" applyBorder="1" applyAlignment="1">
      <alignment horizontal="right"/>
    </xf>
    <xf numFmtId="2" fontId="81" fillId="0" borderId="0" xfId="0" applyNumberFormat="1" applyFont="1" applyBorder="1" applyAlignment="1">
      <alignment horizontal="right"/>
    </xf>
    <xf numFmtId="0" fontId="81" fillId="0" borderId="30" xfId="0" applyFont="1" applyBorder="1" applyAlignment="1">
      <alignment/>
    </xf>
    <xf numFmtId="0" fontId="81" fillId="0" borderId="31" xfId="0" applyFont="1" applyBorder="1" applyAlignment="1">
      <alignment/>
    </xf>
    <xf numFmtId="0" fontId="81" fillId="0" borderId="32" xfId="0" applyFont="1" applyBorder="1" applyAlignment="1">
      <alignment/>
    </xf>
    <xf numFmtId="0" fontId="81" fillId="0" borderId="32" xfId="0" applyFont="1" applyBorder="1" applyAlignment="1">
      <alignment horizontal="right"/>
    </xf>
    <xf numFmtId="0" fontId="82" fillId="58" borderId="33" xfId="0" applyFont="1" applyFill="1" applyBorder="1" applyAlignment="1">
      <alignment horizontal="center" vertical="center"/>
    </xf>
    <xf numFmtId="0" fontId="82" fillId="58" borderId="34" xfId="0" applyFont="1" applyFill="1" applyBorder="1" applyAlignment="1">
      <alignment horizontal="center"/>
    </xf>
    <xf numFmtId="0" fontId="81" fillId="58" borderId="35" xfId="0" applyFont="1" applyFill="1" applyBorder="1" applyAlignment="1">
      <alignment horizontal="center"/>
    </xf>
    <xf numFmtId="0" fontId="81" fillId="58" borderId="36" xfId="0" applyFont="1" applyFill="1" applyBorder="1" applyAlignment="1">
      <alignment horizontal="center"/>
    </xf>
    <xf numFmtId="0" fontId="83" fillId="58" borderId="0" xfId="0" applyFont="1" applyFill="1" applyAlignment="1">
      <alignment/>
    </xf>
    <xf numFmtId="0" fontId="81" fillId="58" borderId="0" xfId="0" applyFont="1" applyFill="1" applyAlignment="1">
      <alignment/>
    </xf>
    <xf numFmtId="0" fontId="81" fillId="58" borderId="37" xfId="0" applyFont="1" applyFill="1" applyBorder="1" applyAlignment="1">
      <alignment horizontal="center"/>
    </xf>
    <xf numFmtId="0" fontId="81" fillId="58" borderId="38" xfId="0" applyFont="1" applyFill="1" applyBorder="1" applyAlignment="1">
      <alignment horizontal="center"/>
    </xf>
    <xf numFmtId="0" fontId="81" fillId="58" borderId="39" xfId="0" applyFont="1" applyFill="1" applyBorder="1" applyAlignment="1">
      <alignment horizontal="center"/>
    </xf>
    <xf numFmtId="0" fontId="81" fillId="58" borderId="23" xfId="0" applyFont="1" applyFill="1" applyBorder="1" applyAlignment="1">
      <alignment horizontal="center"/>
    </xf>
    <xf numFmtId="0" fontId="84" fillId="58" borderId="28" xfId="0" applyFont="1" applyFill="1" applyBorder="1" applyAlignment="1">
      <alignment horizontal="left" vertical="center"/>
    </xf>
    <xf numFmtId="0" fontId="84" fillId="58" borderId="0" xfId="0" applyFont="1" applyFill="1" applyBorder="1" applyAlignment="1">
      <alignment horizontal="left" vertical="center"/>
    </xf>
    <xf numFmtId="0" fontId="84" fillId="58" borderId="33" xfId="0" applyFont="1" applyFill="1" applyBorder="1" applyAlignment="1">
      <alignment horizontal="left" vertical="center"/>
    </xf>
    <xf numFmtId="0" fontId="82" fillId="58" borderId="29" xfId="0" applyFont="1" applyFill="1" applyBorder="1" applyAlignment="1">
      <alignment horizontal="center" vertical="center"/>
    </xf>
    <xf numFmtId="0" fontId="81" fillId="58" borderId="29" xfId="0" applyFont="1" applyFill="1" applyBorder="1" applyAlignment="1">
      <alignment horizontal="center"/>
    </xf>
    <xf numFmtId="0" fontId="81" fillId="58" borderId="0" xfId="0" applyFont="1" applyFill="1" applyBorder="1" applyAlignment="1">
      <alignment horizontal="center"/>
    </xf>
    <xf numFmtId="0" fontId="81" fillId="58" borderId="40" xfId="0" applyFont="1" applyFill="1" applyBorder="1" applyAlignment="1">
      <alignment horizontal="center"/>
    </xf>
    <xf numFmtId="0" fontId="81" fillId="58" borderId="0" xfId="0" applyFont="1" applyFill="1" applyBorder="1" applyAlignment="1">
      <alignment/>
    </xf>
    <xf numFmtId="0" fontId="81" fillId="58" borderId="29" xfId="0" applyFont="1" applyFill="1" applyBorder="1" applyAlignment="1">
      <alignment/>
    </xf>
    <xf numFmtId="0" fontId="81" fillId="58" borderId="41" xfId="0" applyFont="1" applyFill="1" applyBorder="1" applyAlignment="1">
      <alignment/>
    </xf>
    <xf numFmtId="0" fontId="81" fillId="58" borderId="42" xfId="0" applyFont="1" applyFill="1" applyBorder="1" applyAlignment="1">
      <alignment/>
    </xf>
    <xf numFmtId="0" fontId="81" fillId="58" borderId="28" xfId="0" applyFont="1" applyFill="1" applyBorder="1" applyAlignment="1">
      <alignment/>
    </xf>
    <xf numFmtId="0" fontId="81" fillId="58" borderId="29" xfId="0" applyFont="1" applyFill="1" applyBorder="1" applyAlignment="1">
      <alignment horizontal="right"/>
    </xf>
    <xf numFmtId="0" fontId="81" fillId="58" borderId="30" xfId="0" applyFont="1" applyFill="1" applyBorder="1" applyAlignment="1">
      <alignment/>
    </xf>
    <xf numFmtId="0" fontId="81" fillId="58" borderId="31" xfId="0" applyFont="1" applyFill="1" applyBorder="1" applyAlignment="1">
      <alignment/>
    </xf>
    <xf numFmtId="0" fontId="81" fillId="58" borderId="32" xfId="0" applyFont="1" applyFill="1" applyBorder="1" applyAlignment="1">
      <alignment/>
    </xf>
    <xf numFmtId="0" fontId="81" fillId="58" borderId="32" xfId="0" applyFont="1" applyFill="1" applyBorder="1" applyAlignment="1">
      <alignment horizontal="right"/>
    </xf>
    <xf numFmtId="0" fontId="81" fillId="58" borderId="43" xfId="0" applyFont="1" applyFill="1" applyBorder="1" applyAlignment="1">
      <alignment/>
    </xf>
    <xf numFmtId="0" fontId="81" fillId="58" borderId="0" xfId="0" applyFont="1" applyFill="1" applyBorder="1" applyAlignment="1">
      <alignment horizontal="right"/>
    </xf>
    <xf numFmtId="0" fontId="81" fillId="58" borderId="44" xfId="0" applyFont="1" applyFill="1" applyBorder="1" applyAlignment="1">
      <alignment/>
    </xf>
    <xf numFmtId="0" fontId="82" fillId="58" borderId="0" xfId="0" applyFont="1" applyFill="1" applyAlignment="1">
      <alignment/>
    </xf>
    <xf numFmtId="0" fontId="81" fillId="58" borderId="44" xfId="0" applyFont="1" applyFill="1" applyBorder="1" applyAlignment="1">
      <alignment horizontal="center"/>
    </xf>
    <xf numFmtId="0" fontId="81" fillId="58" borderId="42" xfId="0" applyFont="1" applyFill="1" applyBorder="1" applyAlignment="1">
      <alignment horizontal="center"/>
    </xf>
    <xf numFmtId="0" fontId="82" fillId="58" borderId="0" xfId="0" applyFont="1" applyFill="1" applyBorder="1" applyAlignment="1">
      <alignment/>
    </xf>
    <xf numFmtId="0" fontId="82" fillId="58" borderId="31" xfId="0" applyFont="1" applyFill="1" applyBorder="1" applyAlignment="1">
      <alignment/>
    </xf>
    <xf numFmtId="173" fontId="81" fillId="58" borderId="29" xfId="0" applyNumberFormat="1" applyFont="1" applyFill="1" applyBorder="1" applyAlignment="1">
      <alignment/>
    </xf>
    <xf numFmtId="173" fontId="81" fillId="58" borderId="0" xfId="0" applyNumberFormat="1" applyFont="1" applyFill="1" applyBorder="1" applyAlignment="1">
      <alignment/>
    </xf>
    <xf numFmtId="173" fontId="81" fillId="58" borderId="41" xfId="0" applyNumberFormat="1" applyFont="1" applyFill="1" applyBorder="1" applyAlignment="1">
      <alignment/>
    </xf>
    <xf numFmtId="173" fontId="81" fillId="58" borderId="42" xfId="0" applyNumberFormat="1" applyFont="1" applyFill="1" applyBorder="1" applyAlignment="1">
      <alignment/>
    </xf>
    <xf numFmtId="173" fontId="81" fillId="58" borderId="31" xfId="0" applyNumberFormat="1" applyFont="1" applyFill="1" applyBorder="1" applyAlignment="1">
      <alignment/>
    </xf>
    <xf numFmtId="173" fontId="81" fillId="58" borderId="32" xfId="0" applyNumberFormat="1" applyFont="1" applyFill="1" applyBorder="1" applyAlignment="1">
      <alignment/>
    </xf>
    <xf numFmtId="173" fontId="81" fillId="58" borderId="45" xfId="0" applyNumberFormat="1" applyFont="1" applyFill="1" applyBorder="1" applyAlignment="1">
      <alignment/>
    </xf>
    <xf numFmtId="173" fontId="81" fillId="58" borderId="43" xfId="0" applyNumberFormat="1" applyFont="1" applyFill="1" applyBorder="1" applyAlignment="1">
      <alignment/>
    </xf>
    <xf numFmtId="3" fontId="81" fillId="58" borderId="29" xfId="0" applyNumberFormat="1" applyFont="1" applyFill="1" applyBorder="1" applyAlignment="1">
      <alignment horizontal="right"/>
    </xf>
    <xf numFmtId="3" fontId="81" fillId="58" borderId="0" xfId="0" applyNumberFormat="1" applyFont="1" applyFill="1" applyBorder="1" applyAlignment="1">
      <alignment horizontal="right"/>
    </xf>
    <xf numFmtId="3" fontId="81" fillId="58" borderId="0" xfId="0" applyNumberFormat="1" applyFont="1" applyFill="1" applyBorder="1" applyAlignment="1">
      <alignment/>
    </xf>
    <xf numFmtId="3" fontId="81" fillId="58" borderId="29" xfId="0" applyNumberFormat="1" applyFont="1" applyFill="1" applyBorder="1" applyAlignment="1">
      <alignment/>
    </xf>
    <xf numFmtId="3" fontId="81" fillId="58" borderId="41" xfId="0" applyNumberFormat="1" applyFont="1" applyFill="1" applyBorder="1" applyAlignment="1">
      <alignment/>
    </xf>
    <xf numFmtId="3" fontId="81" fillId="58" borderId="42" xfId="0" applyNumberFormat="1" applyFont="1" applyFill="1" applyBorder="1" applyAlignment="1">
      <alignment/>
    </xf>
    <xf numFmtId="3" fontId="81" fillId="58" borderId="32" xfId="0" applyNumberFormat="1" applyFont="1" applyFill="1" applyBorder="1" applyAlignment="1">
      <alignment/>
    </xf>
    <xf numFmtId="3" fontId="81" fillId="58" borderId="31" xfId="0" applyNumberFormat="1" applyFont="1" applyFill="1" applyBorder="1" applyAlignment="1">
      <alignment/>
    </xf>
    <xf numFmtId="3" fontId="81" fillId="58" borderId="45" xfId="0" applyNumberFormat="1" applyFont="1" applyFill="1" applyBorder="1" applyAlignment="1">
      <alignment/>
    </xf>
    <xf numFmtId="3" fontId="81" fillId="58" borderId="43" xfId="0" applyNumberFormat="1" applyFont="1" applyFill="1" applyBorder="1" applyAlignment="1">
      <alignment/>
    </xf>
    <xf numFmtId="173" fontId="81" fillId="58" borderId="44" xfId="0" applyNumberFormat="1" applyFont="1" applyFill="1" applyBorder="1" applyAlignment="1">
      <alignment/>
    </xf>
    <xf numFmtId="173" fontId="81" fillId="58" borderId="46" xfId="0" applyNumberFormat="1" applyFont="1" applyFill="1" applyBorder="1" applyAlignment="1">
      <alignment/>
    </xf>
    <xf numFmtId="0" fontId="81" fillId="58" borderId="0" xfId="0" applyFont="1" applyFill="1" applyBorder="1" applyAlignment="1">
      <alignment horizontal="center" vertical="center"/>
    </xf>
    <xf numFmtId="0" fontId="81" fillId="58" borderId="40" xfId="0" applyFont="1" applyFill="1" applyBorder="1" applyAlignment="1">
      <alignment horizontal="center" vertical="center"/>
    </xf>
    <xf numFmtId="0" fontId="81" fillId="58" borderId="29" xfId="0" applyFont="1" applyFill="1" applyBorder="1" applyAlignment="1">
      <alignment horizontal="center" vertical="center"/>
    </xf>
    <xf numFmtId="0" fontId="81" fillId="58" borderId="41" xfId="0" applyFont="1" applyFill="1" applyBorder="1" applyAlignment="1">
      <alignment horizontal="center"/>
    </xf>
    <xf numFmtId="0" fontId="81" fillId="58" borderId="0" xfId="0" applyFont="1" applyFill="1" applyBorder="1" applyAlignment="1">
      <alignment horizontal="left" vertical="center"/>
    </xf>
    <xf numFmtId="0" fontId="84" fillId="58" borderId="29" xfId="0" applyFont="1" applyFill="1" applyBorder="1" applyAlignment="1">
      <alignment horizontal="left" vertical="center"/>
    </xf>
    <xf numFmtId="0" fontId="81" fillId="58" borderId="47" xfId="0" applyFont="1" applyFill="1" applyBorder="1" applyAlignment="1">
      <alignment/>
    </xf>
    <xf numFmtId="0" fontId="81" fillId="58" borderId="48" xfId="0" applyFont="1" applyFill="1" applyBorder="1" applyAlignment="1">
      <alignment/>
    </xf>
    <xf numFmtId="0" fontId="81" fillId="58" borderId="30" xfId="0" applyFont="1" applyFill="1" applyBorder="1" applyAlignment="1">
      <alignment horizontal="left" vertical="center"/>
    </xf>
    <xf numFmtId="0" fontId="81" fillId="58" borderId="46" xfId="0" applyFont="1" applyFill="1" applyBorder="1" applyAlignment="1">
      <alignment horizontal="right"/>
    </xf>
    <xf numFmtId="172" fontId="81" fillId="58" borderId="0" xfId="0" applyNumberFormat="1" applyFont="1" applyFill="1" applyAlignment="1">
      <alignment/>
    </xf>
    <xf numFmtId="172" fontId="81" fillId="58" borderId="0" xfId="0" applyNumberFormat="1" applyFont="1" applyFill="1" applyAlignment="1">
      <alignment/>
    </xf>
    <xf numFmtId="0" fontId="81" fillId="58" borderId="44" xfId="0" applyFont="1" applyFill="1" applyBorder="1" applyAlignment="1">
      <alignment horizontal="center" vertical="center"/>
    </xf>
    <xf numFmtId="0" fontId="81" fillId="59" borderId="0" xfId="0" applyFont="1" applyFill="1" applyBorder="1" applyAlignment="1">
      <alignment/>
    </xf>
    <xf numFmtId="0" fontId="81" fillId="59" borderId="29" xfId="0" applyFont="1" applyFill="1" applyBorder="1" applyAlignment="1">
      <alignment/>
    </xf>
    <xf numFmtId="0" fontId="81" fillId="59" borderId="41" xfId="0" applyFont="1" applyFill="1" applyBorder="1" applyAlignment="1">
      <alignment/>
    </xf>
    <xf numFmtId="0" fontId="81" fillId="59" borderId="42" xfId="0" applyFont="1" applyFill="1" applyBorder="1" applyAlignment="1">
      <alignment/>
    </xf>
    <xf numFmtId="173" fontId="81" fillId="58" borderId="44" xfId="0" applyNumberFormat="1" applyFont="1" applyFill="1" applyBorder="1" applyAlignment="1">
      <alignment horizontal="right"/>
    </xf>
    <xf numFmtId="173" fontId="81" fillId="58" borderId="0" xfId="0" applyNumberFormat="1" applyFont="1" applyFill="1" applyBorder="1" applyAlignment="1">
      <alignment horizontal="right"/>
    </xf>
    <xf numFmtId="173" fontId="81" fillId="58" borderId="29" xfId="0" applyNumberFormat="1" applyFont="1" applyFill="1" applyBorder="1" applyAlignment="1">
      <alignment horizontal="right"/>
    </xf>
    <xf numFmtId="173" fontId="81" fillId="58" borderId="41" xfId="0" applyNumberFormat="1" applyFont="1" applyFill="1" applyBorder="1" applyAlignment="1">
      <alignment horizontal="right"/>
    </xf>
    <xf numFmtId="173" fontId="81" fillId="58" borderId="42" xfId="0" applyNumberFormat="1" applyFont="1" applyFill="1" applyBorder="1" applyAlignment="1">
      <alignment horizontal="right"/>
    </xf>
    <xf numFmtId="174" fontId="81" fillId="58" borderId="44" xfId="0" applyNumberFormat="1" applyFont="1" applyFill="1" applyBorder="1" applyAlignment="1">
      <alignment horizontal="right"/>
    </xf>
    <xf numFmtId="174" fontId="81" fillId="58" borderId="0" xfId="0" applyNumberFormat="1" applyFont="1" applyFill="1" applyBorder="1" applyAlignment="1">
      <alignment horizontal="right"/>
    </xf>
    <xf numFmtId="174" fontId="81" fillId="58" borderId="29" xfId="0" applyNumberFormat="1" applyFont="1" applyFill="1" applyBorder="1" applyAlignment="1">
      <alignment horizontal="right"/>
    </xf>
    <xf numFmtId="174" fontId="81" fillId="58" borderId="0" xfId="0" applyNumberFormat="1" applyFont="1" applyFill="1" applyBorder="1" applyAlignment="1">
      <alignment/>
    </xf>
    <xf numFmtId="174" fontId="81" fillId="58" borderId="29" xfId="0" applyNumberFormat="1" applyFont="1" applyFill="1" applyBorder="1" applyAlignment="1">
      <alignment/>
    </xf>
    <xf numFmtId="174" fontId="81" fillId="58" borderId="41" xfId="0" applyNumberFormat="1" applyFont="1" applyFill="1" applyBorder="1" applyAlignment="1">
      <alignment/>
    </xf>
    <xf numFmtId="174" fontId="81" fillId="58" borderId="42" xfId="0" applyNumberFormat="1" applyFont="1" applyFill="1" applyBorder="1" applyAlignment="1">
      <alignment/>
    </xf>
    <xf numFmtId="174" fontId="81" fillId="58" borderId="44" xfId="0" applyNumberFormat="1" applyFont="1" applyFill="1" applyBorder="1" applyAlignment="1">
      <alignment/>
    </xf>
    <xf numFmtId="174" fontId="81" fillId="59" borderId="0" xfId="0" applyNumberFormat="1" applyFont="1" applyFill="1" applyBorder="1" applyAlignment="1">
      <alignment/>
    </xf>
    <xf numFmtId="174" fontId="81" fillId="59" borderId="29" xfId="0" applyNumberFormat="1" applyFont="1" applyFill="1" applyBorder="1" applyAlignment="1">
      <alignment/>
    </xf>
    <xf numFmtId="174" fontId="81" fillId="59" borderId="41" xfId="0" applyNumberFormat="1" applyFont="1" applyFill="1" applyBorder="1" applyAlignment="1">
      <alignment/>
    </xf>
    <xf numFmtId="174" fontId="81" fillId="59" borderId="42" xfId="0" applyNumberFormat="1" applyFont="1" applyFill="1" applyBorder="1" applyAlignment="1">
      <alignment/>
    </xf>
    <xf numFmtId="3" fontId="81" fillId="58" borderId="44" xfId="0" applyNumberFormat="1" applyFont="1" applyFill="1" applyBorder="1" applyAlignment="1">
      <alignment/>
    </xf>
    <xf numFmtId="0" fontId="82" fillId="58" borderId="31" xfId="0" applyFont="1" applyFill="1" applyBorder="1" applyAlignment="1">
      <alignment horizontal="left" vertical="center"/>
    </xf>
    <xf numFmtId="0" fontId="81" fillId="59" borderId="31" xfId="0" applyFont="1" applyFill="1" applyBorder="1" applyAlignment="1">
      <alignment/>
    </xf>
    <xf numFmtId="0" fontId="81" fillId="59" borderId="32" xfId="0" applyFont="1" applyFill="1" applyBorder="1" applyAlignment="1">
      <alignment/>
    </xf>
    <xf numFmtId="0" fontId="81" fillId="59" borderId="43" xfId="0" applyFont="1" applyFill="1" applyBorder="1" applyAlignment="1">
      <alignment/>
    </xf>
    <xf numFmtId="3" fontId="81" fillId="58" borderId="44" xfId="0" applyNumberFormat="1" applyFont="1" applyFill="1" applyBorder="1" applyAlignment="1">
      <alignment horizontal="center" vertical="center"/>
    </xf>
    <xf numFmtId="3" fontId="81" fillId="58" borderId="0" xfId="0" applyNumberFormat="1" applyFont="1" applyFill="1" applyBorder="1" applyAlignment="1">
      <alignment horizontal="center" vertical="center"/>
    </xf>
    <xf numFmtId="3" fontId="81" fillId="58" borderId="29" xfId="0" applyNumberFormat="1" applyFont="1" applyFill="1" applyBorder="1" applyAlignment="1">
      <alignment horizontal="center" vertical="center"/>
    </xf>
    <xf numFmtId="3" fontId="81" fillId="58" borderId="0" xfId="0" applyNumberFormat="1" applyFont="1" applyFill="1" applyBorder="1" applyAlignment="1">
      <alignment horizontal="center"/>
    </xf>
    <xf numFmtId="3" fontId="81" fillId="58" borderId="29" xfId="0" applyNumberFormat="1" applyFont="1" applyFill="1" applyBorder="1" applyAlignment="1">
      <alignment horizontal="center"/>
    </xf>
    <xf numFmtId="3" fontId="81" fillId="58" borderId="42" xfId="0" applyNumberFormat="1" applyFont="1" applyFill="1" applyBorder="1" applyAlignment="1">
      <alignment horizontal="center"/>
    </xf>
    <xf numFmtId="3" fontId="81" fillId="58" borderId="44" xfId="0" applyNumberFormat="1" applyFont="1" applyFill="1" applyBorder="1" applyAlignment="1">
      <alignment horizontal="right"/>
    </xf>
    <xf numFmtId="3" fontId="81" fillId="59" borderId="0" xfId="0" applyNumberFormat="1" applyFont="1" applyFill="1" applyBorder="1" applyAlignment="1">
      <alignment/>
    </xf>
    <xf numFmtId="3" fontId="81" fillId="59" borderId="29" xfId="0" applyNumberFormat="1" applyFont="1" applyFill="1" applyBorder="1" applyAlignment="1">
      <alignment/>
    </xf>
    <xf numFmtId="3" fontId="81" fillId="59" borderId="42" xfId="0" applyNumberFormat="1" applyFont="1" applyFill="1" applyBorder="1" applyAlignment="1">
      <alignment/>
    </xf>
    <xf numFmtId="3" fontId="81" fillId="58" borderId="46" xfId="0" applyNumberFormat="1" applyFont="1" applyFill="1" applyBorder="1" applyAlignment="1">
      <alignment/>
    </xf>
    <xf numFmtId="3" fontId="81" fillId="59" borderId="31" xfId="0" applyNumberFormat="1" applyFont="1" applyFill="1" applyBorder="1" applyAlignment="1">
      <alignment/>
    </xf>
    <xf numFmtId="3" fontId="81" fillId="59" borderId="32" xfId="0" applyNumberFormat="1" applyFont="1" applyFill="1" applyBorder="1" applyAlignment="1">
      <alignment/>
    </xf>
    <xf numFmtId="3" fontId="81" fillId="59" borderId="43" xfId="0" applyNumberFormat="1" applyFont="1" applyFill="1" applyBorder="1" applyAlignment="1">
      <alignment/>
    </xf>
    <xf numFmtId="0" fontId="85" fillId="58" borderId="49" xfId="0" applyFont="1" applyFill="1" applyBorder="1" applyAlignment="1">
      <alignment horizontal="center" vertical="center" textRotation="90" wrapText="1"/>
    </xf>
    <xf numFmtId="0" fontId="85" fillId="58" borderId="46" xfId="0" applyFont="1" applyFill="1" applyBorder="1" applyAlignment="1">
      <alignment horizontal="center" vertical="center" textRotation="90" wrapText="1"/>
    </xf>
    <xf numFmtId="0" fontId="85" fillId="58" borderId="32" xfId="0" applyFont="1" applyFill="1" applyBorder="1" applyAlignment="1">
      <alignment horizontal="center" vertical="center" textRotation="90" wrapText="1"/>
    </xf>
    <xf numFmtId="0" fontId="85" fillId="58" borderId="43" xfId="0" applyFont="1" applyFill="1" applyBorder="1" applyAlignment="1">
      <alignment horizontal="center" vertical="center" textRotation="90" wrapText="1"/>
    </xf>
    <xf numFmtId="173" fontId="81" fillId="57" borderId="26" xfId="0" applyNumberFormat="1" applyFont="1" applyFill="1" applyBorder="1" applyAlignment="1">
      <alignment horizontal="right"/>
    </xf>
    <xf numFmtId="173" fontId="81" fillId="57" borderId="25" xfId="0" applyNumberFormat="1" applyFont="1" applyFill="1" applyBorder="1" applyAlignment="1">
      <alignment horizontal="right"/>
    </xf>
    <xf numFmtId="0" fontId="0" fillId="0" borderId="0" xfId="0" applyAlignment="1">
      <alignment/>
    </xf>
    <xf numFmtId="3" fontId="81" fillId="58" borderId="42" xfId="0" applyNumberFormat="1" applyFont="1" applyFill="1" applyBorder="1" applyAlignment="1">
      <alignment horizontal="right"/>
    </xf>
    <xf numFmtId="0" fontId="81" fillId="58" borderId="38" xfId="0" applyFont="1" applyFill="1" applyBorder="1" applyAlignment="1">
      <alignment horizontal="center"/>
    </xf>
    <xf numFmtId="174" fontId="81" fillId="58" borderId="42" xfId="0" applyNumberFormat="1" applyFont="1" applyFill="1" applyBorder="1" applyAlignment="1">
      <alignment horizontal="right"/>
    </xf>
    <xf numFmtId="173" fontId="81" fillId="58" borderId="50" xfId="0" applyNumberFormat="1" applyFont="1" applyFill="1" applyBorder="1" applyAlignment="1">
      <alignment horizontal="center"/>
    </xf>
    <xf numFmtId="173" fontId="81" fillId="58" borderId="44" xfId="0" applyNumberFormat="1" applyFont="1" applyFill="1" applyBorder="1" applyAlignment="1">
      <alignment horizontal="center"/>
    </xf>
    <xf numFmtId="173" fontId="81" fillId="58" borderId="29" xfId="0" applyNumberFormat="1" applyFont="1" applyFill="1" applyBorder="1" applyAlignment="1">
      <alignment horizontal="center"/>
    </xf>
    <xf numFmtId="173" fontId="81" fillId="58" borderId="42" xfId="0" applyNumberFormat="1" applyFont="1" applyFill="1" applyBorder="1" applyAlignment="1">
      <alignment horizontal="center"/>
    </xf>
    <xf numFmtId="173" fontId="81" fillId="58" borderId="46" xfId="0" applyNumberFormat="1" applyFont="1" applyFill="1" applyBorder="1" applyAlignment="1">
      <alignment horizontal="center"/>
    </xf>
    <xf numFmtId="173" fontId="81" fillId="58" borderId="32" xfId="0" applyNumberFormat="1" applyFont="1" applyFill="1" applyBorder="1" applyAlignment="1">
      <alignment horizontal="center"/>
    </xf>
    <xf numFmtId="173" fontId="81" fillId="58" borderId="43" xfId="0" applyNumberFormat="1" applyFont="1" applyFill="1" applyBorder="1" applyAlignment="1">
      <alignment horizontal="center"/>
    </xf>
    <xf numFmtId="173" fontId="81" fillId="0" borderId="29" xfId="0" applyNumberFormat="1" applyFont="1" applyFill="1" applyBorder="1" applyAlignment="1">
      <alignment horizontal="right"/>
    </xf>
    <xf numFmtId="0" fontId="81" fillId="0" borderId="0" xfId="0" applyFont="1" applyFill="1" applyBorder="1" applyAlignment="1">
      <alignment/>
    </xf>
    <xf numFmtId="0" fontId="81" fillId="0" borderId="29" xfId="0" applyFont="1" applyFill="1" applyBorder="1" applyAlignment="1">
      <alignment/>
    </xf>
    <xf numFmtId="0" fontId="81" fillId="0" borderId="0" xfId="0" applyFont="1" applyFill="1" applyAlignment="1">
      <alignment/>
    </xf>
    <xf numFmtId="1" fontId="81" fillId="0" borderId="51" xfId="0" applyNumberFormat="1" applyFont="1" applyFill="1" applyBorder="1" applyAlignment="1">
      <alignment/>
    </xf>
    <xf numFmtId="1" fontId="81" fillId="0" borderId="52" xfId="0" applyNumberFormat="1" applyFont="1" applyFill="1" applyBorder="1" applyAlignment="1">
      <alignment/>
    </xf>
    <xf numFmtId="1" fontId="81" fillId="0" borderId="53" xfId="0" applyNumberFormat="1" applyFont="1" applyFill="1" applyBorder="1" applyAlignment="1">
      <alignment/>
    </xf>
    <xf numFmtId="1" fontId="81" fillId="0" borderId="54" xfId="0" applyNumberFormat="1" applyFont="1" applyFill="1" applyBorder="1" applyAlignment="1">
      <alignment/>
    </xf>
    <xf numFmtId="1" fontId="81" fillId="0" borderId="55" xfId="0" applyNumberFormat="1" applyFont="1" applyFill="1" applyBorder="1" applyAlignment="1">
      <alignment/>
    </xf>
    <xf numFmtId="1" fontId="81" fillId="0" borderId="56" xfId="0" applyNumberFormat="1" applyFont="1" applyFill="1" applyBorder="1" applyAlignment="1">
      <alignment/>
    </xf>
    <xf numFmtId="1" fontId="81" fillId="0" borderId="57" xfId="0" applyNumberFormat="1" applyFont="1" applyFill="1" applyBorder="1" applyAlignment="1">
      <alignment/>
    </xf>
    <xf numFmtId="1" fontId="81" fillId="0" borderId="58" xfId="0" applyNumberFormat="1" applyFont="1" applyFill="1" applyBorder="1" applyAlignment="1">
      <alignment/>
    </xf>
    <xf numFmtId="0" fontId="81" fillId="0" borderId="59" xfId="0" applyFont="1" applyFill="1" applyBorder="1" applyAlignment="1">
      <alignment/>
    </xf>
    <xf numFmtId="0" fontId="81" fillId="58" borderId="60" xfId="0" applyFont="1" applyFill="1" applyBorder="1" applyAlignment="1">
      <alignment/>
    </xf>
    <xf numFmtId="0" fontId="81" fillId="0" borderId="60" xfId="0" applyFont="1" applyFill="1" applyBorder="1" applyAlignment="1">
      <alignment/>
    </xf>
    <xf numFmtId="173" fontId="81" fillId="0" borderId="61" xfId="0" applyNumberFormat="1" applyFont="1" applyFill="1" applyBorder="1" applyAlignment="1">
      <alignment/>
    </xf>
    <xf numFmtId="173" fontId="81" fillId="0" borderId="53" xfId="0" applyNumberFormat="1" applyFont="1" applyFill="1" applyBorder="1" applyAlignment="1">
      <alignment/>
    </xf>
    <xf numFmtId="173" fontId="81" fillId="0" borderId="54" xfId="0" applyNumberFormat="1" applyFont="1" applyFill="1" applyBorder="1" applyAlignment="1">
      <alignment/>
    </xf>
    <xf numFmtId="173" fontId="81" fillId="0" borderId="51" xfId="0" applyNumberFormat="1" applyFont="1" applyFill="1" applyBorder="1" applyAlignment="1">
      <alignment/>
    </xf>
    <xf numFmtId="173" fontId="81" fillId="0" borderId="55" xfId="0" applyNumberFormat="1" applyFont="1" applyFill="1" applyBorder="1" applyAlignment="1">
      <alignment/>
    </xf>
    <xf numFmtId="173" fontId="81" fillId="0" borderId="56" xfId="0" applyNumberFormat="1" applyFont="1" applyFill="1" applyBorder="1" applyAlignment="1">
      <alignment/>
    </xf>
    <xf numFmtId="173" fontId="81" fillId="0" borderId="52" xfId="0" applyNumberFormat="1" applyFont="1" applyFill="1" applyBorder="1" applyAlignment="1">
      <alignment/>
    </xf>
    <xf numFmtId="173" fontId="81" fillId="0" borderId="57" xfId="0" applyNumberFormat="1" applyFont="1" applyFill="1" applyBorder="1" applyAlignment="1">
      <alignment/>
    </xf>
    <xf numFmtId="173" fontId="81" fillId="0" borderId="58" xfId="0" applyNumberFormat="1" applyFont="1" applyFill="1" applyBorder="1" applyAlignment="1">
      <alignment/>
    </xf>
    <xf numFmtId="17" fontId="81" fillId="58" borderId="62" xfId="0" applyNumberFormat="1" applyFont="1" applyFill="1" applyBorder="1" applyAlignment="1">
      <alignment/>
    </xf>
    <xf numFmtId="17" fontId="81" fillId="58" borderId="6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58" borderId="0" xfId="0" applyFont="1" applyFill="1" applyAlignment="1">
      <alignment/>
    </xf>
    <xf numFmtId="0" fontId="86" fillId="57" borderId="64" xfId="0" applyFont="1" applyFill="1" applyBorder="1" applyAlignment="1">
      <alignment vertical="center"/>
    </xf>
    <xf numFmtId="0" fontId="86" fillId="57" borderId="65" xfId="0" applyFont="1" applyFill="1" applyBorder="1" applyAlignment="1">
      <alignment vertical="center"/>
    </xf>
    <xf numFmtId="3" fontId="81" fillId="0" borderId="61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0" fontId="81" fillId="0" borderId="28" xfId="0" applyFont="1" applyFill="1" applyBorder="1" applyAlignment="1">
      <alignment/>
    </xf>
    <xf numFmtId="0" fontId="81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81" fillId="58" borderId="42" xfId="0" applyFont="1" applyFill="1" applyBorder="1" applyAlignment="1">
      <alignment horizontal="center" vertical="center"/>
    </xf>
    <xf numFmtId="3" fontId="81" fillId="58" borderId="42" xfId="0" applyNumberFormat="1" applyFont="1" applyFill="1" applyBorder="1" applyAlignment="1">
      <alignment horizontal="center" vertical="center"/>
    </xf>
    <xf numFmtId="0" fontId="87" fillId="58" borderId="0" xfId="0" applyFont="1" applyFill="1" applyBorder="1" applyAlignment="1">
      <alignment horizontal="left" vertical="center"/>
    </xf>
    <xf numFmtId="0" fontId="87" fillId="58" borderId="29" xfId="0" applyFont="1" applyFill="1" applyBorder="1" applyAlignment="1">
      <alignment horizontal="left" vertical="center"/>
    </xf>
    <xf numFmtId="0" fontId="84" fillId="58" borderId="28" xfId="0" applyFont="1" applyFill="1" applyBorder="1" applyAlignment="1">
      <alignment/>
    </xf>
    <xf numFmtId="3" fontId="81" fillId="58" borderId="0" xfId="0" applyNumberFormat="1" applyFont="1" applyFill="1" applyAlignment="1">
      <alignment/>
    </xf>
    <xf numFmtId="0" fontId="84" fillId="58" borderId="30" xfId="0" applyFont="1" applyFill="1" applyBorder="1" applyAlignment="1">
      <alignment/>
    </xf>
    <xf numFmtId="174" fontId="81" fillId="0" borderId="0" xfId="0" applyNumberFormat="1" applyFont="1" applyFill="1" applyBorder="1" applyAlignment="1">
      <alignment horizontal="right"/>
    </xf>
    <xf numFmtId="0" fontId="82" fillId="58" borderId="33" xfId="0" applyFont="1" applyFill="1" applyBorder="1" applyAlignment="1">
      <alignment horizontal="center" vertical="center"/>
    </xf>
    <xf numFmtId="0" fontId="82" fillId="58" borderId="66" xfId="0" applyFont="1" applyFill="1" applyBorder="1" applyAlignment="1">
      <alignment horizontal="center"/>
    </xf>
    <xf numFmtId="1" fontId="0" fillId="0" borderId="0" xfId="0" applyNumberFormat="1" applyAlignment="1">
      <alignment/>
    </xf>
    <xf numFmtId="173" fontId="81" fillId="58" borderId="44" xfId="0" applyNumberFormat="1" applyFont="1" applyFill="1" applyBorder="1" applyAlignment="1">
      <alignment horizontal="center"/>
    </xf>
    <xf numFmtId="173" fontId="81" fillId="0" borderId="0" xfId="0" applyNumberFormat="1" applyFont="1" applyBorder="1" applyAlignment="1">
      <alignment horizontal="right"/>
    </xf>
    <xf numFmtId="173" fontId="81" fillId="0" borderId="0" xfId="0" applyNumberFormat="1" applyFont="1" applyFill="1" applyBorder="1" applyAlignment="1">
      <alignment horizontal="right"/>
    </xf>
    <xf numFmtId="174" fontId="81" fillId="0" borderId="42" xfId="0" applyNumberFormat="1" applyFont="1" applyFill="1" applyBorder="1" applyAlignment="1">
      <alignment horizontal="right"/>
    </xf>
    <xf numFmtId="174" fontId="81" fillId="0" borderId="44" xfId="0" applyNumberFormat="1" applyFont="1" applyFill="1" applyBorder="1" applyAlignment="1">
      <alignment horizontal="right"/>
    </xf>
    <xf numFmtId="173" fontId="81" fillId="0" borderId="42" xfId="0" applyNumberFormat="1" applyFont="1" applyBorder="1" applyAlignment="1">
      <alignment horizontal="right"/>
    </xf>
    <xf numFmtId="173" fontId="81" fillId="57" borderId="27" xfId="0" applyNumberFormat="1" applyFont="1" applyFill="1" applyBorder="1" applyAlignment="1">
      <alignment horizontal="right"/>
    </xf>
    <xf numFmtId="0" fontId="80" fillId="58" borderId="28" xfId="0" applyFont="1" applyFill="1" applyBorder="1" applyAlignment="1">
      <alignment horizontal="left" vertical="center"/>
    </xf>
    <xf numFmtId="0" fontId="80" fillId="58" borderId="0" xfId="0" applyFont="1" applyFill="1" applyBorder="1" applyAlignment="1">
      <alignment horizontal="left" vertical="center"/>
    </xf>
    <xf numFmtId="0" fontId="80" fillId="58" borderId="29" xfId="0" applyFont="1" applyFill="1" applyBorder="1" applyAlignment="1">
      <alignment horizontal="left" vertical="center"/>
    </xf>
    <xf numFmtId="0" fontId="86" fillId="57" borderId="67" xfId="0" applyFont="1" applyFill="1" applyBorder="1" applyAlignment="1">
      <alignment horizontal="left" vertical="center"/>
    </xf>
    <xf numFmtId="0" fontId="86" fillId="57" borderId="64" xfId="0" applyFont="1" applyFill="1" applyBorder="1" applyAlignment="1">
      <alignment horizontal="left" vertical="center"/>
    </xf>
    <xf numFmtId="0" fontId="86" fillId="57" borderId="65" xfId="0" applyFont="1" applyFill="1" applyBorder="1" applyAlignment="1">
      <alignment horizontal="left" vertical="center"/>
    </xf>
    <xf numFmtId="0" fontId="80" fillId="58" borderId="68" xfId="0" applyFont="1" applyFill="1" applyBorder="1" applyAlignment="1">
      <alignment horizontal="left" vertical="center"/>
    </xf>
    <xf numFmtId="0" fontId="80" fillId="58" borderId="69" xfId="0" applyFont="1" applyFill="1" applyBorder="1" applyAlignment="1">
      <alignment horizontal="left" vertical="center"/>
    </xf>
    <xf numFmtId="0" fontId="80" fillId="58" borderId="38" xfId="0" applyFont="1" applyFill="1" applyBorder="1" applyAlignment="1">
      <alignment horizontal="left" vertical="center"/>
    </xf>
    <xf numFmtId="0" fontId="82" fillId="58" borderId="22" xfId="0" applyFont="1" applyFill="1" applyBorder="1" applyAlignment="1">
      <alignment horizontal="center" vertical="center"/>
    </xf>
    <xf numFmtId="0" fontId="81" fillId="58" borderId="69" xfId="0" applyFont="1" applyFill="1" applyBorder="1" applyAlignment="1">
      <alignment horizontal="center" vertical="center"/>
    </xf>
    <xf numFmtId="0" fontId="81" fillId="58" borderId="70" xfId="0" applyFont="1" applyFill="1" applyBorder="1" applyAlignment="1">
      <alignment horizontal="center" vertical="center"/>
    </xf>
    <xf numFmtId="0" fontId="82" fillId="58" borderId="38" xfId="0" applyFont="1" applyFill="1" applyBorder="1" applyAlignment="1">
      <alignment horizontal="center" vertical="center"/>
    </xf>
    <xf numFmtId="0" fontId="79" fillId="0" borderId="35" xfId="0" applyFont="1" applyBorder="1" applyAlignment="1">
      <alignment horizontal="center"/>
    </xf>
    <xf numFmtId="0" fontId="81" fillId="58" borderId="70" xfId="0" applyFont="1" applyFill="1" applyBorder="1" applyAlignment="1">
      <alignment horizontal="center"/>
    </xf>
    <xf numFmtId="0" fontId="81" fillId="58" borderId="38" xfId="0" applyFont="1" applyFill="1" applyBorder="1" applyAlignment="1">
      <alignment horizontal="center"/>
    </xf>
    <xf numFmtId="1" fontId="81" fillId="0" borderId="71" xfId="0" applyNumberFormat="1" applyFont="1" applyFill="1" applyBorder="1" applyAlignment="1">
      <alignment/>
    </xf>
    <xf numFmtId="1" fontId="81" fillId="0" borderId="72" xfId="0" applyNumberFormat="1" applyFont="1" applyFill="1" applyBorder="1" applyAlignment="1">
      <alignment/>
    </xf>
    <xf numFmtId="1" fontId="81" fillId="0" borderId="73" xfId="0" applyNumberFormat="1" applyFont="1" applyFill="1" applyBorder="1" applyAlignment="1">
      <alignment/>
    </xf>
    <xf numFmtId="173" fontId="81" fillId="0" borderId="71" xfId="0" applyNumberFormat="1" applyFont="1" applyFill="1" applyBorder="1" applyAlignment="1">
      <alignment/>
    </xf>
    <xf numFmtId="173" fontId="81" fillId="0" borderId="72" xfId="0" applyNumberFormat="1" applyFont="1" applyFill="1" applyBorder="1" applyAlignment="1">
      <alignment/>
    </xf>
    <xf numFmtId="173" fontId="81" fillId="0" borderId="73" xfId="0" applyNumberFormat="1" applyFont="1" applyFill="1" applyBorder="1" applyAlignment="1">
      <alignment/>
    </xf>
    <xf numFmtId="0" fontId="81" fillId="58" borderId="22" xfId="0" applyFont="1" applyFill="1" applyBorder="1" applyAlignment="1">
      <alignment horizontal="center" vertical="center" wrapText="1"/>
    </xf>
    <xf numFmtId="173" fontId="4" fillId="0" borderId="0" xfId="0" applyNumberFormat="1" applyFont="1" applyBorder="1" applyAlignment="1">
      <alignment horizontal="right"/>
    </xf>
    <xf numFmtId="173" fontId="81" fillId="58" borderId="49" xfId="0" applyNumberFormat="1" applyFont="1" applyFill="1" applyBorder="1" applyAlignment="1">
      <alignment horizontal="center"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3" fontId="81" fillId="58" borderId="65" xfId="0" applyNumberFormat="1" applyFont="1" applyFill="1" applyBorder="1" applyAlignment="1">
      <alignment horizontal="right"/>
    </xf>
    <xf numFmtId="173" fontId="81" fillId="0" borderId="42" xfId="0" applyNumberFormat="1" applyFont="1" applyFill="1" applyBorder="1" applyAlignment="1">
      <alignment horizontal="right"/>
    </xf>
    <xf numFmtId="173" fontId="81" fillId="0" borderId="42" xfId="0" applyNumberFormat="1" applyFont="1" applyBorder="1" applyAlignment="1">
      <alignment horizontal="right" vertical="center"/>
    </xf>
    <xf numFmtId="0" fontId="79" fillId="0" borderId="74" xfId="0" applyFont="1" applyBorder="1" applyAlignment="1">
      <alignment/>
    </xf>
    <xf numFmtId="173" fontId="81" fillId="0" borderId="42" xfId="0" applyNumberFormat="1" applyFont="1" applyFill="1" applyBorder="1" applyAlignment="1">
      <alignment horizontal="right" vertical="center"/>
    </xf>
    <xf numFmtId="173" fontId="81" fillId="0" borderId="32" xfId="0" applyNumberFormat="1" applyFont="1" applyFill="1" applyBorder="1" applyAlignment="1">
      <alignment horizontal="right"/>
    </xf>
    <xf numFmtId="173" fontId="81" fillId="0" borderId="31" xfId="0" applyNumberFormat="1" applyFont="1" applyFill="1" applyBorder="1" applyAlignment="1">
      <alignment horizontal="right"/>
    </xf>
    <xf numFmtId="173" fontId="81" fillId="0" borderId="43" xfId="0" applyNumberFormat="1" applyFont="1" applyFill="1" applyBorder="1" applyAlignment="1">
      <alignment horizontal="right" vertical="center"/>
    </xf>
    <xf numFmtId="174" fontId="81" fillId="0" borderId="0" xfId="0" applyNumberFormat="1" applyFont="1" applyFill="1" applyAlignment="1">
      <alignment/>
    </xf>
    <xf numFmtId="173" fontId="81" fillId="58" borderId="0" xfId="0" applyNumberFormat="1" applyFont="1" applyFill="1" applyAlignment="1">
      <alignment/>
    </xf>
    <xf numFmtId="173" fontId="0" fillId="0" borderId="0" xfId="0" applyNumberFormat="1" applyFill="1" applyBorder="1" applyAlignment="1">
      <alignment/>
    </xf>
    <xf numFmtId="3" fontId="81" fillId="0" borderId="0" xfId="0" applyNumberFormat="1" applyFont="1" applyFill="1" applyBorder="1" applyAlignment="1">
      <alignment horizontal="right"/>
    </xf>
    <xf numFmtId="0" fontId="81" fillId="0" borderId="0" xfId="0" applyFont="1" applyFill="1" applyBorder="1" applyAlignment="1">
      <alignment horizontal="right"/>
    </xf>
    <xf numFmtId="1" fontId="81" fillId="0" borderId="0" xfId="0" applyNumberFormat="1" applyFont="1" applyFill="1" applyBorder="1" applyAlignment="1">
      <alignment horizontal="right"/>
    </xf>
    <xf numFmtId="0" fontId="80" fillId="0" borderId="28" xfId="0" applyFont="1" applyBorder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0" fontId="80" fillId="0" borderId="29" xfId="0" applyFont="1" applyBorder="1" applyAlignment="1">
      <alignment horizontal="left" vertical="center"/>
    </xf>
    <xf numFmtId="0" fontId="80" fillId="0" borderId="75" xfId="0" applyFont="1" applyBorder="1" applyAlignment="1">
      <alignment horizontal="left" vertical="center"/>
    </xf>
    <xf numFmtId="0" fontId="80" fillId="0" borderId="37" xfId="0" applyFont="1" applyBorder="1" applyAlignment="1">
      <alignment horizontal="left" vertical="center"/>
    </xf>
    <xf numFmtId="0" fontId="80" fillId="0" borderId="35" xfId="0" applyFont="1" applyBorder="1" applyAlignment="1">
      <alignment horizontal="left" vertical="center"/>
    </xf>
    <xf numFmtId="0" fontId="80" fillId="0" borderId="29" xfId="0" applyFont="1" applyBorder="1" applyAlignment="1">
      <alignment horizontal="center" vertical="center"/>
    </xf>
    <xf numFmtId="0" fontId="80" fillId="0" borderId="35" xfId="0" applyFont="1" applyBorder="1" applyAlignment="1">
      <alignment horizontal="center" vertical="center"/>
    </xf>
    <xf numFmtId="0" fontId="86" fillId="57" borderId="76" xfId="0" applyFont="1" applyFill="1" applyBorder="1" applyAlignment="1">
      <alignment horizontal="left" vertical="center"/>
    </xf>
    <xf numFmtId="0" fontId="86" fillId="57" borderId="77" xfId="0" applyFont="1" applyFill="1" applyBorder="1" applyAlignment="1">
      <alignment horizontal="left" vertical="center"/>
    </xf>
    <xf numFmtId="0" fontId="86" fillId="57" borderId="78" xfId="0" applyFont="1" applyFill="1" applyBorder="1" applyAlignment="1">
      <alignment horizontal="left" vertical="center"/>
    </xf>
    <xf numFmtId="0" fontId="79" fillId="0" borderId="62" xfId="0" applyFont="1" applyBorder="1" applyAlignment="1">
      <alignment horizontal="center"/>
    </xf>
    <xf numFmtId="0" fontId="79" fillId="0" borderId="74" xfId="0" applyFont="1" applyBorder="1" applyAlignment="1">
      <alignment horizontal="center"/>
    </xf>
    <xf numFmtId="0" fontId="79" fillId="0" borderId="79" xfId="0" applyFont="1" applyBorder="1" applyAlignment="1">
      <alignment horizontal="center"/>
    </xf>
    <xf numFmtId="0" fontId="79" fillId="0" borderId="63" xfId="0" applyFont="1" applyBorder="1" applyAlignment="1">
      <alignment horizontal="center"/>
    </xf>
    <xf numFmtId="0" fontId="81" fillId="58" borderId="65" xfId="0" applyFont="1" applyFill="1" applyBorder="1" applyAlignment="1">
      <alignment horizontal="center" vertical="center"/>
    </xf>
    <xf numFmtId="0" fontId="81" fillId="58" borderId="23" xfId="0" applyFont="1" applyFill="1" applyBorder="1" applyAlignment="1">
      <alignment horizontal="center" vertical="center"/>
    </xf>
    <xf numFmtId="0" fontId="80" fillId="58" borderId="67" xfId="0" applyFont="1" applyFill="1" applyBorder="1" applyAlignment="1">
      <alignment horizontal="left" vertical="center"/>
    </xf>
    <xf numFmtId="0" fontId="80" fillId="58" borderId="64" xfId="0" applyFont="1" applyFill="1" applyBorder="1" applyAlignment="1">
      <alignment horizontal="left" vertical="center"/>
    </xf>
    <xf numFmtId="0" fontId="80" fillId="58" borderId="80" xfId="0" applyFont="1" applyFill="1" applyBorder="1" applyAlignment="1">
      <alignment horizontal="left" vertical="center"/>
    </xf>
    <xf numFmtId="0" fontId="80" fillId="58" borderId="75" xfId="0" applyFont="1" applyFill="1" applyBorder="1" applyAlignment="1">
      <alignment horizontal="left" vertical="center"/>
    </xf>
    <xf numFmtId="0" fontId="80" fillId="58" borderId="37" xfId="0" applyFont="1" applyFill="1" applyBorder="1" applyAlignment="1">
      <alignment horizontal="left" vertical="center"/>
    </xf>
    <xf numFmtId="0" fontId="80" fillId="58" borderId="35" xfId="0" applyFont="1" applyFill="1" applyBorder="1" applyAlignment="1">
      <alignment horizontal="left" vertical="center"/>
    </xf>
    <xf numFmtId="0" fontId="82" fillId="58" borderId="66" xfId="0" applyFont="1" applyFill="1" applyBorder="1" applyAlignment="1">
      <alignment horizontal="center" vertical="center"/>
    </xf>
    <xf numFmtId="0" fontId="82" fillId="58" borderId="36" xfId="0" applyFont="1" applyFill="1" applyBorder="1" applyAlignment="1">
      <alignment horizontal="center" vertical="center"/>
    </xf>
    <xf numFmtId="0" fontId="81" fillId="58" borderId="64" xfId="0" applyFont="1" applyFill="1" applyBorder="1" applyAlignment="1">
      <alignment horizontal="center" vertical="center"/>
    </xf>
    <xf numFmtId="0" fontId="81" fillId="58" borderId="37" xfId="0" applyFont="1" applyFill="1" applyBorder="1" applyAlignment="1">
      <alignment horizontal="center" vertical="center"/>
    </xf>
    <xf numFmtId="0" fontId="80" fillId="58" borderId="81" xfId="0" applyFont="1" applyFill="1" applyBorder="1" applyAlignment="1">
      <alignment horizontal="left" vertical="center"/>
    </xf>
    <xf numFmtId="0" fontId="80" fillId="58" borderId="40" xfId="0" applyFont="1" applyFill="1" applyBorder="1" applyAlignment="1">
      <alignment horizontal="left" vertical="center"/>
    </xf>
    <xf numFmtId="0" fontId="80" fillId="58" borderId="33" xfId="0" applyFont="1" applyFill="1" applyBorder="1" applyAlignment="1">
      <alignment horizontal="left" vertical="center"/>
    </xf>
    <xf numFmtId="0" fontId="81" fillId="58" borderId="0" xfId="0" applyFont="1" applyFill="1" applyBorder="1" applyAlignment="1">
      <alignment horizontal="center" vertical="center"/>
    </xf>
    <xf numFmtId="0" fontId="81" fillId="58" borderId="40" xfId="0" applyFont="1" applyFill="1" applyBorder="1" applyAlignment="1">
      <alignment horizontal="center" vertical="center"/>
    </xf>
    <xf numFmtId="0" fontId="82" fillId="58" borderId="34" xfId="0" applyFont="1" applyFill="1" applyBorder="1" applyAlignment="1">
      <alignment horizontal="center" vertical="center"/>
    </xf>
    <xf numFmtId="0" fontId="81" fillId="58" borderId="33" xfId="0" applyFont="1" applyFill="1" applyBorder="1" applyAlignment="1">
      <alignment horizontal="center" vertical="center"/>
    </xf>
    <xf numFmtId="0" fontId="81" fillId="58" borderId="35" xfId="0" applyFont="1" applyFill="1" applyBorder="1" applyAlignment="1">
      <alignment horizontal="center" vertical="center"/>
    </xf>
    <xf numFmtId="0" fontId="81" fillId="58" borderId="82" xfId="0" applyFont="1" applyFill="1" applyBorder="1" applyAlignment="1">
      <alignment horizontal="center"/>
    </xf>
    <xf numFmtId="0" fontId="81" fillId="58" borderId="69" xfId="0" applyFont="1" applyFill="1" applyBorder="1" applyAlignment="1">
      <alignment horizontal="center"/>
    </xf>
    <xf numFmtId="0" fontId="81" fillId="58" borderId="38" xfId="0" applyFont="1" applyFill="1" applyBorder="1" applyAlignment="1">
      <alignment horizontal="center"/>
    </xf>
    <xf numFmtId="0" fontId="81" fillId="58" borderId="70" xfId="0" applyFont="1" applyFill="1" applyBorder="1" applyAlignment="1">
      <alignment horizontal="center"/>
    </xf>
    <xf numFmtId="0" fontId="81" fillId="58" borderId="47" xfId="0" applyFont="1" applyFill="1" applyBorder="1" applyAlignment="1">
      <alignment horizontal="center"/>
    </xf>
    <xf numFmtId="0" fontId="81" fillId="58" borderId="62" xfId="0" applyFont="1" applyFill="1" applyBorder="1" applyAlignment="1">
      <alignment horizontal="center"/>
    </xf>
    <xf numFmtId="0" fontId="81" fillId="58" borderId="63" xfId="0" applyFont="1" applyFill="1" applyBorder="1" applyAlignment="1">
      <alignment horizontal="center"/>
    </xf>
    <xf numFmtId="0" fontId="82" fillId="58" borderId="67" xfId="0" applyFont="1" applyFill="1" applyBorder="1" applyAlignment="1">
      <alignment horizontal="left" vertical="center" wrapText="1"/>
    </xf>
    <xf numFmtId="0" fontId="82" fillId="58" borderId="65" xfId="0" applyFont="1" applyFill="1" applyBorder="1" applyAlignment="1">
      <alignment horizontal="left" vertical="center" wrapText="1"/>
    </xf>
    <xf numFmtId="0" fontId="82" fillId="58" borderId="30" xfId="0" applyFont="1" applyFill="1" applyBorder="1" applyAlignment="1">
      <alignment horizontal="left" vertical="center" wrapText="1"/>
    </xf>
    <xf numFmtId="0" fontId="82" fillId="58" borderId="43" xfId="0" applyFont="1" applyFill="1" applyBorder="1" applyAlignment="1">
      <alignment horizontal="left" vertical="center" wrapText="1"/>
    </xf>
  </cellXfs>
  <cellStyles count="1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1 2" xfId="22"/>
    <cellStyle name="20% - Accent2" xfId="23"/>
    <cellStyle name="20% - Accent2 2" xfId="24"/>
    <cellStyle name="20% - Accent3" xfId="25"/>
    <cellStyle name="20% - Accent3 2" xfId="26"/>
    <cellStyle name="20% - Accent4" xfId="27"/>
    <cellStyle name="20% - Accent4 2" xfId="28"/>
    <cellStyle name="20% - Accent5" xfId="29"/>
    <cellStyle name="20% - Accent5 2" xfId="30"/>
    <cellStyle name="20% - Accent6" xfId="31"/>
    <cellStyle name="20% - Accent6 2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elkem" xfId="85"/>
    <cellStyle name="Comma" xfId="86"/>
    <cellStyle name="Comma [0]" xfId="87"/>
    <cellStyle name="Currency" xfId="88"/>
    <cellStyle name="Currency [0]" xfId="89"/>
    <cellStyle name="Explanatory Text" xfId="90"/>
    <cellStyle name="Explanatory Text 2" xfId="91"/>
    <cellStyle name="Followed Hyperlink" xfId="92"/>
    <cellStyle name="Good" xfId="93"/>
    <cellStyle name="Good 2" xfId="94"/>
    <cellStyle name="Heading 1" xfId="95"/>
    <cellStyle name="Heading 1 2" xfId="96"/>
    <cellStyle name="Heading 2" xfId="97"/>
    <cellStyle name="Heading 2 2" xfId="98"/>
    <cellStyle name="Heading 3" xfId="99"/>
    <cellStyle name="Heading 3 2" xfId="100"/>
    <cellStyle name="Heading 4" xfId="101"/>
    <cellStyle name="Heading 4 2" xfId="102"/>
    <cellStyle name="Hyperlink" xfId="103"/>
    <cellStyle name="Check Cell" xfId="104"/>
    <cellStyle name="Check Cell 2" xfId="105"/>
    <cellStyle name="Chybně" xfId="106"/>
    <cellStyle name="Input" xfId="107"/>
    <cellStyle name="Input 2" xfId="108"/>
    <cellStyle name="Kontrolní buňka" xfId="109"/>
    <cellStyle name="Linked Cell" xfId="110"/>
    <cellStyle name="Linked Cell 2" xfId="111"/>
    <cellStyle name="Nadpis 1" xfId="112"/>
    <cellStyle name="Nadpis 2" xfId="113"/>
    <cellStyle name="Nadpis 3" xfId="114"/>
    <cellStyle name="Nadpis 4" xfId="115"/>
    <cellStyle name="Název" xfId="116"/>
    <cellStyle name="Neutral" xfId="117"/>
    <cellStyle name="Neutral 2" xfId="118"/>
    <cellStyle name="Neutrální" xfId="119"/>
    <cellStyle name="Normal 2" xfId="120"/>
    <cellStyle name="Normal 2 2" xfId="121"/>
    <cellStyle name="Normal 2 2 2" xfId="122"/>
    <cellStyle name="Normal 2 3" xfId="123"/>
    <cellStyle name="Normal 3" xfId="124"/>
    <cellStyle name="Normal 3 2" xfId="125"/>
    <cellStyle name="Normal 4" xfId="126"/>
    <cellStyle name="Normal 5" xfId="127"/>
    <cellStyle name="Normal 6" xfId="128"/>
    <cellStyle name="Normal 7" xfId="129"/>
    <cellStyle name="Normal 8" xfId="130"/>
    <cellStyle name="normální_HDP v b.c." xfId="131"/>
    <cellStyle name="Note" xfId="132"/>
    <cellStyle name="Note 2" xfId="133"/>
    <cellStyle name="Output" xfId="134"/>
    <cellStyle name="Output 2" xfId="135"/>
    <cellStyle name="Percent" xfId="136"/>
    <cellStyle name="Percent 2" xfId="137"/>
    <cellStyle name="Percent 3" xfId="138"/>
    <cellStyle name="Percent 4" xfId="139"/>
    <cellStyle name="percentá 2" xfId="140"/>
    <cellStyle name="Poznámka" xfId="141"/>
    <cellStyle name="Poznámka 2" xfId="142"/>
    <cellStyle name="Propojená buňka" xfId="143"/>
    <cellStyle name="Správně" xfId="144"/>
    <cellStyle name="Style 1" xfId="145"/>
    <cellStyle name="Text upozornění" xfId="146"/>
    <cellStyle name="Title" xfId="147"/>
    <cellStyle name="Title 2" xfId="148"/>
    <cellStyle name="Total" xfId="149"/>
    <cellStyle name="Total 2" xfId="150"/>
    <cellStyle name="Vstup" xfId="151"/>
    <cellStyle name="Výpočet" xfId="152"/>
    <cellStyle name="Výstup" xfId="153"/>
    <cellStyle name="Vysvětlující text" xfId="154"/>
    <cellStyle name="Warning Text" xfId="155"/>
    <cellStyle name="Warning Text 2" xfId="156"/>
    <cellStyle name="Zvýraznění 1" xfId="157"/>
    <cellStyle name="Zvýraznění 2" xfId="158"/>
    <cellStyle name="Zvýraznění 3" xfId="159"/>
    <cellStyle name="Zvýraznění 4" xfId="160"/>
    <cellStyle name="Zvýraznění 5" xfId="161"/>
    <cellStyle name="Zvýraznění 6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W81"/>
  <sheetViews>
    <sheetView showGridLines="0" tabSelected="1" zoomScale="80" zoomScaleNormal="80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6" sqref="A6"/>
      <selection pane="bottomRight" activeCell="A1" sqref="A1"/>
    </sheetView>
  </sheetViews>
  <sheetFormatPr defaultColWidth="9.140625" defaultRowHeight="15" outlineLevelRow="1"/>
  <cols>
    <col min="1" max="4" width="3.140625" style="0" customWidth="1"/>
    <col min="5" max="5" width="35.140625" style="0" customWidth="1"/>
    <col min="6" max="6" width="31.7109375" style="0" bestFit="1" customWidth="1"/>
    <col min="7" max="7" width="11.57421875" style="0" customWidth="1"/>
    <col min="8" max="8" width="11.00390625" style="0" customWidth="1"/>
    <col min="9" max="9" width="11.00390625" style="149" customWidth="1"/>
    <col min="10" max="10" width="11.00390625" style="0" customWidth="1"/>
    <col min="11" max="11" width="10.421875" style="0" customWidth="1"/>
    <col min="12" max="12" width="10.421875" style="149" customWidth="1"/>
    <col min="13" max="13" width="11.28125" style="0" customWidth="1"/>
    <col min="14" max="15" width="11.421875" style="0" bestFit="1" customWidth="1"/>
  </cols>
  <sheetData>
    <row r="1" ht="22.5" customHeight="1" thickBot="1">
      <c r="B1" s="1"/>
    </row>
    <row r="2" spans="2:13" s="149" customFormat="1" ht="30" customHeight="1" thickBot="1">
      <c r="B2" s="263" t="str">
        <f>"Strednodobá predikcia "&amp;H3&amp;" základných makroekonomických ukazovateľov"</f>
        <v>Strednodobá predikcia P2Q-2017 základných makroekonomických ukazovateľov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5"/>
    </row>
    <row r="3" spans="2:13" ht="15">
      <c r="B3" s="255" t="s">
        <v>29</v>
      </c>
      <c r="C3" s="256"/>
      <c r="D3" s="256"/>
      <c r="E3" s="257"/>
      <c r="F3" s="261" t="s">
        <v>72</v>
      </c>
      <c r="G3" s="244" t="s">
        <v>35</v>
      </c>
      <c r="H3" s="266" t="s">
        <v>196</v>
      </c>
      <c r="I3" s="266"/>
      <c r="J3" s="267"/>
      <c r="K3" s="268" t="s">
        <v>197</v>
      </c>
      <c r="L3" s="266"/>
      <c r="M3" s="269"/>
    </row>
    <row r="4" spans="2:13" ht="15">
      <c r="B4" s="258"/>
      <c r="C4" s="259"/>
      <c r="D4" s="259"/>
      <c r="E4" s="260"/>
      <c r="F4" s="262"/>
      <c r="G4" s="2">
        <v>2016</v>
      </c>
      <c r="H4" s="2">
        <v>2017</v>
      </c>
      <c r="I4" s="227">
        <v>2018</v>
      </c>
      <c r="J4" s="227">
        <v>2019</v>
      </c>
      <c r="K4" s="2">
        <v>2017</v>
      </c>
      <c r="L4" s="2">
        <v>2018</v>
      </c>
      <c r="M4" s="3">
        <v>2019</v>
      </c>
    </row>
    <row r="5" spans="2:13" ht="15.75" thickBot="1">
      <c r="B5" s="4" t="s">
        <v>12</v>
      </c>
      <c r="C5" s="5"/>
      <c r="D5" s="5"/>
      <c r="E5" s="6"/>
      <c r="F5" s="7"/>
      <c r="G5" s="8"/>
      <c r="H5" s="9"/>
      <c r="I5" s="9"/>
      <c r="J5" s="8"/>
      <c r="K5" s="9"/>
      <c r="L5" s="9"/>
      <c r="M5" s="10"/>
    </row>
    <row r="6" spans="2:20" ht="15">
      <c r="B6" s="11"/>
      <c r="C6" s="12" t="s">
        <v>73</v>
      </c>
      <c r="D6" s="12"/>
      <c r="E6" s="13"/>
      <c r="F6" s="14" t="s">
        <v>43</v>
      </c>
      <c r="G6" s="109">
        <v>-0.48166666666666913</v>
      </c>
      <c r="H6" s="108">
        <v>1.1807295958997202</v>
      </c>
      <c r="I6" s="108">
        <v>1.9411183850166935</v>
      </c>
      <c r="J6" s="109">
        <v>1.9953028061541005</v>
      </c>
      <c r="K6" s="108">
        <v>-0.19999999999999996</v>
      </c>
      <c r="L6" s="108">
        <v>-0.10000000000000009</v>
      </c>
      <c r="M6" s="241">
        <v>-0.10000000000000009</v>
      </c>
      <c r="N6" s="192"/>
      <c r="O6" s="209"/>
      <c r="P6" s="209"/>
      <c r="Q6" s="209"/>
      <c r="R6" s="251"/>
      <c r="S6" s="251"/>
      <c r="T6" s="251"/>
    </row>
    <row r="7" spans="2:20" ht="15">
      <c r="B7" s="11"/>
      <c r="C7" s="12" t="s">
        <v>74</v>
      </c>
      <c r="D7" s="12"/>
      <c r="E7" s="13"/>
      <c r="F7" s="14" t="s">
        <v>43</v>
      </c>
      <c r="G7" s="109">
        <v>-0.5135606318615658</v>
      </c>
      <c r="H7" s="108">
        <v>1.1603426983940892</v>
      </c>
      <c r="I7" s="108">
        <v>1.9785283323417389</v>
      </c>
      <c r="J7" s="109">
        <v>2.1396587930440347</v>
      </c>
      <c r="K7" s="108">
        <v>-0.19999999999999996</v>
      </c>
      <c r="L7" s="108">
        <v>-0.10000000000000009</v>
      </c>
      <c r="M7" s="111">
        <v>-0.10000000000000009</v>
      </c>
      <c r="N7" s="192"/>
      <c r="O7" s="209"/>
      <c r="P7" s="209"/>
      <c r="Q7" s="209"/>
      <c r="R7" s="251"/>
      <c r="S7" s="251"/>
      <c r="T7" s="251"/>
    </row>
    <row r="8" spans="2:20" ht="15">
      <c r="B8" s="11"/>
      <c r="C8" s="12" t="s">
        <v>18</v>
      </c>
      <c r="D8" s="12"/>
      <c r="E8" s="13"/>
      <c r="F8" s="14" t="s">
        <v>43</v>
      </c>
      <c r="G8" s="15">
        <v>-0.38457231464752795</v>
      </c>
      <c r="H8" s="208">
        <v>1.084773217189209</v>
      </c>
      <c r="I8" s="208">
        <v>1.9337127482011311</v>
      </c>
      <c r="J8" s="15">
        <v>2.3164201256252994</v>
      </c>
      <c r="K8" s="208">
        <v>-0.1</v>
      </c>
      <c r="L8" s="208">
        <v>0</v>
      </c>
      <c r="M8" s="212">
        <v>0.1</v>
      </c>
      <c r="N8" s="192"/>
      <c r="O8" s="209"/>
      <c r="P8" s="209"/>
      <c r="Q8" s="209"/>
      <c r="R8" s="251"/>
      <c r="S8" s="251"/>
      <c r="T8" s="251"/>
    </row>
    <row r="9" spans="2:20" ht="3.75" customHeight="1">
      <c r="B9" s="11"/>
      <c r="C9" s="12"/>
      <c r="D9" s="12"/>
      <c r="E9" s="13"/>
      <c r="F9" s="14"/>
      <c r="G9" s="15"/>
      <c r="H9" s="208"/>
      <c r="I9" s="208"/>
      <c r="J9" s="15"/>
      <c r="K9" s="208"/>
      <c r="L9" s="208"/>
      <c r="M9" s="212"/>
      <c r="N9" s="192"/>
      <c r="O9" s="209"/>
      <c r="P9" s="209"/>
      <c r="Q9" s="209"/>
      <c r="R9" s="251"/>
      <c r="S9" s="251"/>
      <c r="T9" s="251"/>
    </row>
    <row r="10" spans="2:20" ht="15.75" thickBot="1">
      <c r="B10" s="4" t="s">
        <v>28</v>
      </c>
      <c r="C10" s="5"/>
      <c r="D10" s="5"/>
      <c r="E10" s="6"/>
      <c r="F10" s="7"/>
      <c r="G10" s="147"/>
      <c r="H10" s="148"/>
      <c r="I10" s="148"/>
      <c r="J10" s="147"/>
      <c r="K10" s="148"/>
      <c r="L10" s="148"/>
      <c r="M10" s="213"/>
      <c r="N10" s="192"/>
      <c r="O10" s="209"/>
      <c r="P10" s="209"/>
      <c r="Q10" s="209"/>
      <c r="R10" s="251"/>
      <c r="S10" s="251"/>
      <c r="T10" s="251"/>
    </row>
    <row r="11" spans="2:20" ht="15">
      <c r="B11" s="11"/>
      <c r="C11" s="12" t="s">
        <v>0</v>
      </c>
      <c r="D11" s="12"/>
      <c r="E11" s="13"/>
      <c r="F11" s="14" t="s">
        <v>92</v>
      </c>
      <c r="G11" s="15">
        <v>3.285149715913576</v>
      </c>
      <c r="H11" s="208">
        <v>3.226325584884293</v>
      </c>
      <c r="I11" s="208">
        <v>4.161316017441692</v>
      </c>
      <c r="J11" s="15">
        <v>4.550634010233395</v>
      </c>
      <c r="K11" s="208">
        <v>0</v>
      </c>
      <c r="L11" s="208">
        <v>0</v>
      </c>
      <c r="M11" s="212">
        <v>0</v>
      </c>
      <c r="N11" s="192"/>
      <c r="O11" s="209"/>
      <c r="P11" s="209"/>
      <c r="Q11" s="209"/>
      <c r="R11" s="251"/>
      <c r="S11" s="251"/>
      <c r="T11" s="251"/>
    </row>
    <row r="12" spans="2:20" ht="15">
      <c r="B12" s="11"/>
      <c r="C12" s="12"/>
      <c r="D12" s="12" t="s">
        <v>180</v>
      </c>
      <c r="E12" s="13"/>
      <c r="F12" s="14" t="s">
        <v>92</v>
      </c>
      <c r="G12" s="15">
        <v>2.87472142742196</v>
      </c>
      <c r="H12" s="208">
        <v>3.2092843299991785</v>
      </c>
      <c r="I12" s="208">
        <v>3.595216377493273</v>
      </c>
      <c r="J12" s="15">
        <v>3.865357224884505</v>
      </c>
      <c r="K12" s="208">
        <v>-0.1</v>
      </c>
      <c r="L12" s="208">
        <v>0</v>
      </c>
      <c r="M12" s="212">
        <v>0.1</v>
      </c>
      <c r="N12" s="192"/>
      <c r="O12" s="209"/>
      <c r="P12" s="209"/>
      <c r="Q12" s="209"/>
      <c r="R12" s="251"/>
      <c r="S12" s="251"/>
      <c r="T12" s="251"/>
    </row>
    <row r="13" spans="2:20" ht="15">
      <c r="B13" s="11"/>
      <c r="C13" s="12"/>
      <c r="D13" s="12" t="s">
        <v>30</v>
      </c>
      <c r="E13" s="13"/>
      <c r="F13" s="14" t="s">
        <v>92</v>
      </c>
      <c r="G13" s="15">
        <v>1.610732776383884</v>
      </c>
      <c r="H13" s="208">
        <v>1.0951989432076488</v>
      </c>
      <c r="I13" s="208">
        <v>1.436637881358422</v>
      </c>
      <c r="J13" s="15">
        <v>1.6324219254398145</v>
      </c>
      <c r="K13" s="208">
        <v>-0.2</v>
      </c>
      <c r="L13" s="208">
        <v>0.2</v>
      </c>
      <c r="M13" s="212">
        <v>0</v>
      </c>
      <c r="N13" s="192"/>
      <c r="O13" s="209"/>
      <c r="P13" s="209"/>
      <c r="Q13" s="209"/>
      <c r="R13" s="251"/>
      <c r="S13" s="251"/>
      <c r="T13" s="251"/>
    </row>
    <row r="14" spans="2:21" ht="15">
      <c r="B14" s="11"/>
      <c r="C14" s="12"/>
      <c r="D14" s="12" t="s">
        <v>1</v>
      </c>
      <c r="E14" s="13"/>
      <c r="F14" s="14" t="s">
        <v>92</v>
      </c>
      <c r="G14" s="15">
        <v>-9.252973985216897</v>
      </c>
      <c r="H14" s="208">
        <v>3.114161965859182</v>
      </c>
      <c r="I14" s="208">
        <v>8.027176817855207</v>
      </c>
      <c r="J14" s="15">
        <v>4.436977454825339</v>
      </c>
      <c r="K14" s="208">
        <v>0.6</v>
      </c>
      <c r="L14" s="208">
        <v>-0.1</v>
      </c>
      <c r="M14" s="212">
        <v>0</v>
      </c>
      <c r="N14" s="192"/>
      <c r="O14" s="203"/>
      <c r="P14" s="203"/>
      <c r="Q14" s="203"/>
      <c r="R14" s="251"/>
      <c r="S14" s="251"/>
      <c r="T14" s="251"/>
      <c r="U14" s="251"/>
    </row>
    <row r="15" spans="2:20" ht="15">
      <c r="B15" s="11"/>
      <c r="C15" s="12"/>
      <c r="D15" s="12" t="s">
        <v>31</v>
      </c>
      <c r="E15" s="13"/>
      <c r="F15" s="14" t="s">
        <v>92</v>
      </c>
      <c r="G15" s="15">
        <v>4.763717831108693</v>
      </c>
      <c r="H15" s="208">
        <v>6.406203250983353</v>
      </c>
      <c r="I15" s="208">
        <v>7.839149864993146</v>
      </c>
      <c r="J15" s="15">
        <v>8.739944906119064</v>
      </c>
      <c r="K15" s="208">
        <v>0</v>
      </c>
      <c r="L15" s="208">
        <v>0.2</v>
      </c>
      <c r="M15" s="212">
        <v>0</v>
      </c>
      <c r="N15" s="192"/>
      <c r="O15" s="209"/>
      <c r="P15" s="209"/>
      <c r="Q15" s="209"/>
      <c r="R15" s="251"/>
      <c r="S15" s="251"/>
      <c r="T15" s="251"/>
    </row>
    <row r="16" spans="2:20" ht="15">
      <c r="B16" s="11"/>
      <c r="C16" s="12"/>
      <c r="D16" s="12" t="s">
        <v>32</v>
      </c>
      <c r="E16" s="13"/>
      <c r="F16" s="14" t="s">
        <v>92</v>
      </c>
      <c r="G16" s="15">
        <v>2.9294394246848157</v>
      </c>
      <c r="H16" s="208">
        <v>6.828626227417331</v>
      </c>
      <c r="I16" s="208">
        <v>7.731401796548369</v>
      </c>
      <c r="J16" s="15">
        <v>8.069749641216532</v>
      </c>
      <c r="K16" s="208">
        <v>0.3</v>
      </c>
      <c r="L16" s="208">
        <v>0.1</v>
      </c>
      <c r="M16" s="212">
        <v>0.1</v>
      </c>
      <c r="N16" s="206"/>
      <c r="O16" s="252"/>
      <c r="P16" s="252"/>
      <c r="Q16" s="252"/>
      <c r="R16" s="251"/>
      <c r="S16" s="251"/>
      <c r="T16" s="251"/>
    </row>
    <row r="17" spans="2:14" s="149" customFormat="1" ht="15">
      <c r="B17" s="11"/>
      <c r="C17" s="12"/>
      <c r="D17" s="12" t="s">
        <v>33</v>
      </c>
      <c r="E17" s="13"/>
      <c r="F17" s="14" t="s">
        <v>97</v>
      </c>
      <c r="G17" s="18">
        <v>5789.693265345217</v>
      </c>
      <c r="H17" s="19">
        <v>5854.3820863578</v>
      </c>
      <c r="I17" s="19">
        <v>6396.755039409203</v>
      </c>
      <c r="J17" s="18">
        <v>7514.946757377878</v>
      </c>
      <c r="K17" s="208">
        <v>-258.51512664784605</v>
      </c>
      <c r="L17" s="208">
        <v>-207.31622171906565</v>
      </c>
      <c r="M17" s="212">
        <v>-228.39870073150814</v>
      </c>
      <c r="N17" s="206"/>
    </row>
    <row r="18" spans="2:20" ht="15">
      <c r="B18" s="11"/>
      <c r="C18" s="12" t="s">
        <v>13</v>
      </c>
      <c r="D18" s="12"/>
      <c r="E18" s="13"/>
      <c r="F18" s="14" t="s">
        <v>34</v>
      </c>
      <c r="G18" s="15">
        <v>-0.662146443094671</v>
      </c>
      <c r="H18" s="208">
        <v>-0.2552095778373965</v>
      </c>
      <c r="I18" s="208">
        <v>0.26440916800704917</v>
      </c>
      <c r="J18" s="15">
        <v>0.90091599092406</v>
      </c>
      <c r="K18" s="208">
        <v>-0.1</v>
      </c>
      <c r="L18" s="208">
        <v>0</v>
      </c>
      <c r="M18" s="212">
        <v>-0.1</v>
      </c>
      <c r="N18" s="192"/>
      <c r="O18" s="209"/>
      <c r="P18" s="209"/>
      <c r="Q18" s="209"/>
      <c r="R18" s="251"/>
      <c r="S18" s="251"/>
      <c r="T18" s="251"/>
    </row>
    <row r="19" spans="2:20" ht="15">
      <c r="B19" s="11"/>
      <c r="C19" s="12" t="s">
        <v>0</v>
      </c>
      <c r="D19" s="12"/>
      <c r="E19" s="13"/>
      <c r="F19" s="14" t="s">
        <v>98</v>
      </c>
      <c r="G19" s="18">
        <v>80958.0040000001</v>
      </c>
      <c r="H19" s="19">
        <v>84476.51747856777</v>
      </c>
      <c r="I19" s="19">
        <v>89693.36199729056</v>
      </c>
      <c r="J19" s="18">
        <v>95947.20111112269</v>
      </c>
      <c r="K19" s="208">
        <v>-107.1</v>
      </c>
      <c r="L19" s="208">
        <v>-130.8</v>
      </c>
      <c r="M19" s="212">
        <v>-61.90009937983996</v>
      </c>
      <c r="N19" s="206"/>
      <c r="O19" s="252"/>
      <c r="P19" s="252"/>
      <c r="Q19" s="252"/>
      <c r="R19" s="251"/>
      <c r="S19" s="251"/>
      <c r="T19" s="251"/>
    </row>
    <row r="20" spans="2:20" ht="3.75" customHeight="1">
      <c r="B20" s="11"/>
      <c r="C20" s="12"/>
      <c r="D20" s="12"/>
      <c r="E20" s="13"/>
      <c r="F20" s="14"/>
      <c r="G20" s="14"/>
      <c r="H20" s="16"/>
      <c r="I20" s="16"/>
      <c r="J20" s="14"/>
      <c r="K20" s="208"/>
      <c r="L20" s="208"/>
      <c r="M20" s="212"/>
      <c r="N20" s="192"/>
      <c r="O20" s="253"/>
      <c r="P20" s="253"/>
      <c r="Q20" s="253"/>
      <c r="R20" s="251"/>
      <c r="S20" s="251"/>
      <c r="T20" s="251"/>
    </row>
    <row r="21" spans="2:20" ht="15.75" thickBot="1">
      <c r="B21" s="4" t="s">
        <v>7</v>
      </c>
      <c r="C21" s="5"/>
      <c r="D21" s="5"/>
      <c r="E21" s="6"/>
      <c r="F21" s="7"/>
      <c r="G21" s="7"/>
      <c r="H21" s="17"/>
      <c r="I21" s="17"/>
      <c r="J21" s="7"/>
      <c r="K21" s="148"/>
      <c r="L21" s="148"/>
      <c r="M21" s="213"/>
      <c r="N21" s="192"/>
      <c r="O21" s="253"/>
      <c r="P21" s="253"/>
      <c r="Q21" s="253"/>
      <c r="R21" s="251"/>
      <c r="S21" s="251"/>
      <c r="T21" s="251"/>
    </row>
    <row r="22" spans="2:20" ht="15">
      <c r="B22" s="11"/>
      <c r="C22" s="12" t="s">
        <v>10</v>
      </c>
      <c r="D22" s="12"/>
      <c r="E22" s="13"/>
      <c r="F22" s="14" t="s">
        <v>123</v>
      </c>
      <c r="G22" s="18">
        <v>2321.049</v>
      </c>
      <c r="H22" s="19">
        <v>2364.0061250803415</v>
      </c>
      <c r="I22" s="19">
        <v>2396.6549291022857</v>
      </c>
      <c r="J22" s="18">
        <v>2421.9226019970733</v>
      </c>
      <c r="K22" s="208">
        <v>-4.400000000000091</v>
      </c>
      <c r="L22" s="208">
        <v>0.599999999999909</v>
      </c>
      <c r="M22" s="212">
        <v>3.599999999999909</v>
      </c>
      <c r="N22" s="206"/>
      <c r="O22" s="252"/>
      <c r="P22" s="252"/>
      <c r="Q22" s="252"/>
      <c r="R22" s="251"/>
      <c r="S22" s="251"/>
      <c r="T22" s="251"/>
    </row>
    <row r="23" spans="2:20" ht="15">
      <c r="B23" s="11"/>
      <c r="C23" s="12" t="s">
        <v>10</v>
      </c>
      <c r="D23" s="12"/>
      <c r="E23" s="13"/>
      <c r="F23" s="14" t="s">
        <v>111</v>
      </c>
      <c r="G23" s="15">
        <v>2.3797834852234985</v>
      </c>
      <c r="H23" s="208">
        <v>1.8507633867420168</v>
      </c>
      <c r="I23" s="208">
        <v>1.381079502103006</v>
      </c>
      <c r="J23" s="15">
        <v>1.0542891505975973</v>
      </c>
      <c r="K23" s="208">
        <v>-0.10000000000000009</v>
      </c>
      <c r="L23" s="208">
        <v>0.19999999999999996</v>
      </c>
      <c r="M23" s="212">
        <v>0.20000000000000007</v>
      </c>
      <c r="N23" s="192"/>
      <c r="O23" s="209"/>
      <c r="P23" s="209"/>
      <c r="Q23" s="209"/>
      <c r="R23" s="251"/>
      <c r="S23" s="251"/>
      <c r="T23" s="251"/>
    </row>
    <row r="24" spans="2:20" ht="18">
      <c r="B24" s="11"/>
      <c r="C24" s="12" t="s">
        <v>36</v>
      </c>
      <c r="D24" s="12"/>
      <c r="E24" s="13"/>
      <c r="F24" s="14" t="s">
        <v>124</v>
      </c>
      <c r="G24" s="21">
        <v>265.9935</v>
      </c>
      <c r="H24" s="20">
        <v>230.73043797580573</v>
      </c>
      <c r="I24" s="20">
        <v>214.61155960324163</v>
      </c>
      <c r="J24" s="21">
        <v>197.70487980876794</v>
      </c>
      <c r="K24" s="208">
        <v>-0.700000000000017</v>
      </c>
      <c r="L24" s="208">
        <v>1.0999999999999943</v>
      </c>
      <c r="M24" s="212">
        <v>0.09999999999999432</v>
      </c>
      <c r="N24" s="206"/>
      <c r="O24" s="254"/>
      <c r="P24" s="254"/>
      <c r="Q24" s="254"/>
      <c r="R24" s="251"/>
      <c r="S24" s="251"/>
      <c r="T24" s="251"/>
    </row>
    <row r="25" spans="2:20" ht="15">
      <c r="B25" s="11"/>
      <c r="C25" s="12" t="s">
        <v>8</v>
      </c>
      <c r="D25" s="12"/>
      <c r="E25" s="13"/>
      <c r="F25" s="14" t="s">
        <v>11</v>
      </c>
      <c r="G25" s="15">
        <v>9.644441634382497</v>
      </c>
      <c r="H25" s="208">
        <v>8.351915920418948</v>
      </c>
      <c r="I25" s="208">
        <v>7.7403760462388504</v>
      </c>
      <c r="J25" s="15">
        <v>7.117042206910185</v>
      </c>
      <c r="K25" s="208">
        <v>0</v>
      </c>
      <c r="L25" s="208">
        <v>0</v>
      </c>
      <c r="M25" s="212">
        <v>0</v>
      </c>
      <c r="N25" s="22"/>
      <c r="O25" s="209"/>
      <c r="P25" s="209"/>
      <c r="Q25" s="209"/>
      <c r="R25" s="251"/>
      <c r="S25" s="251"/>
      <c r="T25" s="251"/>
    </row>
    <row r="26" spans="2:20" ht="18">
      <c r="B26" s="11"/>
      <c r="C26" s="12" t="s">
        <v>100</v>
      </c>
      <c r="D26" s="12"/>
      <c r="E26" s="13"/>
      <c r="F26" s="14" t="s">
        <v>101</v>
      </c>
      <c r="G26" s="15">
        <v>0.38912498956556185</v>
      </c>
      <c r="H26" s="208">
        <v>-0.31348897000469667</v>
      </c>
      <c r="I26" s="208">
        <v>-0.6751993772709852</v>
      </c>
      <c r="J26" s="15">
        <v>-1.1206050178060423</v>
      </c>
      <c r="K26" s="208">
        <v>0.10000000000000003</v>
      </c>
      <c r="L26" s="208">
        <v>0</v>
      </c>
      <c r="M26" s="212">
        <v>0</v>
      </c>
      <c r="N26" s="192"/>
      <c r="O26" s="209"/>
      <c r="P26" s="209"/>
      <c r="Q26" s="209"/>
      <c r="R26" s="251"/>
      <c r="S26" s="251"/>
      <c r="T26" s="251"/>
    </row>
    <row r="27" spans="2:20" ht="18">
      <c r="B27" s="11"/>
      <c r="C27" s="12" t="s">
        <v>102</v>
      </c>
      <c r="D27" s="12"/>
      <c r="E27" s="13"/>
      <c r="F27" s="14" t="s">
        <v>43</v>
      </c>
      <c r="G27" s="15">
        <v>0.8843212984727131</v>
      </c>
      <c r="H27" s="208">
        <v>1.350566409521221</v>
      </c>
      <c r="I27" s="208">
        <v>2.7423623115800666</v>
      </c>
      <c r="J27" s="15">
        <v>3.4598678482862937</v>
      </c>
      <c r="K27" s="208">
        <v>0.19999999999999996</v>
      </c>
      <c r="L27" s="208">
        <v>-0.2999999999999998</v>
      </c>
      <c r="M27" s="212">
        <v>-0.10000000000000009</v>
      </c>
      <c r="N27" s="192"/>
      <c r="O27" s="209"/>
      <c r="P27" s="209"/>
      <c r="Q27" s="209"/>
      <c r="R27" s="251"/>
      <c r="S27" s="251"/>
      <c r="T27" s="251"/>
    </row>
    <row r="28" spans="2:20" ht="18">
      <c r="B28" s="11"/>
      <c r="C28" s="12" t="s">
        <v>103</v>
      </c>
      <c r="D28" s="12"/>
      <c r="E28" s="13"/>
      <c r="F28" s="14" t="s">
        <v>43</v>
      </c>
      <c r="G28" s="15">
        <v>0.4199779281209004</v>
      </c>
      <c r="H28" s="208">
        <v>2.17446744869207</v>
      </c>
      <c r="I28" s="208">
        <v>4.729104469402046</v>
      </c>
      <c r="J28" s="15">
        <v>5.8564330490693095</v>
      </c>
      <c r="K28" s="208">
        <v>0</v>
      </c>
      <c r="L28" s="208">
        <v>-0.2999999999999998</v>
      </c>
      <c r="M28" s="212">
        <v>0</v>
      </c>
      <c r="N28" s="192"/>
      <c r="O28" s="209"/>
      <c r="P28" s="209"/>
      <c r="Q28" s="209"/>
      <c r="R28" s="251"/>
      <c r="S28" s="251"/>
      <c r="T28" s="251"/>
    </row>
    <row r="29" spans="2:20" ht="15">
      <c r="B29" s="11"/>
      <c r="C29" s="23" t="s">
        <v>87</v>
      </c>
      <c r="D29" s="23"/>
      <c r="E29" s="24"/>
      <c r="F29" s="25" t="s">
        <v>111</v>
      </c>
      <c r="G29" s="15">
        <v>1.75411119792399</v>
      </c>
      <c r="H29" s="208">
        <v>4.337046569049988</v>
      </c>
      <c r="I29" s="208">
        <v>4.827362312180597</v>
      </c>
      <c r="J29" s="15">
        <v>4.896801500968422</v>
      </c>
      <c r="K29" s="208">
        <v>0</v>
      </c>
      <c r="L29" s="208">
        <v>0</v>
      </c>
      <c r="M29" s="212">
        <v>0</v>
      </c>
      <c r="N29" s="192"/>
      <c r="O29" s="209"/>
      <c r="P29" s="209"/>
      <c r="Q29" s="209"/>
      <c r="R29" s="251"/>
      <c r="S29" s="251"/>
      <c r="T29" s="251"/>
    </row>
    <row r="30" spans="2:20" ht="18">
      <c r="B30" s="11"/>
      <c r="C30" s="12" t="s">
        <v>104</v>
      </c>
      <c r="D30" s="12"/>
      <c r="E30" s="13"/>
      <c r="F30" s="14" t="s">
        <v>43</v>
      </c>
      <c r="G30" s="160">
        <v>3.2842582106454614</v>
      </c>
      <c r="H30" s="209">
        <v>4.414450261564724</v>
      </c>
      <c r="I30" s="209">
        <v>4.807214342364816</v>
      </c>
      <c r="J30" s="160">
        <v>4.897118853051637</v>
      </c>
      <c r="K30" s="208">
        <v>0</v>
      </c>
      <c r="L30" s="208">
        <v>0</v>
      </c>
      <c r="M30" s="212">
        <v>0</v>
      </c>
      <c r="N30" s="192"/>
      <c r="O30" s="209"/>
      <c r="P30" s="209"/>
      <c r="Q30" s="209"/>
      <c r="R30" s="251"/>
      <c r="S30" s="251"/>
      <c r="T30" s="251"/>
    </row>
    <row r="31" spans="2:20" ht="18">
      <c r="B31" s="11"/>
      <c r="C31" s="12" t="s">
        <v>105</v>
      </c>
      <c r="D31" s="12"/>
      <c r="E31" s="13"/>
      <c r="F31" s="14" t="s">
        <v>43</v>
      </c>
      <c r="G31" s="160">
        <v>3.8171773120418067</v>
      </c>
      <c r="H31" s="209">
        <v>3.232985468396123</v>
      </c>
      <c r="I31" s="209">
        <v>2.7737977208373223</v>
      </c>
      <c r="J31" s="160">
        <v>2.699713738416577</v>
      </c>
      <c r="K31" s="208">
        <v>0.20000000000000018</v>
      </c>
      <c r="L31" s="208">
        <v>0.09999999999999964</v>
      </c>
      <c r="M31" s="212">
        <v>0.10000000000000009</v>
      </c>
      <c r="N31" s="192"/>
      <c r="O31" s="209"/>
      <c r="P31" s="209"/>
      <c r="Q31" s="209"/>
      <c r="R31" s="251"/>
      <c r="S31" s="251"/>
      <c r="T31" s="251"/>
    </row>
    <row r="32" spans="2:20" ht="3.75" customHeight="1">
      <c r="B32" s="11"/>
      <c r="C32" s="12"/>
      <c r="D32" s="12"/>
      <c r="E32" s="13"/>
      <c r="F32" s="13"/>
      <c r="G32" s="14"/>
      <c r="H32" s="16"/>
      <c r="I32" s="16"/>
      <c r="J32" s="14"/>
      <c r="K32" s="208"/>
      <c r="L32" s="208"/>
      <c r="M32" s="212"/>
      <c r="N32" s="192"/>
      <c r="O32" s="253"/>
      <c r="P32" s="253"/>
      <c r="Q32" s="253"/>
      <c r="R32" s="251"/>
      <c r="S32" s="251"/>
      <c r="T32" s="251"/>
    </row>
    <row r="33" spans="2:20" ht="15.75" thickBot="1">
      <c r="B33" s="4" t="s">
        <v>181</v>
      </c>
      <c r="C33" s="5"/>
      <c r="D33" s="5"/>
      <c r="E33" s="6"/>
      <c r="F33" s="6"/>
      <c r="G33" s="7"/>
      <c r="H33" s="17"/>
      <c r="I33" s="17"/>
      <c r="J33" s="7"/>
      <c r="K33" s="148"/>
      <c r="L33" s="148"/>
      <c r="M33" s="213"/>
      <c r="N33" s="192"/>
      <c r="O33" s="253"/>
      <c r="P33" s="253"/>
      <c r="Q33" s="253"/>
      <c r="R33" s="251"/>
      <c r="S33" s="251"/>
      <c r="T33" s="251"/>
    </row>
    <row r="34" spans="2:20" ht="15">
      <c r="B34" s="11"/>
      <c r="C34" s="12" t="s">
        <v>9</v>
      </c>
      <c r="D34" s="12"/>
      <c r="E34" s="13"/>
      <c r="F34" s="14" t="s">
        <v>92</v>
      </c>
      <c r="G34" s="160">
        <v>3.189957862071452</v>
      </c>
      <c r="H34" s="209">
        <v>3.667115449052119</v>
      </c>
      <c r="I34" s="209">
        <v>3.4499479571913554</v>
      </c>
      <c r="J34" s="160">
        <v>3.869821805783573</v>
      </c>
      <c r="K34" s="208">
        <v>0</v>
      </c>
      <c r="L34" s="208">
        <v>-0.1</v>
      </c>
      <c r="M34" s="212">
        <v>0.2</v>
      </c>
      <c r="N34" s="192"/>
      <c r="O34" s="209"/>
      <c r="P34" s="209"/>
      <c r="Q34" s="209"/>
      <c r="R34" s="251"/>
      <c r="S34" s="251"/>
      <c r="T34" s="251"/>
    </row>
    <row r="35" spans="2:20" ht="18">
      <c r="B35" s="11"/>
      <c r="C35" s="12" t="s">
        <v>182</v>
      </c>
      <c r="D35" s="12"/>
      <c r="E35" s="13"/>
      <c r="F35" s="14" t="s">
        <v>93</v>
      </c>
      <c r="G35" s="160">
        <v>9.310367378459256</v>
      </c>
      <c r="H35" s="209">
        <v>9.792791863075175</v>
      </c>
      <c r="I35" s="209">
        <v>9.66610877171305</v>
      </c>
      <c r="J35" s="160">
        <v>9.669992347788291</v>
      </c>
      <c r="K35" s="208">
        <v>0</v>
      </c>
      <c r="L35" s="208">
        <v>0</v>
      </c>
      <c r="M35" s="212">
        <v>0.1</v>
      </c>
      <c r="N35" s="192"/>
      <c r="O35" s="209"/>
      <c r="P35" s="209"/>
      <c r="Q35" s="209"/>
      <c r="R35" s="251"/>
      <c r="S35" s="251"/>
      <c r="T35" s="251"/>
    </row>
    <row r="36" spans="2:20" ht="3.75" customHeight="1">
      <c r="B36" s="11"/>
      <c r="C36" s="12"/>
      <c r="D36" s="12"/>
      <c r="E36" s="13"/>
      <c r="F36" s="13"/>
      <c r="G36" s="14"/>
      <c r="H36" s="16"/>
      <c r="I36" s="16"/>
      <c r="J36" s="14"/>
      <c r="K36" s="208"/>
      <c r="L36" s="208"/>
      <c r="M36" s="212"/>
      <c r="N36" s="192"/>
      <c r="O36" s="253"/>
      <c r="P36" s="253"/>
      <c r="Q36" s="253"/>
      <c r="R36" s="251"/>
      <c r="S36" s="251"/>
      <c r="T36" s="251"/>
    </row>
    <row r="37" spans="2:23" s="149" customFormat="1" ht="18" customHeight="1" thickBot="1">
      <c r="B37" s="4" t="s">
        <v>183</v>
      </c>
      <c r="C37" s="5"/>
      <c r="D37" s="5"/>
      <c r="E37" s="6"/>
      <c r="F37" s="6"/>
      <c r="G37" s="7"/>
      <c r="H37" s="17"/>
      <c r="I37" s="17"/>
      <c r="J37" s="7"/>
      <c r="K37" s="148"/>
      <c r="L37" s="148"/>
      <c r="M37" s="213"/>
      <c r="N37" s="192"/>
      <c r="O37" s="253"/>
      <c r="P37" s="253"/>
      <c r="Q37" s="253"/>
      <c r="R37" s="251"/>
      <c r="S37" s="251"/>
      <c r="T37" s="251"/>
      <c r="U37"/>
      <c r="V37"/>
      <c r="W37"/>
    </row>
    <row r="38" spans="2:22" s="149" customFormat="1" ht="15">
      <c r="B38" s="193"/>
      <c r="C38" s="161" t="s">
        <v>151</v>
      </c>
      <c r="D38" s="161"/>
      <c r="E38" s="162"/>
      <c r="F38" s="26" t="s">
        <v>14</v>
      </c>
      <c r="G38" s="160">
        <v>40</v>
      </c>
      <c r="H38" s="209">
        <v>39.9</v>
      </c>
      <c r="I38" s="209">
        <v>40</v>
      </c>
      <c r="J38" s="160">
        <v>39.5</v>
      </c>
      <c r="K38" s="209">
        <v>-0.20000000000000284</v>
      </c>
      <c r="L38" s="209">
        <v>-0.20000000000000284</v>
      </c>
      <c r="M38" s="242">
        <v>-0.20000000000000284</v>
      </c>
      <c r="N38" s="192"/>
      <c r="O38" s="209"/>
      <c r="P38" s="209"/>
      <c r="Q38" s="209"/>
      <c r="R38" s="251"/>
      <c r="S38" s="251"/>
      <c r="T38" s="251"/>
      <c r="U38" s="192"/>
      <c r="V38" s="192"/>
    </row>
    <row r="39" spans="2:22" s="149" customFormat="1" ht="15">
      <c r="B39" s="193"/>
      <c r="C39" s="161" t="s">
        <v>152</v>
      </c>
      <c r="D39" s="161"/>
      <c r="E39" s="162"/>
      <c r="F39" s="26" t="s">
        <v>14</v>
      </c>
      <c r="G39" s="160">
        <v>41.6</v>
      </c>
      <c r="H39" s="209">
        <v>41.4</v>
      </c>
      <c r="I39" s="209">
        <v>40.9</v>
      </c>
      <c r="J39" s="160">
        <v>39.9</v>
      </c>
      <c r="K39" s="209">
        <v>-0.30000000000000426</v>
      </c>
      <c r="L39" s="209">
        <v>-0.20000000000000284</v>
      </c>
      <c r="M39" s="242">
        <v>-0.20000000000000284</v>
      </c>
      <c r="N39" s="192"/>
      <c r="O39" s="209"/>
      <c r="P39" s="209"/>
      <c r="Q39" s="209"/>
      <c r="R39" s="251"/>
      <c r="S39" s="251"/>
      <c r="T39" s="251"/>
      <c r="U39" s="192"/>
      <c r="V39" s="192"/>
    </row>
    <row r="40" spans="2:22" s="149" customFormat="1" ht="18">
      <c r="B40" s="193"/>
      <c r="C40" s="161" t="s">
        <v>184</v>
      </c>
      <c r="D40" s="161"/>
      <c r="E40" s="162"/>
      <c r="F40" s="26" t="s">
        <v>14</v>
      </c>
      <c r="G40" s="160">
        <v>-1.7</v>
      </c>
      <c r="H40" s="209">
        <v>-1.5</v>
      </c>
      <c r="I40" s="209">
        <v>-0.9</v>
      </c>
      <c r="J40" s="160">
        <v>-0.4</v>
      </c>
      <c r="K40" s="209">
        <v>0.10000000000000009</v>
      </c>
      <c r="L40" s="209">
        <v>-0.09999999999999998</v>
      </c>
      <c r="M40" s="242">
        <v>-0.10000000000000003</v>
      </c>
      <c r="N40" s="192"/>
      <c r="O40" s="209"/>
      <c r="P40" s="209"/>
      <c r="Q40" s="209"/>
      <c r="R40" s="251"/>
      <c r="S40" s="251"/>
      <c r="T40" s="251"/>
      <c r="U40" s="192"/>
      <c r="V40" s="192"/>
    </row>
    <row r="41" spans="2:22" s="149" customFormat="1" ht="15">
      <c r="B41" s="193"/>
      <c r="C41" s="161" t="s">
        <v>168</v>
      </c>
      <c r="D41" s="161"/>
      <c r="E41" s="162"/>
      <c r="F41" s="57" t="s">
        <v>171</v>
      </c>
      <c r="G41" s="160">
        <v>-0.2</v>
      </c>
      <c r="H41" s="209">
        <v>0</v>
      </c>
      <c r="I41" s="209">
        <v>0.2</v>
      </c>
      <c r="J41" s="160">
        <v>0.3</v>
      </c>
      <c r="K41" s="209">
        <v>-0.1</v>
      </c>
      <c r="L41" s="209">
        <v>0</v>
      </c>
      <c r="M41" s="242">
        <v>0</v>
      </c>
      <c r="N41" s="192"/>
      <c r="O41" s="209"/>
      <c r="P41" s="209"/>
      <c r="Q41" s="209"/>
      <c r="R41" s="251"/>
      <c r="S41" s="251"/>
      <c r="T41" s="251"/>
      <c r="U41" s="192"/>
      <c r="V41" s="192"/>
    </row>
    <row r="42" spans="2:22" s="149" customFormat="1" ht="15">
      <c r="B42" s="193"/>
      <c r="C42" s="161" t="s">
        <v>169</v>
      </c>
      <c r="D42" s="161"/>
      <c r="E42" s="162"/>
      <c r="F42" s="57" t="s">
        <v>171</v>
      </c>
      <c r="G42" s="160">
        <v>-1.1</v>
      </c>
      <c r="H42" s="209">
        <v>-1.5</v>
      </c>
      <c r="I42" s="209">
        <v>-1.1</v>
      </c>
      <c r="J42" s="160">
        <v>-0.7</v>
      </c>
      <c r="K42" s="209">
        <v>0.10000000000000009</v>
      </c>
      <c r="L42" s="209">
        <v>-0.10000000000000009</v>
      </c>
      <c r="M42" s="242">
        <v>0</v>
      </c>
      <c r="N42" s="192"/>
      <c r="O42" s="209"/>
      <c r="P42" s="209"/>
      <c r="Q42" s="209"/>
      <c r="R42" s="251"/>
      <c r="S42" s="251"/>
      <c r="T42" s="251"/>
      <c r="U42" s="192"/>
      <c r="V42" s="192"/>
    </row>
    <row r="43" spans="2:22" s="149" customFormat="1" ht="15">
      <c r="B43" s="193"/>
      <c r="C43" s="161" t="s">
        <v>170</v>
      </c>
      <c r="D43" s="161"/>
      <c r="E43" s="162"/>
      <c r="F43" s="57" t="s">
        <v>171</v>
      </c>
      <c r="G43" s="160">
        <v>0.2</v>
      </c>
      <c r="H43" s="209">
        <v>0</v>
      </c>
      <c r="I43" s="209">
        <v>0.3</v>
      </c>
      <c r="J43" s="160">
        <v>0.6</v>
      </c>
      <c r="K43" s="209">
        <v>0.1</v>
      </c>
      <c r="L43" s="209">
        <v>-0.10000000000000003</v>
      </c>
      <c r="M43" s="242">
        <v>0</v>
      </c>
      <c r="N43" s="192"/>
      <c r="O43" s="209"/>
      <c r="P43" s="209"/>
      <c r="Q43" s="209"/>
      <c r="R43" s="251"/>
      <c r="S43" s="251"/>
      <c r="T43" s="251"/>
      <c r="U43" s="192"/>
      <c r="V43" s="192"/>
    </row>
    <row r="44" spans="2:22" s="149" customFormat="1" ht="18">
      <c r="B44" s="193"/>
      <c r="C44" s="161" t="s">
        <v>185</v>
      </c>
      <c r="D44" s="161"/>
      <c r="E44" s="162"/>
      <c r="F44" s="57" t="s">
        <v>174</v>
      </c>
      <c r="G44" s="160">
        <v>0.8</v>
      </c>
      <c r="H44" s="209">
        <v>-0.1</v>
      </c>
      <c r="I44" s="209">
        <v>0.3</v>
      </c>
      <c r="J44" s="160">
        <v>0.2</v>
      </c>
      <c r="K44" s="209">
        <v>-0.1</v>
      </c>
      <c r="L44" s="209">
        <v>-0.2</v>
      </c>
      <c r="M44" s="242">
        <v>-0.09999999999999998</v>
      </c>
      <c r="N44" s="192"/>
      <c r="O44" s="209"/>
      <c r="P44" s="209"/>
      <c r="Q44" s="209"/>
      <c r="R44" s="251"/>
      <c r="S44" s="251"/>
      <c r="T44" s="251"/>
      <c r="U44" s="192"/>
      <c r="V44" s="192"/>
    </row>
    <row r="45" spans="2:22" s="149" customFormat="1" ht="15">
      <c r="B45" s="193"/>
      <c r="C45" s="161" t="s">
        <v>150</v>
      </c>
      <c r="D45" s="161"/>
      <c r="E45" s="162"/>
      <c r="F45" s="26" t="s">
        <v>14</v>
      </c>
      <c r="G45" s="160">
        <v>51.9</v>
      </c>
      <c r="H45" s="209">
        <v>51.9</v>
      </c>
      <c r="I45" s="209">
        <v>50.4</v>
      </c>
      <c r="J45" s="160">
        <v>48.8</v>
      </c>
      <c r="K45" s="209">
        <v>0</v>
      </c>
      <c r="L45" s="209">
        <v>-0.10000000000000142</v>
      </c>
      <c r="M45" s="242">
        <v>-0.4000000000000057</v>
      </c>
      <c r="N45" s="192"/>
      <c r="O45" s="209"/>
      <c r="P45" s="209"/>
      <c r="Q45" s="209"/>
      <c r="R45" s="251"/>
      <c r="S45" s="251"/>
      <c r="T45" s="251"/>
      <c r="U45" s="192"/>
      <c r="V45" s="192"/>
    </row>
    <row r="46" spans="2:20" s="149" customFormat="1" ht="3.75" customHeight="1">
      <c r="B46" s="11"/>
      <c r="C46" s="12"/>
      <c r="D46" s="12"/>
      <c r="E46" s="13"/>
      <c r="F46" s="13"/>
      <c r="G46" s="14"/>
      <c r="H46" s="16"/>
      <c r="I46" s="16"/>
      <c r="J46" s="14"/>
      <c r="K46" s="208"/>
      <c r="L46" s="208"/>
      <c r="M46" s="212"/>
      <c r="N46" s="192"/>
      <c r="O46" s="253"/>
      <c r="P46" s="253"/>
      <c r="Q46" s="253"/>
      <c r="R46" s="251"/>
      <c r="S46" s="251"/>
      <c r="T46" s="251"/>
    </row>
    <row r="47" spans="2:20" ht="15.75" thickBot="1">
      <c r="B47" s="4" t="s">
        <v>15</v>
      </c>
      <c r="C47" s="5"/>
      <c r="D47" s="5"/>
      <c r="E47" s="6"/>
      <c r="F47" s="6"/>
      <c r="G47" s="7"/>
      <c r="H47" s="17"/>
      <c r="I47" s="17"/>
      <c r="J47" s="7"/>
      <c r="K47" s="148"/>
      <c r="L47" s="148"/>
      <c r="M47" s="213"/>
      <c r="N47" s="192"/>
      <c r="O47" s="253"/>
      <c r="P47" s="253"/>
      <c r="Q47" s="253"/>
      <c r="R47" s="251"/>
      <c r="S47" s="251"/>
      <c r="T47" s="251"/>
    </row>
    <row r="48" spans="2:20" ht="15">
      <c r="B48" s="11"/>
      <c r="C48" s="12" t="s">
        <v>94</v>
      </c>
      <c r="D48" s="12"/>
      <c r="E48" s="13"/>
      <c r="F48" s="14" t="s">
        <v>14</v>
      </c>
      <c r="G48" s="15">
        <v>2.8140775002072314</v>
      </c>
      <c r="H48" s="208">
        <v>2.1886521405581</v>
      </c>
      <c r="I48" s="208">
        <v>2.189330685641402</v>
      </c>
      <c r="J48" s="15">
        <v>2.974376290933708</v>
      </c>
      <c r="K48" s="208">
        <v>-0.6126129218835534</v>
      </c>
      <c r="L48" s="208">
        <v>-0.74624490167432</v>
      </c>
      <c r="M48" s="242">
        <v>-0.8365465459539969</v>
      </c>
      <c r="N48" s="192"/>
      <c r="O48" s="209"/>
      <c r="P48" s="209"/>
      <c r="Q48" s="209"/>
      <c r="R48" s="251"/>
      <c r="S48" s="251"/>
      <c r="T48" s="251"/>
    </row>
    <row r="49" spans="2:20" ht="15">
      <c r="B49" s="11"/>
      <c r="C49" s="12" t="s">
        <v>75</v>
      </c>
      <c r="D49" s="12"/>
      <c r="E49" s="13"/>
      <c r="F49" s="14" t="s">
        <v>14</v>
      </c>
      <c r="G49" s="15">
        <v>-0.7287292029150386</v>
      </c>
      <c r="H49" s="209">
        <v>-0.34650907073221066</v>
      </c>
      <c r="I49" s="209">
        <v>-0.08714985339116535</v>
      </c>
      <c r="J49" s="15">
        <v>0.8920736816052985</v>
      </c>
      <c r="K49" s="208">
        <v>-0.526951608505915</v>
      </c>
      <c r="L49" s="208">
        <v>-0.7285382307414215</v>
      </c>
      <c r="M49" s="242">
        <v>-0.835452188381822</v>
      </c>
      <c r="N49" s="192"/>
      <c r="O49" s="209"/>
      <c r="P49" s="209"/>
      <c r="Q49" s="209"/>
      <c r="R49" s="251"/>
      <c r="S49" s="251"/>
      <c r="T49" s="251"/>
    </row>
    <row r="50" spans="2:19" ht="3.75" customHeight="1">
      <c r="B50" s="11"/>
      <c r="C50" s="12"/>
      <c r="D50" s="12"/>
      <c r="E50" s="13"/>
      <c r="F50" s="13"/>
      <c r="G50" s="14"/>
      <c r="H50" s="16"/>
      <c r="I50" s="16"/>
      <c r="J50" s="14"/>
      <c r="K50" s="208"/>
      <c r="L50" s="208"/>
      <c r="M50" s="212"/>
      <c r="N50" s="192"/>
      <c r="O50" s="192"/>
      <c r="P50" s="192"/>
      <c r="Q50" s="192"/>
      <c r="R50" s="192"/>
      <c r="S50" s="192"/>
    </row>
    <row r="51" spans="2:19" ht="15.75" hidden="1" outlineLevel="1" thickBot="1">
      <c r="B51" s="4" t="s">
        <v>16</v>
      </c>
      <c r="C51" s="5"/>
      <c r="D51" s="5"/>
      <c r="E51" s="6"/>
      <c r="F51" s="6"/>
      <c r="G51" s="7"/>
      <c r="H51" s="17"/>
      <c r="I51" s="17"/>
      <c r="J51" s="7"/>
      <c r="K51" s="148"/>
      <c r="L51" s="148"/>
      <c r="M51" s="213"/>
      <c r="N51" s="192"/>
      <c r="O51" s="192"/>
      <c r="P51" s="192"/>
      <c r="Q51" s="192"/>
      <c r="R51" s="192"/>
      <c r="S51" s="192"/>
    </row>
    <row r="52" spans="2:19" ht="15" hidden="1" outlineLevel="1">
      <c r="B52" s="11"/>
      <c r="C52" s="12" t="s">
        <v>38</v>
      </c>
      <c r="D52" s="12"/>
      <c r="E52" s="13"/>
      <c r="F52" s="14" t="s">
        <v>76</v>
      </c>
      <c r="G52" s="14"/>
      <c r="H52" s="16"/>
      <c r="I52" s="16"/>
      <c r="J52" s="14"/>
      <c r="K52" s="208"/>
      <c r="L52" s="208"/>
      <c r="M52" s="212"/>
      <c r="N52" s="192"/>
      <c r="O52" s="192"/>
      <c r="P52" s="192"/>
      <c r="Q52" s="192"/>
      <c r="R52" s="192"/>
      <c r="S52" s="192"/>
    </row>
    <row r="53" spans="2:19" ht="15" hidden="1" outlineLevel="1">
      <c r="B53" s="11"/>
      <c r="C53" s="12" t="s">
        <v>17</v>
      </c>
      <c r="D53" s="12"/>
      <c r="E53" s="13"/>
      <c r="F53" s="26" t="s">
        <v>76</v>
      </c>
      <c r="G53" s="14"/>
      <c r="H53" s="16"/>
      <c r="I53" s="16"/>
      <c r="J53" s="14"/>
      <c r="K53" s="208"/>
      <c r="L53" s="208"/>
      <c r="M53" s="212"/>
      <c r="N53" s="192"/>
      <c r="O53" s="192"/>
      <c r="P53" s="192"/>
      <c r="Q53" s="192"/>
      <c r="R53" s="192"/>
      <c r="S53" s="192"/>
    </row>
    <row r="54" spans="2:19" ht="3.75" customHeight="1" hidden="1" collapsed="1">
      <c r="B54" s="11"/>
      <c r="C54" s="12"/>
      <c r="D54" s="12"/>
      <c r="E54" s="13"/>
      <c r="F54" s="13"/>
      <c r="G54" s="14"/>
      <c r="H54" s="16"/>
      <c r="I54" s="16"/>
      <c r="J54" s="14"/>
      <c r="K54" s="208"/>
      <c r="L54" s="208"/>
      <c r="M54" s="212"/>
      <c r="N54" s="192"/>
      <c r="O54" s="192"/>
      <c r="P54" s="192"/>
      <c r="Q54" s="192"/>
      <c r="R54" s="192"/>
      <c r="S54" s="192"/>
    </row>
    <row r="55" spans="2:19" ht="15.75" thickBot="1">
      <c r="B55" s="4" t="s">
        <v>37</v>
      </c>
      <c r="C55" s="5"/>
      <c r="D55" s="5"/>
      <c r="E55" s="27"/>
      <c r="F55" s="6"/>
      <c r="G55" s="7"/>
      <c r="H55" s="17"/>
      <c r="I55" s="17"/>
      <c r="J55" s="7"/>
      <c r="K55" s="148"/>
      <c r="L55" s="148"/>
      <c r="M55" s="213"/>
      <c r="N55" s="208"/>
      <c r="O55" s="192"/>
      <c r="P55" s="192"/>
      <c r="Q55" s="192"/>
      <c r="R55" s="192"/>
      <c r="S55" s="192"/>
    </row>
    <row r="56" spans="2:19" ht="15">
      <c r="B56" s="11"/>
      <c r="C56" s="12" t="s">
        <v>42</v>
      </c>
      <c r="D56" s="12"/>
      <c r="E56" s="13"/>
      <c r="F56" s="14" t="s">
        <v>43</v>
      </c>
      <c r="G56" s="15">
        <v>3.6</v>
      </c>
      <c r="H56" s="208">
        <v>4.2</v>
      </c>
      <c r="I56" s="208">
        <v>4.3</v>
      </c>
      <c r="J56" s="15">
        <v>4.1</v>
      </c>
      <c r="K56" s="208">
        <v>0.3</v>
      </c>
      <c r="L56" s="208">
        <v>0.1</v>
      </c>
      <c r="M56" s="243">
        <v>0</v>
      </c>
      <c r="N56" s="192"/>
      <c r="O56" s="192"/>
      <c r="P56" s="192"/>
      <c r="Q56" s="192"/>
      <c r="R56" s="192"/>
      <c r="S56" s="192"/>
    </row>
    <row r="57" spans="2:19" ht="15" customHeight="1">
      <c r="B57" s="11"/>
      <c r="C57" s="12" t="s">
        <v>186</v>
      </c>
      <c r="D57" s="12"/>
      <c r="E57" s="13"/>
      <c r="F57" s="14" t="s">
        <v>39</v>
      </c>
      <c r="G57" s="29">
        <v>1.11</v>
      </c>
      <c r="H57" s="30">
        <v>1.08</v>
      </c>
      <c r="I57" s="30">
        <v>1.09</v>
      </c>
      <c r="J57" s="29">
        <v>1.09</v>
      </c>
      <c r="K57" s="208">
        <v>2.5</v>
      </c>
      <c r="L57" s="208">
        <v>3.4</v>
      </c>
      <c r="M57" s="243">
        <v>3.4</v>
      </c>
      <c r="N57" s="192"/>
      <c r="O57" s="192"/>
      <c r="P57" s="192"/>
      <c r="Q57" s="192"/>
      <c r="R57" s="192"/>
      <c r="S57" s="192"/>
    </row>
    <row r="58" spans="2:19" ht="18">
      <c r="B58" s="11"/>
      <c r="C58" s="12" t="s">
        <v>187</v>
      </c>
      <c r="D58" s="12"/>
      <c r="E58" s="13"/>
      <c r="F58" s="14" t="s">
        <v>39</v>
      </c>
      <c r="G58" s="160">
        <v>44</v>
      </c>
      <c r="H58" s="209">
        <v>51.6</v>
      </c>
      <c r="I58" s="209">
        <v>51.4</v>
      </c>
      <c r="J58" s="160">
        <v>51.5</v>
      </c>
      <c r="K58" s="208">
        <v>-3.6</v>
      </c>
      <c r="L58" s="208">
        <v>-3</v>
      </c>
      <c r="M58" s="243">
        <v>-2</v>
      </c>
      <c r="N58" s="192"/>
      <c r="O58" s="192"/>
      <c r="P58" s="192"/>
      <c r="Q58" s="192"/>
      <c r="R58" s="192"/>
      <c r="S58" s="192"/>
    </row>
    <row r="59" spans="2:19" ht="15">
      <c r="B59" s="11"/>
      <c r="C59" s="12" t="s">
        <v>40</v>
      </c>
      <c r="D59" s="12"/>
      <c r="E59" s="13"/>
      <c r="F59" s="14" t="s">
        <v>43</v>
      </c>
      <c r="G59" s="160">
        <v>-15.9</v>
      </c>
      <c r="H59" s="209">
        <v>17.1</v>
      </c>
      <c r="I59" s="209">
        <v>-0.4</v>
      </c>
      <c r="J59" s="160">
        <v>0.3</v>
      </c>
      <c r="K59" s="208">
        <v>-4.3</v>
      </c>
      <c r="L59" s="208">
        <v>0.6</v>
      </c>
      <c r="M59" s="243">
        <v>1</v>
      </c>
      <c r="N59" s="192"/>
      <c r="O59" s="192"/>
      <c r="P59" s="192"/>
      <c r="Q59" s="192"/>
      <c r="R59" s="192"/>
      <c r="S59" s="192"/>
    </row>
    <row r="60" spans="2:19" ht="15">
      <c r="B60" s="11"/>
      <c r="C60" s="12" t="s">
        <v>41</v>
      </c>
      <c r="D60" s="12"/>
      <c r="E60" s="13"/>
      <c r="F60" s="14" t="s">
        <v>43</v>
      </c>
      <c r="G60" s="160">
        <v>-15.7</v>
      </c>
      <c r="H60" s="209">
        <v>19.5</v>
      </c>
      <c r="I60" s="209">
        <v>-1.1</v>
      </c>
      <c r="J60" s="160">
        <v>0.3</v>
      </c>
      <c r="K60" s="237">
        <v>-7.5</v>
      </c>
      <c r="L60" s="237">
        <v>-0.2</v>
      </c>
      <c r="M60" s="243">
        <v>1</v>
      </c>
      <c r="N60" s="192"/>
      <c r="O60" s="192"/>
      <c r="P60" s="192"/>
      <c r="Q60" s="192"/>
      <c r="R60" s="192"/>
      <c r="S60" s="192"/>
    </row>
    <row r="61" spans="2:19" s="240" customFormat="1" ht="15">
      <c r="B61" s="11"/>
      <c r="C61" s="12" t="s">
        <v>165</v>
      </c>
      <c r="D61" s="12"/>
      <c r="E61" s="13"/>
      <c r="F61" s="14" t="s">
        <v>43</v>
      </c>
      <c r="G61" s="160">
        <v>-3.9</v>
      </c>
      <c r="H61" s="209">
        <v>6.4</v>
      </c>
      <c r="I61" s="209">
        <v>2</v>
      </c>
      <c r="J61" s="160">
        <v>4.5</v>
      </c>
      <c r="K61" s="209">
        <v>-6.8</v>
      </c>
      <c r="L61" s="209">
        <v>-1.5</v>
      </c>
      <c r="M61" s="245">
        <v>-0.1</v>
      </c>
      <c r="N61" s="239"/>
      <c r="O61" s="239"/>
      <c r="P61" s="239"/>
      <c r="Q61" s="239"/>
      <c r="R61" s="239"/>
      <c r="S61" s="239"/>
    </row>
    <row r="62" spans="2:19" ht="15">
      <c r="B62" s="11"/>
      <c r="C62" s="12" t="s">
        <v>166</v>
      </c>
      <c r="D62" s="12"/>
      <c r="E62" s="13"/>
      <c r="F62" s="14" t="s">
        <v>95</v>
      </c>
      <c r="G62" s="160">
        <v>-0.3</v>
      </c>
      <c r="H62" s="209">
        <v>-0.3</v>
      </c>
      <c r="I62" s="209">
        <v>-0.2</v>
      </c>
      <c r="J62" s="160">
        <v>0</v>
      </c>
      <c r="K62" s="209">
        <v>0</v>
      </c>
      <c r="L62" s="209">
        <v>0</v>
      </c>
      <c r="M62" s="245">
        <v>0</v>
      </c>
      <c r="N62" s="192"/>
      <c r="O62" s="192"/>
      <c r="P62" s="192"/>
      <c r="Q62" s="192"/>
      <c r="R62" s="192"/>
      <c r="S62" s="192"/>
    </row>
    <row r="63" spans="2:19" ht="15.75" thickBot="1">
      <c r="B63" s="31"/>
      <c r="C63" s="32" t="s">
        <v>167</v>
      </c>
      <c r="D63" s="32"/>
      <c r="E63" s="33"/>
      <c r="F63" s="34" t="s">
        <v>11</v>
      </c>
      <c r="G63" s="246">
        <v>0.5</v>
      </c>
      <c r="H63" s="247">
        <v>1.1</v>
      </c>
      <c r="I63" s="247">
        <v>1.3</v>
      </c>
      <c r="J63" s="246">
        <v>1.6</v>
      </c>
      <c r="K63" s="247">
        <v>0</v>
      </c>
      <c r="L63" s="247">
        <v>-0.1</v>
      </c>
      <c r="M63" s="248">
        <v>0</v>
      </c>
      <c r="N63" s="192"/>
      <c r="O63" s="192"/>
      <c r="P63" s="192"/>
      <c r="Q63" s="192"/>
      <c r="R63" s="192"/>
      <c r="S63" s="192"/>
    </row>
    <row r="64" spans="2:13" ht="15.75" customHeight="1">
      <c r="B64" s="28" t="s">
        <v>96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</row>
    <row r="65" spans="2:13" ht="15.75" customHeight="1">
      <c r="B65" s="28" t="s">
        <v>106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2:13" ht="15.75" customHeight="1">
      <c r="B66" s="28" t="s">
        <v>107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2:13" ht="15.75" customHeight="1">
      <c r="B67" s="28" t="s">
        <v>108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2:13" ht="15">
      <c r="B68" s="28" t="s">
        <v>118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</row>
    <row r="69" spans="2:13" ht="15">
      <c r="B69" s="28" t="s">
        <v>109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</row>
    <row r="70" spans="2:13" ht="15">
      <c r="B70" s="28" t="s">
        <v>162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</row>
    <row r="71" spans="2:13" ht="15">
      <c r="B71" s="28" t="s">
        <v>163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</row>
    <row r="72" spans="2:13" s="149" customFormat="1" ht="15">
      <c r="B72" s="28" t="s">
        <v>188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</row>
    <row r="73" spans="2:13" s="149" customFormat="1" ht="15">
      <c r="B73" s="28"/>
      <c r="C73" s="28" t="s">
        <v>189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</row>
    <row r="74" spans="2:13" s="149" customFormat="1" ht="15">
      <c r="B74" s="163" t="s">
        <v>202</v>
      </c>
      <c r="C74" s="163"/>
      <c r="D74" s="163"/>
      <c r="E74" s="163"/>
      <c r="F74" s="28"/>
      <c r="G74" s="28"/>
      <c r="H74" s="28"/>
      <c r="I74" s="28"/>
      <c r="J74" s="28"/>
      <c r="K74" s="28"/>
      <c r="L74" s="28"/>
      <c r="M74" s="28"/>
    </row>
    <row r="75" spans="2:13" s="149" customFormat="1" ht="15">
      <c r="B75" s="163" t="s">
        <v>190</v>
      </c>
      <c r="C75" s="163"/>
      <c r="D75" s="194"/>
      <c r="E75" s="163"/>
      <c r="F75" s="163"/>
      <c r="G75" s="28"/>
      <c r="H75" s="28"/>
      <c r="I75" s="28"/>
      <c r="J75" s="28"/>
      <c r="K75" s="28"/>
      <c r="L75" s="28"/>
      <c r="M75" s="28"/>
    </row>
    <row r="76" spans="2:13" s="149" customFormat="1" ht="15">
      <c r="B76" s="163" t="s">
        <v>191</v>
      </c>
      <c r="C76" s="163"/>
      <c r="D76" s="163"/>
      <c r="E76" s="163"/>
      <c r="F76" s="163"/>
      <c r="G76" s="28"/>
      <c r="H76" s="28"/>
      <c r="I76" s="28"/>
      <c r="J76" s="28"/>
      <c r="K76" s="28"/>
      <c r="L76" s="28"/>
      <c r="M76" s="28"/>
    </row>
    <row r="77" spans="2:13" ht="15">
      <c r="B77" s="28" t="s">
        <v>192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</row>
    <row r="78" spans="2:15" s="149" customFormat="1" ht="15">
      <c r="B78" s="28"/>
      <c r="F78" s="163"/>
      <c r="G78" s="163"/>
      <c r="H78" s="163"/>
      <c r="I78" s="163"/>
      <c r="J78" s="163"/>
      <c r="K78" s="163"/>
      <c r="L78" s="163"/>
      <c r="M78" s="163"/>
      <c r="N78" s="186"/>
      <c r="O78" s="186"/>
    </row>
    <row r="79" spans="3:4" s="163" customFormat="1" ht="15.75">
      <c r="C79" s="194"/>
      <c r="D79" s="195"/>
    </row>
    <row r="80" s="163" customFormat="1" ht="15"/>
    <row r="81" spans="5:14" ht="15">
      <c r="E81" s="186"/>
      <c r="F81" s="186"/>
      <c r="G81" s="186"/>
      <c r="H81" s="186"/>
      <c r="I81" s="186"/>
      <c r="J81" s="186"/>
      <c r="K81" s="186"/>
      <c r="L81" s="186"/>
      <c r="M81" s="186"/>
      <c r="N81" s="186"/>
    </row>
  </sheetData>
  <sheetProtection/>
  <mergeCells count="5">
    <mergeCell ref="B3:E4"/>
    <mergeCell ref="F3:F4"/>
    <mergeCell ref="B2:M2"/>
    <mergeCell ref="H3:J3"/>
    <mergeCell ref="K3:M3"/>
  </mergeCells>
  <printOptions/>
  <pageMargins left="0.7" right="0.7" top="0.75" bottom="0.75" header="0.3" footer="0.3"/>
  <pageSetup fitToHeight="1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76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5" width="3.140625" style="40" customWidth="1"/>
    <col min="6" max="6" width="29.8515625" style="40" customWidth="1"/>
    <col min="7" max="7" width="22.00390625" style="40" customWidth="1"/>
    <col min="8" max="8" width="10.00390625" style="40" customWidth="1"/>
    <col min="9" max="27" width="9.140625" style="40" customWidth="1"/>
    <col min="28" max="16384" width="9.140625" style="40" customWidth="1"/>
  </cols>
  <sheetData>
    <row r="1" ht="22.5" customHeight="1" thickBot="1">
      <c r="B1" s="39" t="s">
        <v>113</v>
      </c>
    </row>
    <row r="2" spans="2:27" ht="30" customHeight="1">
      <c r="B2" s="217" t="str">
        <f>"Strednodobá predikcia "&amp;Súhrn!$H$3&amp;" - komponenty HDP [objem]"</f>
        <v>Strednodobá predikcia P2Q-2017 - komponenty HDP [objem]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9"/>
    </row>
    <row r="3" spans="2:27" ht="15">
      <c r="B3" s="282" t="s">
        <v>29</v>
      </c>
      <c r="C3" s="283"/>
      <c r="D3" s="283"/>
      <c r="E3" s="283"/>
      <c r="F3" s="284"/>
      <c r="G3" s="287" t="s">
        <v>72</v>
      </c>
      <c r="H3" s="36" t="s">
        <v>35</v>
      </c>
      <c r="I3" s="286">
        <v>2017</v>
      </c>
      <c r="J3" s="286">
        <v>2018</v>
      </c>
      <c r="K3" s="288">
        <v>2019</v>
      </c>
      <c r="L3" s="290">
        <v>2016</v>
      </c>
      <c r="M3" s="291"/>
      <c r="N3" s="291"/>
      <c r="O3" s="291"/>
      <c r="P3" s="290">
        <v>2017</v>
      </c>
      <c r="Q3" s="291"/>
      <c r="R3" s="291"/>
      <c r="S3" s="292"/>
      <c r="T3" s="290">
        <v>2018</v>
      </c>
      <c r="U3" s="291"/>
      <c r="V3" s="291"/>
      <c r="W3" s="292"/>
      <c r="X3" s="291">
        <v>2019</v>
      </c>
      <c r="Y3" s="291"/>
      <c r="Z3" s="291"/>
      <c r="AA3" s="293"/>
    </row>
    <row r="4" spans="2:27" ht="15">
      <c r="B4" s="275"/>
      <c r="C4" s="276"/>
      <c r="D4" s="276"/>
      <c r="E4" s="276"/>
      <c r="F4" s="277"/>
      <c r="G4" s="279"/>
      <c r="H4" s="37">
        <v>2016</v>
      </c>
      <c r="I4" s="281"/>
      <c r="J4" s="281"/>
      <c r="K4" s="289"/>
      <c r="L4" s="41" t="s">
        <v>3</v>
      </c>
      <c r="M4" s="41" t="s">
        <v>4</v>
      </c>
      <c r="N4" s="41" t="s">
        <v>5</v>
      </c>
      <c r="O4" s="42" t="s">
        <v>6</v>
      </c>
      <c r="P4" s="43" t="s">
        <v>3</v>
      </c>
      <c r="Q4" s="41" t="s">
        <v>4</v>
      </c>
      <c r="R4" s="41" t="s">
        <v>5</v>
      </c>
      <c r="S4" s="42" t="s">
        <v>6</v>
      </c>
      <c r="T4" s="43" t="s">
        <v>3</v>
      </c>
      <c r="U4" s="41" t="s">
        <v>4</v>
      </c>
      <c r="V4" s="41" t="s">
        <v>5</v>
      </c>
      <c r="W4" s="229" t="s">
        <v>6</v>
      </c>
      <c r="X4" s="41" t="s">
        <v>3</v>
      </c>
      <c r="Y4" s="41" t="s">
        <v>4</v>
      </c>
      <c r="Z4" s="41" t="s">
        <v>5</v>
      </c>
      <c r="AA4" s="44" t="s">
        <v>6</v>
      </c>
    </row>
    <row r="5" spans="2:27" ht="3.75" customHeight="1">
      <c r="B5" s="45"/>
      <c r="C5" s="46"/>
      <c r="D5" s="46"/>
      <c r="E5" s="46"/>
      <c r="F5" s="47"/>
      <c r="G5" s="35"/>
      <c r="H5" s="49"/>
      <c r="I5" s="51"/>
      <c r="J5" s="50"/>
      <c r="K5" s="49"/>
      <c r="L5" s="52"/>
      <c r="M5" s="52"/>
      <c r="N5" s="52"/>
      <c r="O5" s="53"/>
      <c r="P5" s="54"/>
      <c r="Q5" s="52"/>
      <c r="R5" s="52"/>
      <c r="S5" s="53"/>
      <c r="T5" s="54"/>
      <c r="U5" s="52"/>
      <c r="V5" s="52"/>
      <c r="W5" s="53"/>
      <c r="X5" s="52"/>
      <c r="Y5" s="52"/>
      <c r="Z5" s="52"/>
      <c r="AA5" s="55"/>
    </row>
    <row r="6" spans="2:27" ht="15">
      <c r="B6" s="56"/>
      <c r="C6" s="52" t="s">
        <v>0</v>
      </c>
      <c r="D6" s="52"/>
      <c r="E6" s="52"/>
      <c r="F6" s="53"/>
      <c r="G6" s="57" t="s">
        <v>126</v>
      </c>
      <c r="H6" s="78">
        <v>80958.0040000001</v>
      </c>
      <c r="I6" s="79">
        <v>84476.51747856777</v>
      </c>
      <c r="J6" s="79">
        <v>89693.36199729056</v>
      </c>
      <c r="K6" s="78">
        <v>95947.20111112269</v>
      </c>
      <c r="L6" s="80">
        <v>19991.1675664114</v>
      </c>
      <c r="M6" s="80">
        <v>20169.1954976066</v>
      </c>
      <c r="N6" s="80">
        <v>20300.5855090186</v>
      </c>
      <c r="O6" s="81">
        <v>20497.0554269635</v>
      </c>
      <c r="P6" s="82">
        <v>20728.1285199807</v>
      </c>
      <c r="Q6" s="80">
        <v>20977.15006639217</v>
      </c>
      <c r="R6" s="80">
        <v>21234.54334282751</v>
      </c>
      <c r="S6" s="81">
        <v>21536.695549367392</v>
      </c>
      <c r="T6" s="82">
        <v>21911.181566092444</v>
      </c>
      <c r="U6" s="80">
        <v>22242.358827284857</v>
      </c>
      <c r="V6" s="80">
        <v>22598.573547968004</v>
      </c>
      <c r="W6" s="81">
        <v>22941.24805594525</v>
      </c>
      <c r="X6" s="80">
        <v>23371.01677777233</v>
      </c>
      <c r="Y6" s="80">
        <v>23782.601318443514</v>
      </c>
      <c r="Z6" s="80">
        <v>24218.585705077774</v>
      </c>
      <c r="AA6" s="83">
        <v>24574.99730982908</v>
      </c>
    </row>
    <row r="7" spans="2:27" ht="15">
      <c r="B7" s="56"/>
      <c r="C7" s="52"/>
      <c r="D7" s="52"/>
      <c r="E7" s="52" t="s">
        <v>180</v>
      </c>
      <c r="F7" s="53"/>
      <c r="G7" s="57" t="s">
        <v>126</v>
      </c>
      <c r="H7" s="81">
        <v>44314.013</v>
      </c>
      <c r="I7" s="19">
        <v>46270.97573905933</v>
      </c>
      <c r="J7" s="19">
        <v>48856.152637964966</v>
      </c>
      <c r="K7" s="81">
        <v>51767.75342547519</v>
      </c>
      <c r="L7" s="80">
        <v>10948.2604498348</v>
      </c>
      <c r="M7" s="80">
        <v>11036.3342431051</v>
      </c>
      <c r="N7" s="80">
        <v>11103.7366998327</v>
      </c>
      <c r="O7" s="81">
        <v>11225.6816072274</v>
      </c>
      <c r="P7" s="82">
        <v>11361.275102114558</v>
      </c>
      <c r="Q7" s="80">
        <v>11481.390489537369</v>
      </c>
      <c r="R7" s="80">
        <v>11635.694818195698</v>
      </c>
      <c r="S7" s="81">
        <v>11792.615329211707</v>
      </c>
      <c r="T7" s="82">
        <v>11958.312021580603</v>
      </c>
      <c r="U7" s="80">
        <v>12128.194469853292</v>
      </c>
      <c r="V7" s="80">
        <v>12298.367951164579</v>
      </c>
      <c r="W7" s="81">
        <v>12471.278195366487</v>
      </c>
      <c r="X7" s="80">
        <v>12654.111123226712</v>
      </c>
      <c r="Y7" s="80">
        <v>12845.21194839568</v>
      </c>
      <c r="Z7" s="80">
        <v>13037.01165062076</v>
      </c>
      <c r="AA7" s="83">
        <v>13231.41870323204</v>
      </c>
    </row>
    <row r="8" spans="2:27" ht="15">
      <c r="B8" s="56"/>
      <c r="C8" s="52"/>
      <c r="D8" s="52"/>
      <c r="E8" s="52" t="s">
        <v>30</v>
      </c>
      <c r="F8" s="53"/>
      <c r="G8" s="57" t="s">
        <v>126</v>
      </c>
      <c r="H8" s="81">
        <v>15756.188999999998</v>
      </c>
      <c r="I8" s="80">
        <v>16274.238717863343</v>
      </c>
      <c r="J8" s="80">
        <v>17013.168650968124</v>
      </c>
      <c r="K8" s="81">
        <v>17768.280729529615</v>
      </c>
      <c r="L8" s="80">
        <v>3913.59626923193</v>
      </c>
      <c r="M8" s="80">
        <v>3929.381580313</v>
      </c>
      <c r="N8" s="80">
        <v>3959.41059396838</v>
      </c>
      <c r="O8" s="81">
        <v>3953.80055648669</v>
      </c>
      <c r="P8" s="82">
        <v>3989.0055172017314</v>
      </c>
      <c r="Q8" s="80">
        <v>4042.4183012773838</v>
      </c>
      <c r="R8" s="80">
        <v>4096.651385288524</v>
      </c>
      <c r="S8" s="81">
        <v>4146.163514095704</v>
      </c>
      <c r="T8" s="82">
        <v>4187.417841394098</v>
      </c>
      <c r="U8" s="80">
        <v>4230.883238629826</v>
      </c>
      <c r="V8" s="80">
        <v>4275.011350893724</v>
      </c>
      <c r="W8" s="81">
        <v>4319.856220050473</v>
      </c>
      <c r="X8" s="80">
        <v>4368.31204748772</v>
      </c>
      <c r="Y8" s="80">
        <v>4417.197827874397</v>
      </c>
      <c r="Z8" s="80">
        <v>4466.511424779708</v>
      </c>
      <c r="AA8" s="83">
        <v>4516.25942938779</v>
      </c>
    </row>
    <row r="9" spans="2:27" ht="15">
      <c r="B9" s="56"/>
      <c r="C9" s="52"/>
      <c r="D9" s="52"/>
      <c r="E9" s="52" t="s">
        <v>1</v>
      </c>
      <c r="F9" s="53"/>
      <c r="G9" s="57" t="s">
        <v>126</v>
      </c>
      <c r="H9" s="81">
        <v>16331.883000000002</v>
      </c>
      <c r="I9" s="80">
        <v>17126.616614950653</v>
      </c>
      <c r="J9" s="80">
        <v>18872.515070962072</v>
      </c>
      <c r="K9" s="81">
        <v>20174.82531939286</v>
      </c>
      <c r="L9" s="80">
        <v>4284.08307421389</v>
      </c>
      <c r="M9" s="80">
        <v>4252.14016375834</v>
      </c>
      <c r="N9" s="80">
        <v>3885.20393701332</v>
      </c>
      <c r="O9" s="81">
        <v>3910.45582501445</v>
      </c>
      <c r="P9" s="82">
        <v>4069.9089159013197</v>
      </c>
      <c r="Q9" s="80">
        <v>4229.89267255623</v>
      </c>
      <c r="R9" s="80">
        <v>4360.86678336456</v>
      </c>
      <c r="S9" s="81">
        <v>4465.948243128541</v>
      </c>
      <c r="T9" s="82">
        <v>4570.378508752025</v>
      </c>
      <c r="U9" s="80">
        <v>4677.507052959708</v>
      </c>
      <c r="V9" s="80">
        <v>4770.705287314696</v>
      </c>
      <c r="W9" s="81">
        <v>4853.924221935641</v>
      </c>
      <c r="X9" s="80">
        <v>4930.490749110652</v>
      </c>
      <c r="Y9" s="80">
        <v>5005.209649541245</v>
      </c>
      <c r="Z9" s="80">
        <v>5081.158762646241</v>
      </c>
      <c r="AA9" s="83">
        <v>5157.966158094721</v>
      </c>
    </row>
    <row r="10" spans="2:27" ht="15">
      <c r="B10" s="56"/>
      <c r="C10" s="52"/>
      <c r="D10" s="52"/>
      <c r="E10" s="52" t="s">
        <v>2</v>
      </c>
      <c r="F10" s="53"/>
      <c r="G10" s="57" t="s">
        <v>126</v>
      </c>
      <c r="H10" s="81">
        <v>76402.08499999999</v>
      </c>
      <c r="I10" s="80">
        <v>79671.83107187333</v>
      </c>
      <c r="J10" s="80">
        <v>84741.83635989515</v>
      </c>
      <c r="K10" s="81">
        <v>89710.85947439767</v>
      </c>
      <c r="L10" s="80">
        <v>19145.939793280617</v>
      </c>
      <c r="M10" s="80">
        <v>19217.85598717644</v>
      </c>
      <c r="N10" s="80">
        <v>18948.351230814398</v>
      </c>
      <c r="O10" s="81">
        <v>19089.93798872854</v>
      </c>
      <c r="P10" s="82">
        <v>19420.18953521761</v>
      </c>
      <c r="Q10" s="80">
        <v>19753.70146337098</v>
      </c>
      <c r="R10" s="80">
        <v>20093.212986848783</v>
      </c>
      <c r="S10" s="81">
        <v>20404.727086435953</v>
      </c>
      <c r="T10" s="82">
        <v>20716.108371726725</v>
      </c>
      <c r="U10" s="80">
        <v>21036.584761442828</v>
      </c>
      <c r="V10" s="80">
        <v>21344.084589373</v>
      </c>
      <c r="W10" s="81">
        <v>21645.058637352602</v>
      </c>
      <c r="X10" s="80">
        <v>21952.913919825085</v>
      </c>
      <c r="Y10" s="80">
        <v>22267.619425811325</v>
      </c>
      <c r="Z10" s="80">
        <v>22584.68183804671</v>
      </c>
      <c r="AA10" s="83">
        <v>22905.644290714554</v>
      </c>
    </row>
    <row r="11" spans="2:27" ht="15">
      <c r="B11" s="56"/>
      <c r="C11" s="52"/>
      <c r="D11" s="52" t="s">
        <v>31</v>
      </c>
      <c r="E11" s="52"/>
      <c r="F11" s="53"/>
      <c r="G11" s="57" t="s">
        <v>126</v>
      </c>
      <c r="H11" s="81">
        <v>75950.44800000009</v>
      </c>
      <c r="I11" s="80">
        <v>83232.9443501984</v>
      </c>
      <c r="J11" s="80">
        <v>91412.02066698638</v>
      </c>
      <c r="K11" s="81">
        <v>101418.39865704662</v>
      </c>
      <c r="L11" s="80">
        <v>18387.8594543572</v>
      </c>
      <c r="M11" s="80">
        <v>19145.2680982529</v>
      </c>
      <c r="N11" s="80">
        <v>18735.2193976876</v>
      </c>
      <c r="O11" s="81">
        <v>19682.1010497024</v>
      </c>
      <c r="P11" s="82">
        <v>20135.943690858156</v>
      </c>
      <c r="Q11" s="80">
        <v>20644.35368161339</v>
      </c>
      <c r="R11" s="80">
        <v>21029.571776426255</v>
      </c>
      <c r="S11" s="81">
        <v>21423.075201300606</v>
      </c>
      <c r="T11" s="82">
        <v>22076.86230270784</v>
      </c>
      <c r="U11" s="80">
        <v>22552.47710311426</v>
      </c>
      <c r="V11" s="80">
        <v>23134.221687192123</v>
      </c>
      <c r="W11" s="81">
        <v>23648.45957397215</v>
      </c>
      <c r="X11" s="80">
        <v>24350.521103676772</v>
      </c>
      <c r="Y11" s="80">
        <v>25004.17780254953</v>
      </c>
      <c r="Z11" s="80">
        <v>25801.108279112457</v>
      </c>
      <c r="AA11" s="83">
        <v>26262.591471707874</v>
      </c>
    </row>
    <row r="12" spans="2:27" ht="15">
      <c r="B12" s="56"/>
      <c r="C12" s="52"/>
      <c r="D12" s="52" t="s">
        <v>32</v>
      </c>
      <c r="E12" s="52"/>
      <c r="F12" s="53"/>
      <c r="G12" s="57" t="s">
        <v>126</v>
      </c>
      <c r="H12" s="81">
        <v>72928.8179999999</v>
      </c>
      <c r="I12" s="80">
        <v>81121.8893310008</v>
      </c>
      <c r="J12" s="80">
        <v>89170.55861595031</v>
      </c>
      <c r="K12" s="81">
        <v>98246.11427397262</v>
      </c>
      <c r="L12" s="80">
        <v>17752.7900634704</v>
      </c>
      <c r="M12" s="80">
        <v>18398.180767989</v>
      </c>
      <c r="N12" s="80">
        <v>17881.024240387</v>
      </c>
      <c r="O12" s="81">
        <v>18896.8229281535</v>
      </c>
      <c r="P12" s="82">
        <v>19508.872060690133</v>
      </c>
      <c r="Q12" s="80">
        <v>20112.496231944668</v>
      </c>
      <c r="R12" s="80">
        <v>20546.380947941052</v>
      </c>
      <c r="S12" s="81">
        <v>20954.140090424946</v>
      </c>
      <c r="T12" s="82">
        <v>21556.288364038206</v>
      </c>
      <c r="U12" s="80">
        <v>22018.08833461617</v>
      </c>
      <c r="V12" s="80">
        <v>22557.96343687735</v>
      </c>
      <c r="W12" s="81">
        <v>23038.218480418578</v>
      </c>
      <c r="X12" s="80">
        <v>23643.986906270697</v>
      </c>
      <c r="Y12" s="80">
        <v>24232.2510632412</v>
      </c>
      <c r="Z12" s="80">
        <v>24955.955381932872</v>
      </c>
      <c r="AA12" s="83">
        <v>25413.92092252785</v>
      </c>
    </row>
    <row r="13" spans="2:27" ht="15.75" thickBot="1">
      <c r="B13" s="58"/>
      <c r="C13" s="59"/>
      <c r="D13" s="59" t="s">
        <v>33</v>
      </c>
      <c r="E13" s="59"/>
      <c r="F13" s="60"/>
      <c r="G13" s="99" t="s">
        <v>126</v>
      </c>
      <c r="H13" s="84">
        <v>3021.630000000201</v>
      </c>
      <c r="I13" s="85">
        <v>2111.055019197607</v>
      </c>
      <c r="J13" s="85">
        <v>2241.4620510360655</v>
      </c>
      <c r="K13" s="84">
        <v>3172.284383074013</v>
      </c>
      <c r="L13" s="85">
        <v>635.0693908868016</v>
      </c>
      <c r="M13" s="85">
        <v>747.0873302638975</v>
      </c>
      <c r="N13" s="85">
        <v>854.1951573006008</v>
      </c>
      <c r="O13" s="84">
        <v>785.2781215489013</v>
      </c>
      <c r="P13" s="86">
        <v>627.0716301680222</v>
      </c>
      <c r="Q13" s="85">
        <v>531.8574496687215</v>
      </c>
      <c r="R13" s="85">
        <v>483.1908284852034</v>
      </c>
      <c r="S13" s="84">
        <v>468.93511087566003</v>
      </c>
      <c r="T13" s="86">
        <v>520.5739386696332</v>
      </c>
      <c r="U13" s="85">
        <v>534.3887684980873</v>
      </c>
      <c r="V13" s="85">
        <v>576.2582503147714</v>
      </c>
      <c r="W13" s="84">
        <v>610.2410935535736</v>
      </c>
      <c r="X13" s="85">
        <v>706.5341974060757</v>
      </c>
      <c r="Y13" s="85">
        <v>771.9267393083283</v>
      </c>
      <c r="Z13" s="85">
        <v>845.1528971795851</v>
      </c>
      <c r="AA13" s="87">
        <v>848.670549180024</v>
      </c>
    </row>
    <row r="14" ht="15.75" thickBot="1">
      <c r="G14" s="63"/>
    </row>
    <row r="15" spans="2:27" ht="30" customHeight="1">
      <c r="B15" s="217" t="str">
        <f>"Strednodobá predikcia "&amp;Súhrn!$H$3&amp;" - komponenty HDP [zmena oproti predchádzajúcemu obdobiu]"</f>
        <v>Strednodobá predikcia P2Q-2017 - komponenty HDP [zmena oproti predchádzajúcemu obdobiu]</v>
      </c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9"/>
    </row>
    <row r="16" spans="2:27" ht="15">
      <c r="B16" s="282" t="s">
        <v>29</v>
      </c>
      <c r="C16" s="283"/>
      <c r="D16" s="283"/>
      <c r="E16" s="283"/>
      <c r="F16" s="284"/>
      <c r="G16" s="287" t="s">
        <v>72</v>
      </c>
      <c r="H16" s="36" t="str">
        <f>H$3</f>
        <v>Skutočnosť</v>
      </c>
      <c r="I16" s="286">
        <f>I$3</f>
        <v>2017</v>
      </c>
      <c r="J16" s="286">
        <f>J$3</f>
        <v>2018</v>
      </c>
      <c r="K16" s="288">
        <f>K$3</f>
        <v>2019</v>
      </c>
      <c r="L16" s="290">
        <f>L$3</f>
        <v>2016</v>
      </c>
      <c r="M16" s="291"/>
      <c r="N16" s="291"/>
      <c r="O16" s="291"/>
      <c r="P16" s="290">
        <f>P$3</f>
        <v>2017</v>
      </c>
      <c r="Q16" s="291"/>
      <c r="R16" s="291"/>
      <c r="S16" s="292"/>
      <c r="T16" s="290">
        <f>T$3</f>
        <v>2018</v>
      </c>
      <c r="U16" s="291"/>
      <c r="V16" s="291"/>
      <c r="W16" s="292"/>
      <c r="X16" s="291">
        <f>X$3</f>
        <v>2019</v>
      </c>
      <c r="Y16" s="291"/>
      <c r="Z16" s="291"/>
      <c r="AA16" s="293"/>
    </row>
    <row r="17" spans="2:27" ht="15">
      <c r="B17" s="275"/>
      <c r="C17" s="276"/>
      <c r="D17" s="276"/>
      <c r="E17" s="276"/>
      <c r="F17" s="277"/>
      <c r="G17" s="279"/>
      <c r="H17" s="37">
        <f>$H$4</f>
        <v>2016</v>
      </c>
      <c r="I17" s="281"/>
      <c r="J17" s="281"/>
      <c r="K17" s="289"/>
      <c r="L17" s="41" t="s">
        <v>3</v>
      </c>
      <c r="M17" s="41" t="s">
        <v>4</v>
      </c>
      <c r="N17" s="41" t="s">
        <v>5</v>
      </c>
      <c r="O17" s="151" t="s">
        <v>6</v>
      </c>
      <c r="P17" s="43" t="s">
        <v>3</v>
      </c>
      <c r="Q17" s="41" t="s">
        <v>4</v>
      </c>
      <c r="R17" s="41" t="s">
        <v>5</v>
      </c>
      <c r="S17" s="151" t="s">
        <v>6</v>
      </c>
      <c r="T17" s="43" t="s">
        <v>3</v>
      </c>
      <c r="U17" s="41" t="s">
        <v>4</v>
      </c>
      <c r="V17" s="41" t="s">
        <v>5</v>
      </c>
      <c r="W17" s="229" t="s">
        <v>6</v>
      </c>
      <c r="X17" s="41" t="s">
        <v>3</v>
      </c>
      <c r="Y17" s="41" t="s">
        <v>4</v>
      </c>
      <c r="Z17" s="41" t="s">
        <v>5</v>
      </c>
      <c r="AA17" s="44" t="s">
        <v>6</v>
      </c>
    </row>
    <row r="18" spans="2:27" ht="3.75" customHeight="1">
      <c r="B18" s="45"/>
      <c r="C18" s="46"/>
      <c r="D18" s="46"/>
      <c r="E18" s="46"/>
      <c r="F18" s="47"/>
      <c r="G18" s="35"/>
      <c r="H18" s="49"/>
      <c r="I18" s="51"/>
      <c r="J18" s="50"/>
      <c r="K18" s="49"/>
      <c r="L18" s="52"/>
      <c r="M18" s="52"/>
      <c r="N18" s="52"/>
      <c r="O18" s="53"/>
      <c r="P18" s="54"/>
      <c r="Q18" s="52"/>
      <c r="R18" s="52"/>
      <c r="S18" s="53"/>
      <c r="T18" s="54"/>
      <c r="U18" s="52"/>
      <c r="V18" s="52"/>
      <c r="W18" s="53"/>
      <c r="X18" s="52"/>
      <c r="Y18" s="52"/>
      <c r="Z18" s="52"/>
      <c r="AA18" s="55"/>
    </row>
    <row r="19" spans="2:27" ht="15">
      <c r="B19" s="56"/>
      <c r="C19" s="52" t="s">
        <v>0</v>
      </c>
      <c r="D19" s="52"/>
      <c r="E19" s="52"/>
      <c r="F19" s="53"/>
      <c r="G19" s="57" t="s">
        <v>127</v>
      </c>
      <c r="H19" s="70">
        <v>3.285149715913576</v>
      </c>
      <c r="I19" s="71">
        <v>3.226325584884293</v>
      </c>
      <c r="J19" s="71">
        <v>4.161316017441692</v>
      </c>
      <c r="K19" s="70">
        <v>4.550634010233395</v>
      </c>
      <c r="L19" s="71">
        <v>0.6171351384332837</v>
      </c>
      <c r="M19" s="71">
        <v>0.82737745112928</v>
      </c>
      <c r="N19" s="71">
        <v>0.6533568745877005</v>
      </c>
      <c r="O19" s="70">
        <v>0.7823948051354819</v>
      </c>
      <c r="P19" s="72">
        <v>0.8047767166155637</v>
      </c>
      <c r="Q19" s="71">
        <v>0.8164799999999843</v>
      </c>
      <c r="R19" s="71">
        <v>0.8093218000000206</v>
      </c>
      <c r="S19" s="70">
        <v>0.9792096554854197</v>
      </c>
      <c r="T19" s="72">
        <v>1.2547407081936939</v>
      </c>
      <c r="U19" s="71">
        <v>0.9824375869848581</v>
      </c>
      <c r="V19" s="71">
        <v>1.0508220155987402</v>
      </c>
      <c r="W19" s="70">
        <v>0.9464959851245993</v>
      </c>
      <c r="X19" s="71">
        <v>1.2872212115100865</v>
      </c>
      <c r="Y19" s="71">
        <v>1.1591737070591392</v>
      </c>
      <c r="Z19" s="71">
        <v>1.2310151931547182</v>
      </c>
      <c r="AA19" s="73">
        <v>0.8837888178060211</v>
      </c>
    </row>
    <row r="20" spans="2:27" ht="15">
      <c r="B20" s="56"/>
      <c r="C20" s="52"/>
      <c r="D20" s="52"/>
      <c r="E20" s="52" t="s">
        <v>180</v>
      </c>
      <c r="F20" s="53"/>
      <c r="G20" s="57" t="s">
        <v>127</v>
      </c>
      <c r="H20" s="70">
        <v>2.87472142742196</v>
      </c>
      <c r="I20" s="71">
        <v>3.2092843299991785</v>
      </c>
      <c r="J20" s="71">
        <v>3.595216377493273</v>
      </c>
      <c r="K20" s="70">
        <v>3.865357224884505</v>
      </c>
      <c r="L20" s="71">
        <v>0.7446477793898225</v>
      </c>
      <c r="M20" s="71">
        <v>0.8082533732939368</v>
      </c>
      <c r="N20" s="71">
        <v>0.6431902172932382</v>
      </c>
      <c r="O20" s="70">
        <v>0.8481779077346658</v>
      </c>
      <c r="P20" s="72">
        <v>0.7989999999999924</v>
      </c>
      <c r="Q20" s="71">
        <v>0.7993505527247038</v>
      </c>
      <c r="R20" s="71">
        <v>0.7993505527246185</v>
      </c>
      <c r="S20" s="70">
        <v>0.8514967269734228</v>
      </c>
      <c r="T20" s="72">
        <v>0.9071671061553559</v>
      </c>
      <c r="U20" s="71">
        <v>0.9400286750177287</v>
      </c>
      <c r="V20" s="71">
        <v>0.9314369448975697</v>
      </c>
      <c r="W20" s="70">
        <v>0.9219445866313976</v>
      </c>
      <c r="X20" s="71">
        <v>0.9579705184849843</v>
      </c>
      <c r="Y20" s="71">
        <v>0.9839879760958894</v>
      </c>
      <c r="Z20" s="71">
        <v>0.9632025478270663</v>
      </c>
      <c r="AA20" s="73">
        <v>0.9615001099276128</v>
      </c>
    </row>
    <row r="21" spans="2:27" ht="15">
      <c r="B21" s="56"/>
      <c r="C21" s="52"/>
      <c r="D21" s="52"/>
      <c r="E21" s="52" t="s">
        <v>30</v>
      </c>
      <c r="F21" s="53"/>
      <c r="G21" s="57" t="s">
        <v>127</v>
      </c>
      <c r="H21" s="70">
        <v>1.610732776383884</v>
      </c>
      <c r="I21" s="71">
        <v>1.0951989432076488</v>
      </c>
      <c r="J21" s="71">
        <v>1.436637881358422</v>
      </c>
      <c r="K21" s="70">
        <v>1.6324219254398145</v>
      </c>
      <c r="L21" s="71">
        <v>-0.30473396498639715</v>
      </c>
      <c r="M21" s="71">
        <v>0.2502697826987941</v>
      </c>
      <c r="N21" s="71">
        <v>0.23833712703695653</v>
      </c>
      <c r="O21" s="70">
        <v>-0.30324383597869087</v>
      </c>
      <c r="P21" s="72">
        <v>0.1267113036951315</v>
      </c>
      <c r="Q21" s="71">
        <v>0.7989914332065666</v>
      </c>
      <c r="R21" s="71">
        <v>0.6883379056765051</v>
      </c>
      <c r="S21" s="70">
        <v>0.26789773760722824</v>
      </c>
      <c r="T21" s="72">
        <v>0.24818217901123774</v>
      </c>
      <c r="U21" s="71">
        <v>0.27273836425378306</v>
      </c>
      <c r="V21" s="71">
        <v>0.3009215548569415</v>
      </c>
      <c r="W21" s="70">
        <v>0.33317093968709344</v>
      </c>
      <c r="X21" s="71">
        <v>0.42572600560902174</v>
      </c>
      <c r="Y21" s="71">
        <v>0.4704312189603712</v>
      </c>
      <c r="Z21" s="71">
        <v>0.4914136109941012</v>
      </c>
      <c r="AA21" s="73">
        <v>0.5156830894288902</v>
      </c>
    </row>
    <row r="22" spans="2:27" ht="15">
      <c r="B22" s="56"/>
      <c r="C22" s="52"/>
      <c r="D22" s="52"/>
      <c r="E22" s="52" t="s">
        <v>1</v>
      </c>
      <c r="F22" s="53"/>
      <c r="G22" s="57" t="s">
        <v>127</v>
      </c>
      <c r="H22" s="70">
        <v>-9.252973985216897</v>
      </c>
      <c r="I22" s="71">
        <v>3.114161965859182</v>
      </c>
      <c r="J22" s="71">
        <v>8.027176817855207</v>
      </c>
      <c r="K22" s="70">
        <v>4.436977454825339</v>
      </c>
      <c r="L22" s="71">
        <v>-8.077579501565864</v>
      </c>
      <c r="M22" s="71">
        <v>-1.570531683309909</v>
      </c>
      <c r="N22" s="71">
        <v>-7.789135584683336</v>
      </c>
      <c r="O22" s="70">
        <v>-0.2710548803479611</v>
      </c>
      <c r="P22" s="72">
        <v>3.715308928297432</v>
      </c>
      <c r="Q22" s="71">
        <v>2.9569600000000094</v>
      </c>
      <c r="R22" s="71">
        <v>2.950000099999997</v>
      </c>
      <c r="S22" s="70">
        <v>1.9942487486422635</v>
      </c>
      <c r="T22" s="72">
        <v>1.8201156221507375</v>
      </c>
      <c r="U22" s="71">
        <v>1.7558545260428957</v>
      </c>
      <c r="V22" s="71">
        <v>1.3977997826951594</v>
      </c>
      <c r="W22" s="70">
        <v>1.1489551786371095</v>
      </c>
      <c r="X22" s="71">
        <v>0.9844917540278431</v>
      </c>
      <c r="Y22" s="71">
        <v>0.9193640930278661</v>
      </c>
      <c r="Z22" s="71">
        <v>0.9291794484252733</v>
      </c>
      <c r="AA22" s="73">
        <v>0.94118886147956</v>
      </c>
    </row>
    <row r="23" spans="2:27" ht="15">
      <c r="B23" s="56"/>
      <c r="C23" s="52"/>
      <c r="D23" s="52"/>
      <c r="E23" s="52" t="s">
        <v>2</v>
      </c>
      <c r="F23" s="53"/>
      <c r="G23" s="57" t="s">
        <v>127</v>
      </c>
      <c r="H23" s="70">
        <v>-0.3908199768245595</v>
      </c>
      <c r="I23" s="71">
        <v>2.7562573495994087</v>
      </c>
      <c r="J23" s="71">
        <v>4.168241514901055</v>
      </c>
      <c r="K23" s="70">
        <v>3.5633467717073586</v>
      </c>
      <c r="L23" s="71">
        <v>-1.7024963042974406</v>
      </c>
      <c r="M23" s="71">
        <v>0.13102245865582063</v>
      </c>
      <c r="N23" s="71">
        <v>-1.4048820925952583</v>
      </c>
      <c r="O23" s="70">
        <v>0.3666955338941307</v>
      </c>
      <c r="P23" s="72">
        <v>1.2931484420240196</v>
      </c>
      <c r="Q23" s="71">
        <v>1.2779303098758703</v>
      </c>
      <c r="R23" s="71">
        <v>1.2619976883819817</v>
      </c>
      <c r="S23" s="70">
        <v>0.9965687545287665</v>
      </c>
      <c r="T23" s="72">
        <v>0.9874644182012275</v>
      </c>
      <c r="U23" s="71">
        <v>0.9987146961544937</v>
      </c>
      <c r="V23" s="71">
        <v>0.9175123008261465</v>
      </c>
      <c r="W23" s="70">
        <v>0.8608661017304797</v>
      </c>
      <c r="X23" s="71">
        <v>0.8610870740478447</v>
      </c>
      <c r="Y23" s="71">
        <v>0.8695365089278226</v>
      </c>
      <c r="Z23" s="71">
        <v>0.864429840505295</v>
      </c>
      <c r="AA23" s="73">
        <v>0.8712893078202057</v>
      </c>
    </row>
    <row r="24" spans="2:27" ht="15">
      <c r="B24" s="56"/>
      <c r="C24" s="52"/>
      <c r="D24" s="52" t="s">
        <v>31</v>
      </c>
      <c r="E24" s="52"/>
      <c r="F24" s="53"/>
      <c r="G24" s="57" t="s">
        <v>127</v>
      </c>
      <c r="H24" s="70">
        <v>4.763717831108693</v>
      </c>
      <c r="I24" s="71">
        <v>6.406203250983353</v>
      </c>
      <c r="J24" s="71">
        <v>7.839149864993146</v>
      </c>
      <c r="K24" s="70">
        <v>8.739944906119064</v>
      </c>
      <c r="L24" s="71">
        <v>-0.594622275034169</v>
      </c>
      <c r="M24" s="71">
        <v>4.873960899716295</v>
      </c>
      <c r="N24" s="71">
        <v>-1.5571343060253895</v>
      </c>
      <c r="O24" s="70">
        <v>3.6073465386600105</v>
      </c>
      <c r="P24" s="72">
        <v>0.7492299999999972</v>
      </c>
      <c r="Q24" s="71">
        <v>1.7708301094796042</v>
      </c>
      <c r="R24" s="71">
        <v>1.4742582348664683</v>
      </c>
      <c r="S24" s="70">
        <v>1.4786875666091817</v>
      </c>
      <c r="T24" s="72">
        <v>2.597871507794764</v>
      </c>
      <c r="U24" s="71">
        <v>1.6761710370061849</v>
      </c>
      <c r="V24" s="71">
        <v>2.0864057650773447</v>
      </c>
      <c r="W24" s="70">
        <v>1.7173440794804833</v>
      </c>
      <c r="X24" s="71">
        <v>2.451566733838021</v>
      </c>
      <c r="Y24" s="71">
        <v>2.1582674455954134</v>
      </c>
      <c r="Z24" s="71">
        <v>2.653575895488075</v>
      </c>
      <c r="AA24" s="73">
        <v>1.2672793714885842</v>
      </c>
    </row>
    <row r="25" spans="2:27" ht="15">
      <c r="B25" s="56"/>
      <c r="C25" s="52"/>
      <c r="D25" s="52" t="s">
        <v>32</v>
      </c>
      <c r="E25" s="52"/>
      <c r="F25" s="53"/>
      <c r="G25" s="57" t="s">
        <v>127</v>
      </c>
      <c r="H25" s="70">
        <v>2.9294394246848157</v>
      </c>
      <c r="I25" s="71">
        <v>6.828626227417331</v>
      </c>
      <c r="J25" s="71">
        <v>7.731401796548369</v>
      </c>
      <c r="K25" s="70">
        <v>8.069749641216532</v>
      </c>
      <c r="L25" s="71">
        <v>-1.4111787235038946</v>
      </c>
      <c r="M25" s="71">
        <v>4.46114013806698</v>
      </c>
      <c r="N25" s="71">
        <v>-2.472617132615156</v>
      </c>
      <c r="O25" s="70">
        <v>4.005426219900414</v>
      </c>
      <c r="P25" s="72">
        <v>1.359961275852342</v>
      </c>
      <c r="Q25" s="71">
        <v>1.7799999479600075</v>
      </c>
      <c r="R25" s="71">
        <v>1.5720430442431166</v>
      </c>
      <c r="S25" s="70">
        <v>1.514041530068667</v>
      </c>
      <c r="T25" s="72">
        <v>2.4215722897071004</v>
      </c>
      <c r="U25" s="71">
        <v>1.7264801264735894</v>
      </c>
      <c r="V25" s="71">
        <v>2.0226383258225695</v>
      </c>
      <c r="W25" s="70">
        <v>1.6812364867675882</v>
      </c>
      <c r="X25" s="71">
        <v>2.1313411375484463</v>
      </c>
      <c r="Y25" s="71">
        <v>1.958762950054421</v>
      </c>
      <c r="Z25" s="71">
        <v>2.4247526065961154</v>
      </c>
      <c r="AA25" s="73">
        <v>1.2745312535782887</v>
      </c>
    </row>
    <row r="26" spans="2:27" ht="15.75" thickBot="1">
      <c r="B26" s="58"/>
      <c r="C26" s="59"/>
      <c r="D26" s="59" t="s">
        <v>33</v>
      </c>
      <c r="E26" s="59"/>
      <c r="F26" s="60"/>
      <c r="G26" s="99" t="s">
        <v>127</v>
      </c>
      <c r="H26" s="75">
        <v>34.85225994564507</v>
      </c>
      <c r="I26" s="74">
        <v>1.1173099860019278</v>
      </c>
      <c r="J26" s="74">
        <v>9.264392809537839</v>
      </c>
      <c r="K26" s="75">
        <v>17.480608700500582</v>
      </c>
      <c r="L26" s="74">
        <v>12.199751615160224</v>
      </c>
      <c r="M26" s="74">
        <v>10.557647654654701</v>
      </c>
      <c r="N26" s="74">
        <v>10.352125720142013</v>
      </c>
      <c r="O26" s="75">
        <v>-0.9693324682522331</v>
      </c>
      <c r="P26" s="76">
        <v>-6.625003671485857</v>
      </c>
      <c r="Q26" s="74">
        <v>1.6506412377110422</v>
      </c>
      <c r="R26" s="74">
        <v>0.19096386297383106</v>
      </c>
      <c r="S26" s="75">
        <v>1.0083186243352742</v>
      </c>
      <c r="T26" s="76">
        <v>4.955198842759728</v>
      </c>
      <c r="U26" s="74">
        <v>1.0197183263676521</v>
      </c>
      <c r="V26" s="74">
        <v>2.9242896356355175</v>
      </c>
      <c r="W26" s="75">
        <v>2.1876300901070778</v>
      </c>
      <c r="X26" s="74">
        <v>6.601700162676295</v>
      </c>
      <c r="Y26" s="74">
        <v>4.635424867979452</v>
      </c>
      <c r="Z26" s="74">
        <v>5.422091395680596</v>
      </c>
      <c r="AA26" s="77">
        <v>1.1820340081691256</v>
      </c>
    </row>
    <row r="27" ht="15.75" thickBot="1"/>
    <row r="28" spans="2:27" ht="30" customHeight="1">
      <c r="B28" s="217" t="str">
        <f>"Strednodobá predikcia "&amp;Súhrn!$H$3&amp;" - komponenty HDP [príspevky k rastu]"</f>
        <v>Strednodobá predikcia P2Q-2017 - komponenty HDP [príspevky k rastu]</v>
      </c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9"/>
    </row>
    <row r="29" spans="2:27" ht="15">
      <c r="B29" s="282" t="s">
        <v>29</v>
      </c>
      <c r="C29" s="283"/>
      <c r="D29" s="283"/>
      <c r="E29" s="283"/>
      <c r="F29" s="284"/>
      <c r="G29" s="287" t="s">
        <v>72</v>
      </c>
      <c r="H29" s="36" t="str">
        <f>H$3</f>
        <v>Skutočnosť</v>
      </c>
      <c r="I29" s="286">
        <f>I$3</f>
        <v>2017</v>
      </c>
      <c r="J29" s="286">
        <f>J$3</f>
        <v>2018</v>
      </c>
      <c r="K29" s="288">
        <f>K$3</f>
        <v>2019</v>
      </c>
      <c r="L29" s="290">
        <f>L$3</f>
        <v>2016</v>
      </c>
      <c r="M29" s="291"/>
      <c r="N29" s="291"/>
      <c r="O29" s="291"/>
      <c r="P29" s="290">
        <f>P$3</f>
        <v>2017</v>
      </c>
      <c r="Q29" s="291"/>
      <c r="R29" s="291"/>
      <c r="S29" s="292"/>
      <c r="T29" s="290">
        <f>T$3</f>
        <v>2018</v>
      </c>
      <c r="U29" s="291"/>
      <c r="V29" s="291"/>
      <c r="W29" s="292"/>
      <c r="X29" s="291">
        <f>X$3</f>
        <v>2019</v>
      </c>
      <c r="Y29" s="291"/>
      <c r="Z29" s="291"/>
      <c r="AA29" s="293"/>
    </row>
    <row r="30" spans="2:27" ht="15">
      <c r="B30" s="275"/>
      <c r="C30" s="276"/>
      <c r="D30" s="276"/>
      <c r="E30" s="276"/>
      <c r="F30" s="277"/>
      <c r="G30" s="279"/>
      <c r="H30" s="37">
        <f>$H$4</f>
        <v>2016</v>
      </c>
      <c r="I30" s="281"/>
      <c r="J30" s="281"/>
      <c r="K30" s="289"/>
      <c r="L30" s="41" t="s">
        <v>3</v>
      </c>
      <c r="M30" s="41" t="s">
        <v>4</v>
      </c>
      <c r="N30" s="41" t="s">
        <v>5</v>
      </c>
      <c r="O30" s="151" t="s">
        <v>6</v>
      </c>
      <c r="P30" s="43" t="s">
        <v>3</v>
      </c>
      <c r="Q30" s="41" t="s">
        <v>4</v>
      </c>
      <c r="R30" s="41" t="s">
        <v>5</v>
      </c>
      <c r="S30" s="151" t="s">
        <v>6</v>
      </c>
      <c r="T30" s="43" t="s">
        <v>3</v>
      </c>
      <c r="U30" s="41" t="s">
        <v>4</v>
      </c>
      <c r="V30" s="41" t="s">
        <v>5</v>
      </c>
      <c r="W30" s="229" t="s">
        <v>6</v>
      </c>
      <c r="X30" s="41" t="s">
        <v>3</v>
      </c>
      <c r="Y30" s="41" t="s">
        <v>4</v>
      </c>
      <c r="Z30" s="41" t="s">
        <v>5</v>
      </c>
      <c r="AA30" s="44" t="s">
        <v>6</v>
      </c>
    </row>
    <row r="31" spans="2:27" ht="3.75" customHeight="1">
      <c r="B31" s="45"/>
      <c r="C31" s="46"/>
      <c r="D31" s="46"/>
      <c r="E31" s="46"/>
      <c r="F31" s="47"/>
      <c r="G31" s="35"/>
      <c r="H31" s="49"/>
      <c r="I31" s="51"/>
      <c r="J31" s="50"/>
      <c r="K31" s="49"/>
      <c r="L31" s="52"/>
      <c r="M31" s="52"/>
      <c r="N31" s="52"/>
      <c r="O31" s="53"/>
      <c r="P31" s="54"/>
      <c r="Q31" s="52"/>
      <c r="R31" s="52"/>
      <c r="S31" s="53"/>
      <c r="T31" s="54"/>
      <c r="U31" s="52"/>
      <c r="V31" s="52"/>
      <c r="W31" s="53"/>
      <c r="X31" s="52"/>
      <c r="Y31" s="52"/>
      <c r="Z31" s="52"/>
      <c r="AA31" s="55"/>
    </row>
    <row r="32" spans="2:27" ht="15">
      <c r="B32" s="56"/>
      <c r="C32" s="52" t="s">
        <v>0</v>
      </c>
      <c r="D32" s="52"/>
      <c r="E32" s="52"/>
      <c r="F32" s="53"/>
      <c r="G32" s="57" t="s">
        <v>127</v>
      </c>
      <c r="H32" s="70">
        <v>3.285149715913576</v>
      </c>
      <c r="I32" s="71">
        <v>3.226325584884293</v>
      </c>
      <c r="J32" s="71">
        <v>4.161316017441692</v>
      </c>
      <c r="K32" s="70">
        <v>4.550634010233395</v>
      </c>
      <c r="L32" s="71">
        <v>0.6171351384332837</v>
      </c>
      <c r="M32" s="71">
        <v>0.82737745112928</v>
      </c>
      <c r="N32" s="71">
        <v>0.6533568745877005</v>
      </c>
      <c r="O32" s="70">
        <v>0.7823948051354819</v>
      </c>
      <c r="P32" s="72">
        <v>0.8047767166155637</v>
      </c>
      <c r="Q32" s="71">
        <v>0.8164799999999843</v>
      </c>
      <c r="R32" s="71">
        <v>0.8093218000000206</v>
      </c>
      <c r="S32" s="70">
        <v>0.9792096554854197</v>
      </c>
      <c r="T32" s="72">
        <v>1.2547407081936939</v>
      </c>
      <c r="U32" s="71">
        <v>0.9824375869848581</v>
      </c>
      <c r="V32" s="71">
        <v>1.0508220155987402</v>
      </c>
      <c r="W32" s="70">
        <v>0.9464959851245993</v>
      </c>
      <c r="X32" s="71">
        <v>1.2872212115100865</v>
      </c>
      <c r="Y32" s="71">
        <v>1.1591737070591392</v>
      </c>
      <c r="Z32" s="71">
        <v>1.2310151931547182</v>
      </c>
      <c r="AA32" s="73">
        <v>0.8837888178060211</v>
      </c>
    </row>
    <row r="33" spans="2:27" ht="15">
      <c r="B33" s="56"/>
      <c r="C33" s="52"/>
      <c r="D33" s="52"/>
      <c r="E33" s="52" t="s">
        <v>180</v>
      </c>
      <c r="F33" s="53"/>
      <c r="G33" s="57" t="s">
        <v>128</v>
      </c>
      <c r="H33" s="70">
        <v>1.4976902646923882</v>
      </c>
      <c r="I33" s="71">
        <v>1.6653488638715144</v>
      </c>
      <c r="J33" s="71">
        <v>1.8653071758218371</v>
      </c>
      <c r="K33" s="70">
        <v>1.994565061814369</v>
      </c>
      <c r="L33" s="71">
        <v>0.38593161300926443</v>
      </c>
      <c r="M33" s="71">
        <v>0.41942761124071515</v>
      </c>
      <c r="N33" s="71">
        <v>0.3337079402578554</v>
      </c>
      <c r="O33" s="70">
        <v>0.44001775160737816</v>
      </c>
      <c r="P33" s="72">
        <v>0.41477579324444136</v>
      </c>
      <c r="Q33" s="71">
        <v>0.4149339921359339</v>
      </c>
      <c r="R33" s="71">
        <v>0.414863491857152</v>
      </c>
      <c r="S33" s="70">
        <v>0.4418836805945058</v>
      </c>
      <c r="T33" s="72">
        <v>0.4701783794902414</v>
      </c>
      <c r="U33" s="71">
        <v>0.4855378715353082</v>
      </c>
      <c r="V33" s="71">
        <v>0.48089807918550703</v>
      </c>
      <c r="W33" s="70">
        <v>0.4754348431123527</v>
      </c>
      <c r="X33" s="71">
        <v>0.4938927981563565</v>
      </c>
      <c r="Y33" s="71">
        <v>0.5056573173224264</v>
      </c>
      <c r="Z33" s="71">
        <v>0.49411879269179926</v>
      </c>
      <c r="AA33" s="73">
        <v>0.4919405392765111</v>
      </c>
    </row>
    <row r="34" spans="2:27" ht="15">
      <c r="B34" s="56"/>
      <c r="C34" s="52"/>
      <c r="D34" s="52"/>
      <c r="E34" s="52" t="s">
        <v>30</v>
      </c>
      <c r="F34" s="53"/>
      <c r="G34" s="57" t="s">
        <v>128</v>
      </c>
      <c r="H34" s="70">
        <v>0.3044522189565501</v>
      </c>
      <c r="I34" s="71">
        <v>0.20365278971443854</v>
      </c>
      <c r="J34" s="71">
        <v>0.26162830280724564</v>
      </c>
      <c r="K34" s="70">
        <v>0.2895064321679001</v>
      </c>
      <c r="L34" s="71">
        <v>-0.05771287581466313</v>
      </c>
      <c r="M34" s="71">
        <v>0.04696375986625738</v>
      </c>
      <c r="N34" s="71">
        <v>0.0444685758547833</v>
      </c>
      <c r="O34" s="70">
        <v>-0.05634548126418252</v>
      </c>
      <c r="P34" s="72">
        <v>0.023290500650392548</v>
      </c>
      <c r="Q34" s="71">
        <v>0.14587283639966028</v>
      </c>
      <c r="R34" s="71">
        <v>0.1256488874715153</v>
      </c>
      <c r="S34" s="70">
        <v>0.04884324239976146</v>
      </c>
      <c r="T34" s="72">
        <v>0.0449299541926674</v>
      </c>
      <c r="U34" s="71">
        <v>0.048884677493348176</v>
      </c>
      <c r="V34" s="71">
        <v>0.053557074430245225</v>
      </c>
      <c r="W34" s="70">
        <v>0.058856676479448006</v>
      </c>
      <c r="X34" s="71">
        <v>0.07475015377854764</v>
      </c>
      <c r="Y34" s="71">
        <v>0.08189707082213964</v>
      </c>
      <c r="Z34" s="71">
        <v>0.08496741547989935</v>
      </c>
      <c r="AA34" s="73">
        <v>0.08851227027926614</v>
      </c>
    </row>
    <row r="35" spans="2:27" ht="15">
      <c r="B35" s="56"/>
      <c r="C35" s="52"/>
      <c r="D35" s="52"/>
      <c r="E35" s="52" t="s">
        <v>1</v>
      </c>
      <c r="F35" s="53"/>
      <c r="G35" s="57" t="s">
        <v>128</v>
      </c>
      <c r="H35" s="70">
        <v>-2.1713362661064166</v>
      </c>
      <c r="I35" s="71">
        <v>0.6420686405548631</v>
      </c>
      <c r="J35" s="71">
        <v>1.6532211021028909</v>
      </c>
      <c r="K35" s="70">
        <v>0.9477240478199431</v>
      </c>
      <c r="L35" s="71">
        <v>-1.9424079906855976</v>
      </c>
      <c r="M35" s="71">
        <v>-0.34502885829676255</v>
      </c>
      <c r="N35" s="71">
        <v>-1.6704929633164518</v>
      </c>
      <c r="O35" s="70">
        <v>-0.053255742961875845</v>
      </c>
      <c r="P35" s="72">
        <v>0.7223383940891728</v>
      </c>
      <c r="Q35" s="71">
        <v>0.5914975785363429</v>
      </c>
      <c r="R35" s="71">
        <v>0.6026341419485902</v>
      </c>
      <c r="S35" s="70">
        <v>0.4160415336603192</v>
      </c>
      <c r="T35" s="72">
        <v>0.38353063007160093</v>
      </c>
      <c r="U35" s="71">
        <v>0.37205558489498874</v>
      </c>
      <c r="V35" s="71">
        <v>0.2984542868401966</v>
      </c>
      <c r="W35" s="70">
        <v>0.24616404533649955</v>
      </c>
      <c r="X35" s="71">
        <v>0.21135073807598384</v>
      </c>
      <c r="Y35" s="71">
        <v>0.19677922745643628</v>
      </c>
      <c r="Z35" s="71">
        <v>0.19840862206694554</v>
      </c>
      <c r="AA35" s="73">
        <v>0.20037377238385934</v>
      </c>
    </row>
    <row r="36" spans="2:27" ht="15">
      <c r="B36" s="56"/>
      <c r="C36" s="52"/>
      <c r="D36" s="52"/>
      <c r="E36" s="52" t="s">
        <v>2</v>
      </c>
      <c r="F36" s="53"/>
      <c r="G36" s="57" t="s">
        <v>128</v>
      </c>
      <c r="H36" s="70">
        <v>-0.36919378245749257</v>
      </c>
      <c r="I36" s="71">
        <v>2.5110702941408163</v>
      </c>
      <c r="J36" s="71">
        <v>3.7801565807319784</v>
      </c>
      <c r="K36" s="70">
        <v>3.231795541802217</v>
      </c>
      <c r="L36" s="71">
        <v>-1.6141892534910083</v>
      </c>
      <c r="M36" s="71">
        <v>0.1213625128102334</v>
      </c>
      <c r="N36" s="71">
        <v>-1.2923164472038247</v>
      </c>
      <c r="O36" s="70">
        <v>0.33041652738131977</v>
      </c>
      <c r="P36" s="72">
        <v>1.1604046879840113</v>
      </c>
      <c r="Q36" s="71">
        <v>1.1523044070719348</v>
      </c>
      <c r="R36" s="71">
        <v>1.1431465212772551</v>
      </c>
      <c r="S36" s="70">
        <v>0.9067684566545843</v>
      </c>
      <c r="T36" s="72">
        <v>0.8986389637545141</v>
      </c>
      <c r="U36" s="71">
        <v>0.906478133923643</v>
      </c>
      <c r="V36" s="71">
        <v>0.832909440455951</v>
      </c>
      <c r="W36" s="70">
        <v>0.7804555649283088</v>
      </c>
      <c r="X36" s="71">
        <v>0.7799936900108753</v>
      </c>
      <c r="Y36" s="71">
        <v>0.7843336156010106</v>
      </c>
      <c r="Z36" s="71">
        <v>0.777494830238636</v>
      </c>
      <c r="AA36" s="73">
        <v>0.7808265819396366</v>
      </c>
    </row>
    <row r="37" spans="2:27" ht="15">
      <c r="B37" s="56"/>
      <c r="C37" s="52"/>
      <c r="D37" s="52" t="s">
        <v>31</v>
      </c>
      <c r="E37" s="52"/>
      <c r="F37" s="53"/>
      <c r="G37" s="57" t="s">
        <v>128</v>
      </c>
      <c r="H37" s="70">
        <v>4.6621850104785985</v>
      </c>
      <c r="I37" s="71">
        <v>6.359415586643307</v>
      </c>
      <c r="J37" s="71">
        <v>8.021617311000147</v>
      </c>
      <c r="K37" s="70">
        <v>9.259161606046252</v>
      </c>
      <c r="L37" s="71">
        <v>-0.5823806458052934</v>
      </c>
      <c r="M37" s="71">
        <v>4.716129617412852</v>
      </c>
      <c r="N37" s="71">
        <v>-1.5671803023265474</v>
      </c>
      <c r="O37" s="70">
        <v>3.550886086462458</v>
      </c>
      <c r="P37" s="72">
        <v>0.7581757884066507</v>
      </c>
      <c r="Q37" s="71">
        <v>1.7909863429893373</v>
      </c>
      <c r="R37" s="71">
        <v>1.5051532674915582</v>
      </c>
      <c r="S37" s="70">
        <v>1.5196332130947459</v>
      </c>
      <c r="T37" s="72">
        <v>2.683013742494957</v>
      </c>
      <c r="U37" s="71">
        <v>1.7540684924027363</v>
      </c>
      <c r="V37" s="71">
        <v>2.198367640847719</v>
      </c>
      <c r="W37" s="70">
        <v>1.8280451953459516</v>
      </c>
      <c r="X37" s="71">
        <v>2.6295237306955035</v>
      </c>
      <c r="Y37" s="71">
        <v>2.3415453997829956</v>
      </c>
      <c r="Z37" s="71">
        <v>2.9073484231523725</v>
      </c>
      <c r="AA37" s="73">
        <v>1.4079862837897674</v>
      </c>
    </row>
    <row r="38" spans="2:27" ht="15">
      <c r="B38" s="56"/>
      <c r="C38" s="52"/>
      <c r="D38" s="52" t="s">
        <v>32</v>
      </c>
      <c r="E38" s="52"/>
      <c r="F38" s="53"/>
      <c r="G38" s="57" t="s">
        <v>128</v>
      </c>
      <c r="H38" s="70">
        <v>-2.702264686317639</v>
      </c>
      <c r="I38" s="71">
        <v>-6.277380149259525</v>
      </c>
      <c r="J38" s="71">
        <v>-7.355301962260191</v>
      </c>
      <c r="K38" s="70">
        <v>-7.940323137615053</v>
      </c>
      <c r="L38" s="71">
        <v>1.299208957315557</v>
      </c>
      <c r="M38" s="71">
        <v>-4.02437626420511</v>
      </c>
      <c r="N38" s="71">
        <v>2.3109251411966256</v>
      </c>
      <c r="O38" s="70">
        <v>-3.627237947489176</v>
      </c>
      <c r="P38" s="72">
        <v>-1.2709403745065124</v>
      </c>
      <c r="Q38" s="71">
        <v>-1.6726456586347738</v>
      </c>
      <c r="R38" s="71">
        <v>-1.4913490698210283</v>
      </c>
      <c r="S38" s="70">
        <v>-1.4471920142639116</v>
      </c>
      <c r="T38" s="72">
        <v>-2.3269119980557984</v>
      </c>
      <c r="U38" s="71">
        <v>-1.6781090393414915</v>
      </c>
      <c r="V38" s="71">
        <v>-1.9804550657049231</v>
      </c>
      <c r="W38" s="70">
        <v>-1.662004775149692</v>
      </c>
      <c r="X38" s="71">
        <v>-2.122296209196261</v>
      </c>
      <c r="Y38" s="71">
        <v>-1.9667053083248887</v>
      </c>
      <c r="Z38" s="71">
        <v>-2.453828060236292</v>
      </c>
      <c r="AA38" s="73">
        <v>-1.3050240479233608</v>
      </c>
    </row>
    <row r="39" spans="2:27" ht="15">
      <c r="B39" s="56"/>
      <c r="C39" s="52"/>
      <c r="D39" s="52" t="s">
        <v>33</v>
      </c>
      <c r="E39" s="52"/>
      <c r="F39" s="53"/>
      <c r="G39" s="57" t="s">
        <v>128</v>
      </c>
      <c r="H39" s="88">
        <v>1.9599203241609642</v>
      </c>
      <c r="I39" s="71">
        <v>0.08203543738377171</v>
      </c>
      <c r="J39" s="71">
        <v>0.6663153487399481</v>
      </c>
      <c r="K39" s="70">
        <v>1.3188384684311851</v>
      </c>
      <c r="L39" s="71">
        <v>0.7168283115102637</v>
      </c>
      <c r="M39" s="71">
        <v>0.6917533532077423</v>
      </c>
      <c r="N39" s="71">
        <v>0.7437448388700783</v>
      </c>
      <c r="O39" s="70">
        <v>-0.07635186102671765</v>
      </c>
      <c r="P39" s="72">
        <v>-0.5127645860998618</v>
      </c>
      <c r="Q39" s="71">
        <v>0.11834068435456332</v>
      </c>
      <c r="R39" s="71">
        <v>0.013804197670530115</v>
      </c>
      <c r="S39" s="70">
        <v>0.07244119883083396</v>
      </c>
      <c r="T39" s="72">
        <v>0.3561017444391588</v>
      </c>
      <c r="U39" s="71">
        <v>0.07595945306124513</v>
      </c>
      <c r="V39" s="71">
        <v>0.2179125751427958</v>
      </c>
      <c r="W39" s="70">
        <v>0.1660404201962598</v>
      </c>
      <c r="X39" s="71">
        <v>0.5072275214992419</v>
      </c>
      <c r="Y39" s="71">
        <v>0.3748400914581067</v>
      </c>
      <c r="Z39" s="71">
        <v>0.45352036291608055</v>
      </c>
      <c r="AA39" s="73">
        <v>0.10296223586640639</v>
      </c>
    </row>
    <row r="40" spans="2:27" ht="15.75" thickBot="1">
      <c r="B40" s="58"/>
      <c r="C40" s="59"/>
      <c r="D40" s="59" t="s">
        <v>46</v>
      </c>
      <c r="E40" s="59"/>
      <c r="F40" s="60"/>
      <c r="G40" s="99" t="s">
        <v>128</v>
      </c>
      <c r="H40" s="89">
        <v>1.694423174210108</v>
      </c>
      <c r="I40" s="74">
        <v>0.6332198533597029</v>
      </c>
      <c r="J40" s="74">
        <v>-0.2851559120302209</v>
      </c>
      <c r="K40" s="75">
        <v>0</v>
      </c>
      <c r="L40" s="74">
        <v>1.5144960804140137</v>
      </c>
      <c r="M40" s="74">
        <v>0.014261585111336725</v>
      </c>
      <c r="N40" s="74">
        <v>1.201928482921421</v>
      </c>
      <c r="O40" s="75">
        <v>0.5283301387808798</v>
      </c>
      <c r="P40" s="76">
        <v>0.15713661473140872</v>
      </c>
      <c r="Q40" s="74">
        <v>-0.45416509142650174</v>
      </c>
      <c r="R40" s="74">
        <v>-0.3476289189477656</v>
      </c>
      <c r="S40" s="75">
        <v>0</v>
      </c>
      <c r="T40" s="76">
        <v>0</v>
      </c>
      <c r="U40" s="74">
        <v>0</v>
      </c>
      <c r="V40" s="74">
        <v>0</v>
      </c>
      <c r="W40" s="75">
        <v>0</v>
      </c>
      <c r="X40" s="74">
        <v>0</v>
      </c>
      <c r="Y40" s="74">
        <v>0</v>
      </c>
      <c r="Z40" s="74">
        <v>0</v>
      </c>
      <c r="AA40" s="77">
        <v>0</v>
      </c>
    </row>
    <row r="41" spans="2:27" ht="15">
      <c r="B41" s="28" t="s">
        <v>110</v>
      </c>
      <c r="C41" s="52"/>
      <c r="D41" s="52"/>
      <c r="E41" s="52"/>
      <c r="F41" s="52"/>
      <c r="G41" s="63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</row>
    <row r="42" spans="2:27" ht="15">
      <c r="B42" s="52"/>
      <c r="C42" s="52"/>
      <c r="D42" s="52"/>
      <c r="E42" s="52"/>
      <c r="F42" s="52"/>
      <c r="G42" s="63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</row>
    <row r="43" spans="2:10" ht="15.75" thickBot="1">
      <c r="B43" s="65" t="s">
        <v>78</v>
      </c>
      <c r="J43" s="59"/>
    </row>
    <row r="44" spans="2:11" ht="15">
      <c r="B44" s="272" t="s">
        <v>29</v>
      </c>
      <c r="C44" s="273"/>
      <c r="D44" s="273"/>
      <c r="E44" s="273"/>
      <c r="F44" s="274"/>
      <c r="G44" s="278" t="s">
        <v>72</v>
      </c>
      <c r="H44" s="205" t="str">
        <f>H$3</f>
        <v>Skutočnosť</v>
      </c>
      <c r="I44" s="280">
        <f>I$3</f>
        <v>2017</v>
      </c>
      <c r="J44" s="285">
        <f>J$3</f>
        <v>2018</v>
      </c>
      <c r="K44" s="270">
        <f>K$3</f>
        <v>2019</v>
      </c>
    </row>
    <row r="45" spans="2:11" ht="15" customHeight="1">
      <c r="B45" s="275"/>
      <c r="C45" s="276"/>
      <c r="D45" s="276"/>
      <c r="E45" s="276"/>
      <c r="F45" s="277"/>
      <c r="G45" s="279"/>
      <c r="H45" s="37">
        <f>$H$4</f>
        <v>2016</v>
      </c>
      <c r="I45" s="281"/>
      <c r="J45" s="281"/>
      <c r="K45" s="271"/>
    </row>
    <row r="46" spans="2:11" ht="3.75" customHeight="1">
      <c r="B46" s="45"/>
      <c r="C46" s="46"/>
      <c r="D46" s="46"/>
      <c r="E46" s="46"/>
      <c r="F46" s="47"/>
      <c r="G46" s="204"/>
      <c r="H46" s="66"/>
      <c r="I46" s="50"/>
      <c r="J46" s="50"/>
      <c r="K46" s="67"/>
    </row>
    <row r="47" spans="2:11" ht="15">
      <c r="B47" s="56"/>
      <c r="C47" s="52" t="s">
        <v>1</v>
      </c>
      <c r="D47" s="52"/>
      <c r="E47" s="52"/>
      <c r="F47" s="53"/>
      <c r="G47" s="57" t="s">
        <v>127</v>
      </c>
      <c r="H47" s="88">
        <v>-9.252973985216897</v>
      </c>
      <c r="I47" s="71">
        <v>3.114161965859182</v>
      </c>
      <c r="J47" s="71">
        <v>8.027176817855207</v>
      </c>
      <c r="K47" s="73">
        <v>4.436977454825339</v>
      </c>
    </row>
    <row r="48" spans="2:11" ht="15">
      <c r="B48" s="56"/>
      <c r="C48" s="52"/>
      <c r="D48" s="68" t="s">
        <v>44</v>
      </c>
      <c r="E48" s="52"/>
      <c r="F48" s="53"/>
      <c r="G48" s="57" t="s">
        <v>127</v>
      </c>
      <c r="H48" s="88">
        <v>3.971014634167801</v>
      </c>
      <c r="I48" s="71">
        <v>2.79780771431966</v>
      </c>
      <c r="J48" s="71">
        <v>5.225358876123181</v>
      </c>
      <c r="K48" s="73">
        <v>4.223833528446846</v>
      </c>
    </row>
    <row r="49" spans="2:11" ht="15.75" thickBot="1">
      <c r="B49" s="58"/>
      <c r="C49" s="59"/>
      <c r="D49" s="69" t="s">
        <v>77</v>
      </c>
      <c r="E49" s="59"/>
      <c r="F49" s="60"/>
      <c r="G49" s="61" t="s">
        <v>127</v>
      </c>
      <c r="H49" s="89">
        <v>-44.43175879883157</v>
      </c>
      <c r="I49" s="74">
        <v>4.688788890412468</v>
      </c>
      <c r="J49" s="74">
        <v>21.721090533262938</v>
      </c>
      <c r="K49" s="77">
        <v>5.3375427730101705</v>
      </c>
    </row>
    <row r="50" spans="2:10" ht="15">
      <c r="B50" s="28" t="s">
        <v>110</v>
      </c>
      <c r="C50" s="52"/>
      <c r="D50" s="52"/>
      <c r="E50" s="52"/>
      <c r="F50" s="52"/>
      <c r="G50" s="63"/>
      <c r="H50" s="52"/>
      <c r="I50" s="52"/>
      <c r="J50" s="52"/>
    </row>
    <row r="57" spans="2:10" ht="15">
      <c r="B57" s="52"/>
      <c r="C57" s="52"/>
      <c r="D57" s="52"/>
      <c r="E57" s="52"/>
      <c r="F57" s="52"/>
      <c r="G57" s="63"/>
      <c r="H57" s="52"/>
      <c r="I57" s="52"/>
      <c r="J57" s="52"/>
    </row>
    <row r="58" spans="2:10" ht="15">
      <c r="B58" s="52"/>
      <c r="C58" s="52"/>
      <c r="D58" s="52"/>
      <c r="E58" s="52"/>
      <c r="F58" s="52"/>
      <c r="G58" s="63"/>
      <c r="H58" s="52"/>
      <c r="I58" s="52"/>
      <c r="J58" s="52"/>
    </row>
    <row r="59" spans="2:10" ht="15">
      <c r="B59" s="52"/>
      <c r="C59" s="52"/>
      <c r="D59" s="52"/>
      <c r="E59" s="52"/>
      <c r="F59" s="52"/>
      <c r="G59" s="63"/>
      <c r="H59" s="52"/>
      <c r="I59" s="52"/>
      <c r="J59" s="52"/>
    </row>
    <row r="60" spans="2:10" ht="15">
      <c r="B60" s="52"/>
      <c r="C60" s="52"/>
      <c r="D60" s="52"/>
      <c r="E60" s="52"/>
      <c r="F60" s="52"/>
      <c r="G60" s="63"/>
      <c r="H60" s="52"/>
      <c r="I60" s="52"/>
      <c r="J60" s="52"/>
    </row>
    <row r="61" spans="2:10" ht="15">
      <c r="B61" s="52"/>
      <c r="C61" s="52"/>
      <c r="D61" s="52"/>
      <c r="E61" s="52"/>
      <c r="F61" s="52"/>
      <c r="G61" s="63"/>
      <c r="H61" s="52"/>
      <c r="I61" s="52"/>
      <c r="J61" s="52"/>
    </row>
    <row r="62" spans="2:10" ht="15">
      <c r="B62" s="52"/>
      <c r="C62" s="52"/>
      <c r="D62" s="52"/>
      <c r="E62" s="52"/>
      <c r="F62" s="52"/>
      <c r="G62" s="63"/>
      <c r="H62" s="52"/>
      <c r="I62" s="52"/>
      <c r="J62" s="52"/>
    </row>
    <row r="63" spans="2:10" ht="15">
      <c r="B63" s="52"/>
      <c r="C63" s="52"/>
      <c r="D63" s="52"/>
      <c r="E63" s="52"/>
      <c r="F63" s="52"/>
      <c r="G63" s="63"/>
      <c r="H63" s="52"/>
      <c r="I63" s="52"/>
      <c r="J63" s="52"/>
    </row>
    <row r="64" spans="2:10" ht="15">
      <c r="B64" s="52"/>
      <c r="C64" s="52"/>
      <c r="D64" s="52"/>
      <c r="E64" s="52"/>
      <c r="F64" s="52"/>
      <c r="G64" s="63"/>
      <c r="H64" s="52"/>
      <c r="I64" s="52"/>
      <c r="J64" s="52"/>
    </row>
    <row r="65" spans="2:10" ht="15">
      <c r="B65" s="52"/>
      <c r="C65" s="52"/>
      <c r="D65" s="52"/>
      <c r="E65" s="52"/>
      <c r="F65" s="52"/>
      <c r="G65" s="63"/>
      <c r="H65" s="52"/>
      <c r="I65" s="52"/>
      <c r="J65" s="52"/>
    </row>
    <row r="66" spans="2:10" ht="15">
      <c r="B66" s="52"/>
      <c r="C66" s="52"/>
      <c r="D66" s="52"/>
      <c r="E66" s="52"/>
      <c r="F66" s="52"/>
      <c r="G66" s="63"/>
      <c r="H66" s="52"/>
      <c r="I66" s="52"/>
      <c r="J66" s="52"/>
    </row>
    <row r="67" spans="2:10" ht="15">
      <c r="B67" s="52"/>
      <c r="C67" s="52"/>
      <c r="D67" s="52"/>
      <c r="E67" s="52"/>
      <c r="F67" s="52"/>
      <c r="G67" s="63"/>
      <c r="H67" s="52"/>
      <c r="I67" s="52"/>
      <c r="J67" s="52"/>
    </row>
    <row r="68" spans="2:10" ht="15">
      <c r="B68" s="52"/>
      <c r="C68" s="52"/>
      <c r="D68" s="52"/>
      <c r="E68" s="52"/>
      <c r="F68" s="52"/>
      <c r="G68" s="63"/>
      <c r="H68" s="52"/>
      <c r="I68" s="52"/>
      <c r="J68" s="52"/>
    </row>
    <row r="69" spans="2:10" ht="15">
      <c r="B69" s="52"/>
      <c r="C69" s="52"/>
      <c r="D69" s="52"/>
      <c r="E69" s="52"/>
      <c r="F69" s="52"/>
      <c r="G69" s="63"/>
      <c r="H69" s="52"/>
      <c r="I69" s="52"/>
      <c r="J69" s="52"/>
    </row>
    <row r="70" spans="2:10" ht="15">
      <c r="B70" s="52"/>
      <c r="C70" s="52"/>
      <c r="D70" s="52"/>
      <c r="E70" s="52"/>
      <c r="F70" s="52"/>
      <c r="G70" s="52"/>
      <c r="H70" s="52"/>
      <c r="I70" s="52"/>
      <c r="J70" s="52"/>
    </row>
    <row r="71" spans="2:10" ht="15">
      <c r="B71" s="52"/>
      <c r="C71" s="52"/>
      <c r="D71" s="52"/>
      <c r="E71" s="52"/>
      <c r="F71" s="52"/>
      <c r="G71" s="52"/>
      <c r="H71" s="52"/>
      <c r="I71" s="52"/>
      <c r="J71" s="52"/>
    </row>
    <row r="72" spans="2:10" ht="15">
      <c r="B72" s="52"/>
      <c r="C72" s="52"/>
      <c r="D72" s="52"/>
      <c r="E72" s="52"/>
      <c r="F72" s="52"/>
      <c r="G72" s="52"/>
      <c r="H72" s="52"/>
      <c r="I72" s="52"/>
      <c r="J72" s="52"/>
    </row>
    <row r="73" spans="2:10" ht="15">
      <c r="B73" s="52"/>
      <c r="C73" s="52"/>
      <c r="D73" s="52"/>
      <c r="E73" s="52"/>
      <c r="F73" s="52"/>
      <c r="G73" s="52"/>
      <c r="H73" s="52"/>
      <c r="I73" s="52"/>
      <c r="J73" s="52"/>
    </row>
    <row r="74" spans="2:10" ht="15">
      <c r="B74" s="52"/>
      <c r="C74" s="52"/>
      <c r="D74" s="52"/>
      <c r="E74" s="52"/>
      <c r="F74" s="52"/>
      <c r="G74" s="52"/>
      <c r="H74" s="52"/>
      <c r="I74" s="52"/>
      <c r="J74" s="52"/>
    </row>
    <row r="75" spans="2:10" ht="15">
      <c r="B75" s="52"/>
      <c r="C75" s="52"/>
      <c r="D75" s="52"/>
      <c r="E75" s="52"/>
      <c r="F75" s="52"/>
      <c r="G75" s="52"/>
      <c r="H75" s="52"/>
      <c r="I75" s="52"/>
      <c r="J75" s="52"/>
    </row>
    <row r="76" spans="2:10" ht="15">
      <c r="B76" s="52"/>
      <c r="C76" s="52"/>
      <c r="D76" s="52"/>
      <c r="E76" s="52"/>
      <c r="F76" s="52"/>
      <c r="G76" s="52"/>
      <c r="H76" s="52"/>
      <c r="I76" s="52"/>
      <c r="J76" s="52"/>
    </row>
  </sheetData>
  <sheetProtection/>
  <mergeCells count="32">
    <mergeCell ref="X3:AA3"/>
    <mergeCell ref="X16:AA16"/>
    <mergeCell ref="T3:W3"/>
    <mergeCell ref="X29:AA29"/>
    <mergeCell ref="P29:S29"/>
    <mergeCell ref="T29:W29"/>
    <mergeCell ref="P3:S3"/>
    <mergeCell ref="K3:K4"/>
    <mergeCell ref="I3:I4"/>
    <mergeCell ref="L29:O29"/>
    <mergeCell ref="K29:K30"/>
    <mergeCell ref="P16:S16"/>
    <mergeCell ref="T16:W16"/>
    <mergeCell ref="B16:F17"/>
    <mergeCell ref="G16:G17"/>
    <mergeCell ref="K16:K17"/>
    <mergeCell ref="G3:G4"/>
    <mergeCell ref="I16:I17"/>
    <mergeCell ref="L3:O3"/>
    <mergeCell ref="B3:F4"/>
    <mergeCell ref="J3:J4"/>
    <mergeCell ref="J16:J17"/>
    <mergeCell ref="L16:O16"/>
    <mergeCell ref="K44:K45"/>
    <mergeCell ref="B44:F45"/>
    <mergeCell ref="G44:G45"/>
    <mergeCell ref="I44:I45"/>
    <mergeCell ref="B29:F30"/>
    <mergeCell ref="J44:J45"/>
    <mergeCell ref="J29:J30"/>
    <mergeCell ref="G29:G30"/>
    <mergeCell ref="I29:I30"/>
  </mergeCells>
  <printOptions/>
  <pageMargins left="0.7" right="0.7" top="0.75" bottom="0.75" header="0.3" footer="0.3"/>
  <pageSetup fitToHeight="1" fitToWidth="1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42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5" width="3.140625" style="40" customWidth="1"/>
    <col min="6" max="6" width="39.28125" style="40" customWidth="1"/>
    <col min="7" max="7" width="20.421875" style="40" bestFit="1" customWidth="1"/>
    <col min="8" max="8" width="10.7109375" style="40" customWidth="1"/>
    <col min="9" max="27" width="9.140625" style="40" customWidth="1"/>
    <col min="28" max="16384" width="9.140625" style="40" customWidth="1"/>
  </cols>
  <sheetData>
    <row r="1" ht="22.5" customHeight="1" thickBot="1">
      <c r="B1" s="39" t="s">
        <v>112</v>
      </c>
    </row>
    <row r="2" spans="2:27" ht="30" customHeight="1">
      <c r="B2" s="217" t="str">
        <f>"Strednodobá predikcia "&amp;Súhrn!$H$3&amp;" - cenový vývoj [medziročný rast]"</f>
        <v>Strednodobá predikcia P2Q-2017 - cenový vývoj [medziročný rast]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9"/>
    </row>
    <row r="3" spans="2:27" ht="15">
      <c r="B3" s="282" t="s">
        <v>29</v>
      </c>
      <c r="C3" s="283"/>
      <c r="D3" s="283"/>
      <c r="E3" s="283"/>
      <c r="F3" s="284"/>
      <c r="G3" s="287" t="s">
        <v>72</v>
      </c>
      <c r="H3" s="36" t="s">
        <v>35</v>
      </c>
      <c r="I3" s="286">
        <v>2017</v>
      </c>
      <c r="J3" s="286">
        <v>2018</v>
      </c>
      <c r="K3" s="288">
        <v>2019</v>
      </c>
      <c r="L3" s="290">
        <v>2016</v>
      </c>
      <c r="M3" s="291"/>
      <c r="N3" s="291"/>
      <c r="O3" s="291"/>
      <c r="P3" s="290">
        <v>2017</v>
      </c>
      <c r="Q3" s="291"/>
      <c r="R3" s="291"/>
      <c r="S3" s="291"/>
      <c r="T3" s="290">
        <v>2018</v>
      </c>
      <c r="U3" s="291"/>
      <c r="V3" s="291"/>
      <c r="W3" s="291"/>
      <c r="X3" s="290">
        <v>2019</v>
      </c>
      <c r="Y3" s="291"/>
      <c r="Z3" s="291"/>
      <c r="AA3" s="293"/>
    </row>
    <row r="4" spans="2:27" ht="15">
      <c r="B4" s="275"/>
      <c r="C4" s="276"/>
      <c r="D4" s="276"/>
      <c r="E4" s="276"/>
      <c r="F4" s="277"/>
      <c r="G4" s="279"/>
      <c r="H4" s="37">
        <v>2016</v>
      </c>
      <c r="I4" s="281"/>
      <c r="J4" s="281"/>
      <c r="K4" s="289"/>
      <c r="L4" s="41" t="s">
        <v>3</v>
      </c>
      <c r="M4" s="41" t="s">
        <v>4</v>
      </c>
      <c r="N4" s="41" t="s">
        <v>5</v>
      </c>
      <c r="O4" s="42" t="s">
        <v>6</v>
      </c>
      <c r="P4" s="43" t="s">
        <v>3</v>
      </c>
      <c r="Q4" s="41" t="s">
        <v>4</v>
      </c>
      <c r="R4" s="41" t="s">
        <v>5</v>
      </c>
      <c r="S4" s="42" t="s">
        <v>6</v>
      </c>
      <c r="T4" s="43" t="s">
        <v>3</v>
      </c>
      <c r="U4" s="41" t="s">
        <v>4</v>
      </c>
      <c r="V4" s="41" t="s">
        <v>5</v>
      </c>
      <c r="W4" s="229" t="s">
        <v>6</v>
      </c>
      <c r="X4" s="41" t="s">
        <v>3</v>
      </c>
      <c r="Y4" s="41" t="s">
        <v>4</v>
      </c>
      <c r="Z4" s="41" t="s">
        <v>5</v>
      </c>
      <c r="AA4" s="228" t="s">
        <v>6</v>
      </c>
    </row>
    <row r="5" spans="2:27" ht="3.75" customHeight="1">
      <c r="B5" s="45"/>
      <c r="C5" s="46"/>
      <c r="D5" s="46"/>
      <c r="E5" s="46"/>
      <c r="F5" s="47"/>
      <c r="G5" s="35"/>
      <c r="H5" s="49"/>
      <c r="I5" s="91"/>
      <c r="J5" s="90"/>
      <c r="K5" s="92"/>
      <c r="L5" s="50"/>
      <c r="M5" s="50"/>
      <c r="N5" s="50"/>
      <c r="O5" s="49"/>
      <c r="P5" s="93"/>
      <c r="Q5" s="50"/>
      <c r="R5" s="50"/>
      <c r="S5" s="49"/>
      <c r="T5" s="93"/>
      <c r="U5" s="50"/>
      <c r="V5" s="50"/>
      <c r="W5" s="49"/>
      <c r="X5" s="50"/>
      <c r="Y5" s="50"/>
      <c r="Z5" s="50"/>
      <c r="AA5" s="67"/>
    </row>
    <row r="6" spans="2:27" ht="15">
      <c r="B6" s="45"/>
      <c r="C6" s="94" t="s">
        <v>73</v>
      </c>
      <c r="D6" s="46"/>
      <c r="E6" s="46"/>
      <c r="F6" s="95"/>
      <c r="G6" s="57" t="s">
        <v>79</v>
      </c>
      <c r="H6" s="109">
        <v>-0.4816666666666549</v>
      </c>
      <c r="I6" s="108">
        <v>1.1807295958997202</v>
      </c>
      <c r="J6" s="108">
        <v>1.9411183850166935</v>
      </c>
      <c r="K6" s="109">
        <v>1.9953028061541005</v>
      </c>
      <c r="L6" s="108">
        <v>-0.4775900073475441</v>
      </c>
      <c r="M6" s="108">
        <v>-0.6210148777895768</v>
      </c>
      <c r="N6" s="108">
        <v>-0.7229718474096245</v>
      </c>
      <c r="O6" s="109">
        <v>-0.10357154789348044</v>
      </c>
      <c r="P6" s="110">
        <v>1.006745192791712</v>
      </c>
      <c r="Q6" s="108">
        <v>0.9400439959236024</v>
      </c>
      <c r="R6" s="108">
        <v>1.3983875062032496</v>
      </c>
      <c r="S6" s="109">
        <v>1.3780977362434186</v>
      </c>
      <c r="T6" s="110">
        <v>1.8240086398771496</v>
      </c>
      <c r="U6" s="108">
        <v>1.989947458126636</v>
      </c>
      <c r="V6" s="108">
        <v>1.9831779484164258</v>
      </c>
      <c r="W6" s="109">
        <v>1.9668218074041022</v>
      </c>
      <c r="X6" s="108">
        <v>1.997441939995042</v>
      </c>
      <c r="Y6" s="108">
        <v>2.0440007243915517</v>
      </c>
      <c r="Z6" s="108">
        <v>1.9735553490724413</v>
      </c>
      <c r="AA6" s="111">
        <v>1.9663237233818762</v>
      </c>
    </row>
    <row r="7" spans="2:27" ht="15">
      <c r="B7" s="56"/>
      <c r="C7" s="52"/>
      <c r="D7" s="52" t="s">
        <v>54</v>
      </c>
      <c r="E7" s="52"/>
      <c r="F7" s="53"/>
      <c r="G7" s="57" t="s">
        <v>79</v>
      </c>
      <c r="H7" s="70">
        <v>-3.5433333333333366</v>
      </c>
      <c r="I7" s="71">
        <v>-2.458260554655581</v>
      </c>
      <c r="J7" s="71">
        <v>0.8259972212035365</v>
      </c>
      <c r="K7" s="70">
        <v>-0.19782830502404636</v>
      </c>
      <c r="L7" s="71">
        <v>-4.009049472668593</v>
      </c>
      <c r="M7" s="71">
        <v>-3.9304187394985632</v>
      </c>
      <c r="N7" s="71">
        <v>-4.219212724187258</v>
      </c>
      <c r="O7" s="70">
        <v>-1.9839523309747165</v>
      </c>
      <c r="P7" s="72">
        <v>-1.9132122556495261</v>
      </c>
      <c r="Q7" s="71">
        <v>-3.213254955784379</v>
      </c>
      <c r="R7" s="71">
        <v>-2.1218529884164212</v>
      </c>
      <c r="S7" s="70">
        <v>-2.5754789091235466</v>
      </c>
      <c r="T7" s="72">
        <v>0.4548210200563574</v>
      </c>
      <c r="U7" s="71">
        <v>0.8365763956932994</v>
      </c>
      <c r="V7" s="71">
        <v>1.0513518032662716</v>
      </c>
      <c r="W7" s="70">
        <v>0.9627271863172098</v>
      </c>
      <c r="X7" s="71">
        <v>-0.07063305477140602</v>
      </c>
      <c r="Y7" s="71">
        <v>-0.2092535159526676</v>
      </c>
      <c r="Z7" s="71">
        <v>-0.2430057860962478</v>
      </c>
      <c r="AA7" s="73">
        <v>-0.2682229918010677</v>
      </c>
    </row>
    <row r="8" spans="2:27" ht="15">
      <c r="B8" s="56"/>
      <c r="C8" s="52"/>
      <c r="D8" s="52" t="s">
        <v>47</v>
      </c>
      <c r="E8" s="52"/>
      <c r="F8" s="53"/>
      <c r="G8" s="57" t="s">
        <v>79</v>
      </c>
      <c r="H8" s="70">
        <v>-1.962516354302963</v>
      </c>
      <c r="I8" s="71">
        <v>2.3766580216112487</v>
      </c>
      <c r="J8" s="71">
        <v>2.088777751210216</v>
      </c>
      <c r="K8" s="70">
        <v>2.2659461960987954</v>
      </c>
      <c r="L8" s="71">
        <v>-1.647710216470415</v>
      </c>
      <c r="M8" s="71">
        <v>-2.4395880100356777</v>
      </c>
      <c r="N8" s="71">
        <v>-2.2598304292676517</v>
      </c>
      <c r="O8" s="70">
        <v>-1.4948938457403926</v>
      </c>
      <c r="P8" s="72">
        <v>2.021229694441601</v>
      </c>
      <c r="Q8" s="71">
        <v>2.325041124765349</v>
      </c>
      <c r="R8" s="71">
        <v>2.7671705386973713</v>
      </c>
      <c r="S8" s="70">
        <v>2.3961428022591917</v>
      </c>
      <c r="T8" s="72">
        <v>1.9848004590985653</v>
      </c>
      <c r="U8" s="71">
        <v>2.0679914488205497</v>
      </c>
      <c r="V8" s="71">
        <v>2.0303501934152024</v>
      </c>
      <c r="W8" s="70">
        <v>2.2724438177980772</v>
      </c>
      <c r="X8" s="71">
        <v>2.5800258121151387</v>
      </c>
      <c r="Y8" s="71">
        <v>2.5256045995892578</v>
      </c>
      <c r="Z8" s="71">
        <v>2.059438401431507</v>
      </c>
      <c r="AA8" s="73">
        <v>1.8976301495758179</v>
      </c>
    </row>
    <row r="9" spans="2:27" ht="15">
      <c r="B9" s="56"/>
      <c r="C9" s="52"/>
      <c r="D9" s="52" t="s">
        <v>48</v>
      </c>
      <c r="E9" s="52"/>
      <c r="F9" s="53"/>
      <c r="G9" s="57" t="s">
        <v>79</v>
      </c>
      <c r="H9" s="70">
        <v>1.4699877501020921</v>
      </c>
      <c r="I9" s="71">
        <v>2.026829426152574</v>
      </c>
      <c r="J9" s="71">
        <v>2.6841241404810887</v>
      </c>
      <c r="K9" s="70">
        <v>3.1386801691501347</v>
      </c>
      <c r="L9" s="71">
        <v>1.4201500535905751</v>
      </c>
      <c r="M9" s="71">
        <v>1.4897952366636389</v>
      </c>
      <c r="N9" s="71">
        <v>1.3730966154664515</v>
      </c>
      <c r="O9" s="70">
        <v>1.5964155326916796</v>
      </c>
      <c r="P9" s="72">
        <v>1.8295904887714727</v>
      </c>
      <c r="Q9" s="71">
        <v>1.8858257863603427</v>
      </c>
      <c r="R9" s="71">
        <v>2.1002626901348407</v>
      </c>
      <c r="S9" s="70">
        <v>2.2887436060103425</v>
      </c>
      <c r="T9" s="72">
        <v>2.5622829857010316</v>
      </c>
      <c r="U9" s="71">
        <v>2.753245387324938</v>
      </c>
      <c r="V9" s="71">
        <v>2.746122628783894</v>
      </c>
      <c r="W9" s="70">
        <v>2.6741289878242185</v>
      </c>
      <c r="X9" s="71">
        <v>2.9332669249370724</v>
      </c>
      <c r="Y9" s="71">
        <v>3.1530442297230934</v>
      </c>
      <c r="Z9" s="71">
        <v>3.2330765977912677</v>
      </c>
      <c r="AA9" s="73">
        <v>3.2326090329094086</v>
      </c>
    </row>
    <row r="10" spans="2:27" ht="15">
      <c r="B10" s="56"/>
      <c r="C10" s="52"/>
      <c r="D10" s="52" t="s">
        <v>81</v>
      </c>
      <c r="E10" s="52"/>
      <c r="F10" s="53"/>
      <c r="G10" s="57" t="s">
        <v>79</v>
      </c>
      <c r="H10" s="70">
        <v>0.23916666666667652</v>
      </c>
      <c r="I10" s="71">
        <v>0.9576297676092906</v>
      </c>
      <c r="J10" s="71">
        <v>1.5405147533456187</v>
      </c>
      <c r="K10" s="70">
        <v>1.5891897481189972</v>
      </c>
      <c r="L10" s="71">
        <v>0.3172906716542627</v>
      </c>
      <c r="M10" s="71">
        <v>0.38303966958663693</v>
      </c>
      <c r="N10" s="71">
        <v>0.1000767254895294</v>
      </c>
      <c r="O10" s="70">
        <v>0.15635916031804697</v>
      </c>
      <c r="P10" s="72">
        <v>0.5460114529231674</v>
      </c>
      <c r="Q10" s="71">
        <v>0.6873335738384156</v>
      </c>
      <c r="R10" s="71">
        <v>1.1416061418516392</v>
      </c>
      <c r="S10" s="70">
        <v>1.4555031259395008</v>
      </c>
      <c r="T10" s="72">
        <v>1.5494809475557076</v>
      </c>
      <c r="U10" s="71">
        <v>1.652485353528661</v>
      </c>
      <c r="V10" s="71">
        <v>1.5570143074735228</v>
      </c>
      <c r="W10" s="70">
        <v>1.4040142507011808</v>
      </c>
      <c r="X10" s="71">
        <v>1.4725934850967235</v>
      </c>
      <c r="Y10" s="71">
        <v>1.5123986725720613</v>
      </c>
      <c r="Z10" s="71">
        <v>1.6189905055335743</v>
      </c>
      <c r="AA10" s="73">
        <v>1.7514595490008418</v>
      </c>
    </row>
    <row r="11" spans="2:27" ht="3.75" customHeight="1">
      <c r="B11" s="56"/>
      <c r="C11" s="52"/>
      <c r="E11" s="52"/>
      <c r="F11" s="53"/>
      <c r="G11" s="57"/>
      <c r="H11" s="70"/>
      <c r="I11" s="71"/>
      <c r="J11" s="71"/>
      <c r="K11" s="70"/>
      <c r="L11" s="71"/>
      <c r="M11" s="71"/>
      <c r="N11" s="71"/>
      <c r="O11" s="70"/>
      <c r="P11" s="72"/>
      <c r="Q11" s="71"/>
      <c r="R11" s="71"/>
      <c r="S11" s="70"/>
      <c r="T11" s="72"/>
      <c r="U11" s="71"/>
      <c r="V11" s="71"/>
      <c r="W11" s="70"/>
      <c r="X11" s="71"/>
      <c r="Y11" s="71"/>
      <c r="Z11" s="71"/>
      <c r="AA11" s="73"/>
    </row>
    <row r="12" spans="2:27" ht="15">
      <c r="B12" s="56"/>
      <c r="C12" s="52"/>
      <c r="D12" s="52" t="s">
        <v>82</v>
      </c>
      <c r="E12" s="52"/>
      <c r="F12" s="53"/>
      <c r="G12" s="57" t="s">
        <v>79</v>
      </c>
      <c r="H12" s="70">
        <v>0.05999950000416732</v>
      </c>
      <c r="I12" s="71">
        <v>1.796169210572657</v>
      </c>
      <c r="J12" s="71">
        <v>2.127671202359622</v>
      </c>
      <c r="K12" s="70">
        <v>2.3640343277862854</v>
      </c>
      <c r="L12" s="71">
        <v>0.153733039235334</v>
      </c>
      <c r="M12" s="71">
        <v>-0.036581310276034174</v>
      </c>
      <c r="N12" s="71">
        <v>-0.10663467626376644</v>
      </c>
      <c r="O12" s="70">
        <v>0.22999999999998977</v>
      </c>
      <c r="P12" s="72">
        <v>1.4882541377469352</v>
      </c>
      <c r="Q12" s="71">
        <v>1.6561532533657441</v>
      </c>
      <c r="R12" s="71">
        <v>1.9948899509322473</v>
      </c>
      <c r="S12" s="70">
        <v>2.044906678608399</v>
      </c>
      <c r="T12" s="72">
        <v>2.0583718553225623</v>
      </c>
      <c r="U12" s="71">
        <v>2.1798421650136817</v>
      </c>
      <c r="V12" s="71">
        <v>2.1374618396385188</v>
      </c>
      <c r="W12" s="70">
        <v>2.1346501968060494</v>
      </c>
      <c r="X12" s="71">
        <v>2.345909072211299</v>
      </c>
      <c r="Y12" s="71">
        <v>2.4227559499615694</v>
      </c>
      <c r="Z12" s="71">
        <v>2.3461787331023487</v>
      </c>
      <c r="AA12" s="73">
        <v>2.341275136148454</v>
      </c>
    </row>
    <row r="13" spans="2:27" ht="15">
      <c r="B13" s="56"/>
      <c r="C13" s="52"/>
      <c r="D13" s="52" t="s">
        <v>83</v>
      </c>
      <c r="E13" s="52"/>
      <c r="F13" s="53"/>
      <c r="G13" s="57" t="s">
        <v>79</v>
      </c>
      <c r="H13" s="70">
        <v>0.8766666666667078</v>
      </c>
      <c r="I13" s="71">
        <v>1.522661674956268</v>
      </c>
      <c r="J13" s="71">
        <v>2.1449717448940078</v>
      </c>
      <c r="K13" s="70">
        <v>2.407436290720284</v>
      </c>
      <c r="L13" s="71">
        <v>0.8863765595210111</v>
      </c>
      <c r="M13" s="71">
        <v>0.9607365646995873</v>
      </c>
      <c r="N13" s="71">
        <v>0.7559107559107474</v>
      </c>
      <c r="O13" s="70">
        <v>0.9037745879850974</v>
      </c>
      <c r="P13" s="72">
        <v>1.2167628141369846</v>
      </c>
      <c r="Q13" s="71">
        <v>1.3191117557202148</v>
      </c>
      <c r="R13" s="71">
        <v>1.6540106965906318</v>
      </c>
      <c r="S13" s="70">
        <v>1.8984760979714252</v>
      </c>
      <c r="T13" s="72">
        <v>2.089161803197584</v>
      </c>
      <c r="U13" s="71">
        <v>2.231016820791851</v>
      </c>
      <c r="V13" s="71">
        <v>2.1851405534414283</v>
      </c>
      <c r="W13" s="70">
        <v>2.0748406246968045</v>
      </c>
      <c r="X13" s="71">
        <v>2.243845419537706</v>
      </c>
      <c r="Y13" s="71">
        <v>2.3783958324268895</v>
      </c>
      <c r="Z13" s="71">
        <v>2.471571426751666</v>
      </c>
      <c r="AA13" s="73">
        <v>2.5338582196868344</v>
      </c>
    </row>
    <row r="14" spans="2:27" ht="3.75" customHeight="1">
      <c r="B14" s="56"/>
      <c r="C14" s="52"/>
      <c r="D14" s="52"/>
      <c r="E14" s="52"/>
      <c r="F14" s="53"/>
      <c r="G14" s="57"/>
      <c r="H14" s="70"/>
      <c r="I14" s="71"/>
      <c r="J14" s="71"/>
      <c r="K14" s="70"/>
      <c r="L14" s="71"/>
      <c r="M14" s="71"/>
      <c r="N14" s="71"/>
      <c r="O14" s="70"/>
      <c r="P14" s="72"/>
      <c r="Q14" s="71"/>
      <c r="R14" s="71"/>
      <c r="S14" s="70"/>
      <c r="T14" s="72"/>
      <c r="U14" s="71"/>
      <c r="V14" s="71"/>
      <c r="W14" s="70"/>
      <c r="X14" s="71"/>
      <c r="Y14" s="71"/>
      <c r="Z14" s="71"/>
      <c r="AA14" s="73"/>
    </row>
    <row r="15" spans="2:27" ht="15">
      <c r="B15" s="56"/>
      <c r="C15" s="52" t="s">
        <v>74</v>
      </c>
      <c r="D15" s="52"/>
      <c r="E15" s="52"/>
      <c r="F15" s="53"/>
      <c r="G15" s="57" t="s">
        <v>79</v>
      </c>
      <c r="H15" s="70">
        <v>-0.5135606318615658</v>
      </c>
      <c r="I15" s="71">
        <v>1.1603426983940892</v>
      </c>
      <c r="J15" s="71">
        <v>1.9785283323417389</v>
      </c>
      <c r="K15" s="70">
        <v>2.1396587930440347</v>
      </c>
      <c r="L15" s="71">
        <v>-0.5194469291734123</v>
      </c>
      <c r="M15" s="71">
        <v>-0.6726177225825438</v>
      </c>
      <c r="N15" s="71">
        <v>-0.7369497866165631</v>
      </c>
      <c r="O15" s="70">
        <v>-0.12361494398852813</v>
      </c>
      <c r="P15" s="72">
        <v>0.9195141629307386</v>
      </c>
      <c r="Q15" s="71">
        <v>0.9358791275058564</v>
      </c>
      <c r="R15" s="71">
        <v>1.3835298218215684</v>
      </c>
      <c r="S15" s="70">
        <v>1.4025846368368633</v>
      </c>
      <c r="T15" s="72">
        <v>1.849549815404302</v>
      </c>
      <c r="U15" s="71">
        <v>2.04260862984529</v>
      </c>
      <c r="V15" s="71">
        <v>2.0239038089354295</v>
      </c>
      <c r="W15" s="70">
        <v>1.997488880783152</v>
      </c>
      <c r="X15" s="71">
        <v>2.1111964411939113</v>
      </c>
      <c r="Y15" s="71">
        <v>2.1764559620374655</v>
      </c>
      <c r="Z15" s="71">
        <v>2.132013465493827</v>
      </c>
      <c r="AA15" s="73">
        <v>2.138823266709707</v>
      </c>
    </row>
    <row r="16" spans="2:27" ht="3.75" customHeight="1">
      <c r="B16" s="56"/>
      <c r="C16" s="52"/>
      <c r="D16" s="52"/>
      <c r="E16" s="52"/>
      <c r="F16" s="53"/>
      <c r="G16" s="57"/>
      <c r="H16" s="53"/>
      <c r="I16" s="52"/>
      <c r="J16" s="52"/>
      <c r="K16" s="53"/>
      <c r="L16" s="52"/>
      <c r="M16" s="52"/>
      <c r="N16" s="52"/>
      <c r="O16" s="53"/>
      <c r="P16" s="54"/>
      <c r="Q16" s="52"/>
      <c r="R16" s="52"/>
      <c r="S16" s="53"/>
      <c r="T16" s="54"/>
      <c r="U16" s="52"/>
      <c r="V16" s="52"/>
      <c r="W16" s="53"/>
      <c r="X16" s="52"/>
      <c r="Y16" s="52"/>
      <c r="Z16" s="52"/>
      <c r="AA16" s="55"/>
    </row>
    <row r="17" spans="2:27" ht="15">
      <c r="B17" s="56"/>
      <c r="C17" s="52" t="s">
        <v>18</v>
      </c>
      <c r="D17" s="52"/>
      <c r="E17" s="52"/>
      <c r="F17" s="53"/>
      <c r="G17" s="57" t="s">
        <v>80</v>
      </c>
      <c r="H17" s="70">
        <v>-0.38457231464752795</v>
      </c>
      <c r="I17" s="71">
        <v>1.084773217189209</v>
      </c>
      <c r="J17" s="71">
        <v>1.9337127482011311</v>
      </c>
      <c r="K17" s="70">
        <v>2.3164201256252994</v>
      </c>
      <c r="L17" s="71">
        <v>-0.569989670024114</v>
      </c>
      <c r="M17" s="71">
        <v>-0.459832545544657</v>
      </c>
      <c r="N17" s="71">
        <v>-0.40924577429224485</v>
      </c>
      <c r="O17" s="70">
        <v>-0.10494813203877129</v>
      </c>
      <c r="P17" s="72">
        <v>0.5655915611172873</v>
      </c>
      <c r="Q17" s="71">
        <v>0.886331465033166</v>
      </c>
      <c r="R17" s="71">
        <v>1.306276410978441</v>
      </c>
      <c r="S17" s="70">
        <v>1.5645832903310009</v>
      </c>
      <c r="T17" s="72">
        <v>1.7246370043549888</v>
      </c>
      <c r="U17" s="71">
        <v>1.8686338196501282</v>
      </c>
      <c r="V17" s="71">
        <v>2.001149814982071</v>
      </c>
      <c r="W17" s="70">
        <v>2.1281952100147947</v>
      </c>
      <c r="X17" s="71">
        <v>2.230433883879158</v>
      </c>
      <c r="Y17" s="71">
        <v>2.302791386282749</v>
      </c>
      <c r="Z17" s="71">
        <v>2.353566633256918</v>
      </c>
      <c r="AA17" s="73">
        <v>2.3720810431585306</v>
      </c>
    </row>
    <row r="18" spans="2:27" ht="15">
      <c r="B18" s="56"/>
      <c r="C18" s="52"/>
      <c r="D18" s="52" t="s">
        <v>19</v>
      </c>
      <c r="E18" s="52"/>
      <c r="F18" s="53"/>
      <c r="G18" s="57" t="s">
        <v>80</v>
      </c>
      <c r="H18" s="70">
        <v>-0.3169108041760609</v>
      </c>
      <c r="I18" s="71">
        <v>1.1693152214002964</v>
      </c>
      <c r="J18" s="71">
        <v>1.922696316538719</v>
      </c>
      <c r="K18" s="70">
        <v>2.0162452942891633</v>
      </c>
      <c r="L18" s="71">
        <v>-0.4301655239526241</v>
      </c>
      <c r="M18" s="71">
        <v>-0.5158720550822977</v>
      </c>
      <c r="N18" s="71">
        <v>-0.46943451760716925</v>
      </c>
      <c r="O18" s="70">
        <v>0.14357968933009602</v>
      </c>
      <c r="P18" s="72">
        <v>0.6183500051402149</v>
      </c>
      <c r="Q18" s="71">
        <v>0.8795728583124998</v>
      </c>
      <c r="R18" s="71">
        <v>1.4573278023275265</v>
      </c>
      <c r="S18" s="70">
        <v>1.7052502070605158</v>
      </c>
      <c r="T18" s="72">
        <v>1.7941863446976072</v>
      </c>
      <c r="U18" s="71">
        <v>2.017844846183607</v>
      </c>
      <c r="V18" s="71">
        <v>1.9438235953667515</v>
      </c>
      <c r="W18" s="70">
        <v>1.930306692047651</v>
      </c>
      <c r="X18" s="71">
        <v>1.9402422116113343</v>
      </c>
      <c r="Y18" s="71">
        <v>1.9858516916036564</v>
      </c>
      <c r="Z18" s="71">
        <v>2.044291358136647</v>
      </c>
      <c r="AA18" s="73">
        <v>2.090046996676122</v>
      </c>
    </row>
    <row r="19" spans="2:27" ht="15">
      <c r="B19" s="56"/>
      <c r="C19" s="52"/>
      <c r="D19" s="52" t="s">
        <v>21</v>
      </c>
      <c r="E19" s="52"/>
      <c r="F19" s="53"/>
      <c r="G19" s="57" t="s">
        <v>80</v>
      </c>
      <c r="H19" s="70">
        <v>1.2947090779236419</v>
      </c>
      <c r="I19" s="71">
        <v>2.168959203310905</v>
      </c>
      <c r="J19" s="71">
        <v>3.059891038176474</v>
      </c>
      <c r="K19" s="70">
        <v>2.760906093824005</v>
      </c>
      <c r="L19" s="71">
        <v>1.2857197501447928</v>
      </c>
      <c r="M19" s="71">
        <v>1.1700892002099152</v>
      </c>
      <c r="N19" s="71">
        <v>1.435403998379556</v>
      </c>
      <c r="O19" s="70">
        <v>1.3026565468266398</v>
      </c>
      <c r="P19" s="72">
        <v>1.6104167074998799</v>
      </c>
      <c r="Q19" s="71">
        <v>1.9990264439484662</v>
      </c>
      <c r="R19" s="71">
        <v>2.125013999999979</v>
      </c>
      <c r="S19" s="70">
        <v>2.916367122956359</v>
      </c>
      <c r="T19" s="72">
        <v>2.898226113077058</v>
      </c>
      <c r="U19" s="71">
        <v>3.131023029672093</v>
      </c>
      <c r="V19" s="71">
        <v>3.224324560216644</v>
      </c>
      <c r="W19" s="70">
        <v>2.9944976932522565</v>
      </c>
      <c r="X19" s="71">
        <v>2.9413924776679323</v>
      </c>
      <c r="Y19" s="71">
        <v>2.8213027951913716</v>
      </c>
      <c r="Z19" s="71">
        <v>2.700944409486226</v>
      </c>
      <c r="AA19" s="73">
        <v>2.5802041230520842</v>
      </c>
    </row>
    <row r="20" spans="2:27" ht="15">
      <c r="B20" s="56"/>
      <c r="C20" s="52"/>
      <c r="D20" s="52" t="s">
        <v>20</v>
      </c>
      <c r="E20" s="52"/>
      <c r="F20" s="53"/>
      <c r="G20" s="57" t="s">
        <v>80</v>
      </c>
      <c r="H20" s="70">
        <v>-0.6107711360855035</v>
      </c>
      <c r="I20" s="71">
        <v>1.6990742151525637</v>
      </c>
      <c r="J20" s="71">
        <v>2.0058733345470756</v>
      </c>
      <c r="K20" s="70">
        <v>2.358923077707061</v>
      </c>
      <c r="L20" s="71">
        <v>-0.11458309029814018</v>
      </c>
      <c r="M20" s="71">
        <v>-0.2234797674936715</v>
      </c>
      <c r="N20" s="71">
        <v>-1.150453452190817</v>
      </c>
      <c r="O20" s="70">
        <v>-0.857504881680029</v>
      </c>
      <c r="P20" s="72">
        <v>1.1941677526750851</v>
      </c>
      <c r="Q20" s="71">
        <v>1.3024342891230845</v>
      </c>
      <c r="R20" s="71">
        <v>2.379462964233724</v>
      </c>
      <c r="S20" s="70">
        <v>1.8557827461682024</v>
      </c>
      <c r="T20" s="72">
        <v>2.017845523854106</v>
      </c>
      <c r="U20" s="71">
        <v>1.6459493997377166</v>
      </c>
      <c r="V20" s="71">
        <v>2.0969015316669015</v>
      </c>
      <c r="W20" s="70">
        <v>2.2813336656665797</v>
      </c>
      <c r="X20" s="71">
        <v>2.36086733074508</v>
      </c>
      <c r="Y20" s="71">
        <v>2.3737708201997663</v>
      </c>
      <c r="Z20" s="71">
        <v>2.3700330004276395</v>
      </c>
      <c r="AA20" s="73">
        <v>2.34606489557072</v>
      </c>
    </row>
    <row r="21" spans="2:27" ht="15">
      <c r="B21" s="56"/>
      <c r="C21" s="52"/>
      <c r="D21" s="52" t="s">
        <v>22</v>
      </c>
      <c r="E21" s="52"/>
      <c r="F21" s="53"/>
      <c r="G21" s="57" t="s">
        <v>80</v>
      </c>
      <c r="H21" s="70">
        <v>-1.4475617214284</v>
      </c>
      <c r="I21" s="71">
        <v>2.9906907519647206</v>
      </c>
      <c r="J21" s="71">
        <v>1.843096558397491</v>
      </c>
      <c r="K21" s="70">
        <v>2.0291647135208564</v>
      </c>
      <c r="L21" s="71">
        <v>-0.06793193936589148</v>
      </c>
      <c r="M21" s="71">
        <v>-1.878912646456783</v>
      </c>
      <c r="N21" s="71">
        <v>-2.8720684871267537</v>
      </c>
      <c r="O21" s="70">
        <v>-0.9602826915782146</v>
      </c>
      <c r="P21" s="72">
        <v>1.61471586661186</v>
      </c>
      <c r="Q21" s="71">
        <v>3.1098101276124197</v>
      </c>
      <c r="R21" s="71">
        <v>4.126232948632392</v>
      </c>
      <c r="S21" s="70">
        <v>3.0895337445420807</v>
      </c>
      <c r="T21" s="72">
        <v>1.9701282955923745</v>
      </c>
      <c r="U21" s="71">
        <v>1.6961937307078614</v>
      </c>
      <c r="V21" s="71">
        <v>1.7944673696953117</v>
      </c>
      <c r="W21" s="70">
        <v>1.9061947307097427</v>
      </c>
      <c r="X21" s="71">
        <v>1.9694784680615953</v>
      </c>
      <c r="Y21" s="71">
        <v>2.014822764762144</v>
      </c>
      <c r="Z21" s="71">
        <v>2.0521716793238625</v>
      </c>
      <c r="AA21" s="73">
        <v>2.0702957996470133</v>
      </c>
    </row>
    <row r="22" spans="2:27" ht="15">
      <c r="B22" s="56"/>
      <c r="C22" s="52"/>
      <c r="D22" s="52" t="s">
        <v>23</v>
      </c>
      <c r="E22" s="52"/>
      <c r="F22" s="53"/>
      <c r="G22" s="57" t="s">
        <v>80</v>
      </c>
      <c r="H22" s="70">
        <v>-1.1170613837179815</v>
      </c>
      <c r="I22" s="71">
        <v>4.124094703649035</v>
      </c>
      <c r="J22" s="71">
        <v>2.0331088956581596</v>
      </c>
      <c r="K22" s="70">
        <v>1.9505915285519109</v>
      </c>
      <c r="L22" s="71">
        <v>0.3755748055054937</v>
      </c>
      <c r="M22" s="71">
        <v>-1.8133719216195203</v>
      </c>
      <c r="N22" s="71">
        <v>-2.459953940954321</v>
      </c>
      <c r="O22" s="70">
        <v>-0.550652590104761</v>
      </c>
      <c r="P22" s="72">
        <v>2.3202935590206124</v>
      </c>
      <c r="Q22" s="71">
        <v>4.467125187685866</v>
      </c>
      <c r="R22" s="71">
        <v>5.43477502997996</v>
      </c>
      <c r="S22" s="70">
        <v>4.244190389840114</v>
      </c>
      <c r="T22" s="72">
        <v>2.798702395238365</v>
      </c>
      <c r="U22" s="71">
        <v>1.9032115760758472</v>
      </c>
      <c r="V22" s="71">
        <v>1.7457851582543356</v>
      </c>
      <c r="W22" s="70">
        <v>1.7223124300596027</v>
      </c>
      <c r="X22" s="71">
        <v>1.7691867446693266</v>
      </c>
      <c r="Y22" s="71">
        <v>1.880997555766868</v>
      </c>
      <c r="Z22" s="71">
        <v>2.010523710526485</v>
      </c>
      <c r="AA22" s="73">
        <v>2.1254595555064526</v>
      </c>
    </row>
    <row r="23" spans="2:27" ht="18">
      <c r="B23" s="56"/>
      <c r="C23" s="52"/>
      <c r="D23" s="52" t="s">
        <v>129</v>
      </c>
      <c r="E23" s="52"/>
      <c r="F23" s="53"/>
      <c r="G23" s="57" t="s">
        <v>80</v>
      </c>
      <c r="H23" s="70">
        <v>-0.3342339359400768</v>
      </c>
      <c r="I23" s="71">
        <v>-1.0885126587752154</v>
      </c>
      <c r="J23" s="71">
        <v>-0.18622615670270193</v>
      </c>
      <c r="K23" s="70">
        <v>0.07706986667848525</v>
      </c>
      <c r="L23" s="71">
        <v>-0.44184727781710365</v>
      </c>
      <c r="M23" s="71">
        <v>-0.06675117184484236</v>
      </c>
      <c r="N23" s="71">
        <v>-0.42250804958915467</v>
      </c>
      <c r="O23" s="70">
        <v>-0.41189822974413914</v>
      </c>
      <c r="P23" s="72">
        <v>-0.6895774707700184</v>
      </c>
      <c r="Q23" s="71">
        <v>-1.2992748270184649</v>
      </c>
      <c r="R23" s="71">
        <v>-1.2410915478080824</v>
      </c>
      <c r="S23" s="70">
        <v>-1.107646038575382</v>
      </c>
      <c r="T23" s="72">
        <v>-0.8060161075382979</v>
      </c>
      <c r="U23" s="71">
        <v>-0.20315144357687132</v>
      </c>
      <c r="V23" s="71">
        <v>0.047846907235737035</v>
      </c>
      <c r="W23" s="70">
        <v>0.18076889549337238</v>
      </c>
      <c r="X23" s="71">
        <v>0.1968097906636359</v>
      </c>
      <c r="Y23" s="71">
        <v>0.1313544352782685</v>
      </c>
      <c r="Z23" s="71">
        <v>0.04082712967492341</v>
      </c>
      <c r="AA23" s="73">
        <v>-0.05401567454337908</v>
      </c>
    </row>
    <row r="24" spans="2:27" ht="3.75" customHeight="1">
      <c r="B24" s="56"/>
      <c r="C24" s="52"/>
      <c r="D24" s="52"/>
      <c r="E24" s="52"/>
      <c r="F24" s="53"/>
      <c r="G24" s="57"/>
      <c r="H24" s="53"/>
      <c r="I24" s="52"/>
      <c r="J24" s="52"/>
      <c r="K24" s="53"/>
      <c r="L24" s="52"/>
      <c r="M24" s="52"/>
      <c r="N24" s="52"/>
      <c r="O24" s="53"/>
      <c r="P24" s="54"/>
      <c r="Q24" s="52"/>
      <c r="R24" s="52"/>
      <c r="S24" s="53"/>
      <c r="T24" s="54"/>
      <c r="U24" s="52"/>
      <c r="V24" s="52"/>
      <c r="W24" s="53"/>
      <c r="X24" s="52"/>
      <c r="Y24" s="52"/>
      <c r="Z24" s="52"/>
      <c r="AA24" s="55"/>
    </row>
    <row r="25" spans="2:27" ht="18.75" thickBot="1">
      <c r="B25" s="58"/>
      <c r="C25" s="59" t="s">
        <v>130</v>
      </c>
      <c r="D25" s="59"/>
      <c r="E25" s="59"/>
      <c r="F25" s="60"/>
      <c r="G25" s="61" t="s">
        <v>45</v>
      </c>
      <c r="H25" s="75">
        <v>0.8621655855501729</v>
      </c>
      <c r="I25" s="74">
        <v>2.946683245421113</v>
      </c>
      <c r="J25" s="74">
        <v>2.029347927856179</v>
      </c>
      <c r="K25" s="75">
        <v>1.3888802320811493</v>
      </c>
      <c r="L25" s="74">
        <v>0.7831625805963398</v>
      </c>
      <c r="M25" s="74">
        <v>0.4522268581896185</v>
      </c>
      <c r="N25" s="74">
        <v>0.5756247378953248</v>
      </c>
      <c r="O25" s="75">
        <v>1.6279559020615295</v>
      </c>
      <c r="P25" s="76">
        <v>1.8516017285220556</v>
      </c>
      <c r="Q25" s="74">
        <v>3.1834695701484748</v>
      </c>
      <c r="R25" s="74">
        <v>3.842906170109586</v>
      </c>
      <c r="S25" s="75">
        <v>2.8931405188156845</v>
      </c>
      <c r="T25" s="76">
        <v>2.8620144394730858</v>
      </c>
      <c r="U25" s="74">
        <v>2.0439967383322397</v>
      </c>
      <c r="V25" s="74">
        <v>1.6255301302389853</v>
      </c>
      <c r="W25" s="75">
        <v>1.6206046185163672</v>
      </c>
      <c r="X25" s="74">
        <v>1.5745132612594404</v>
      </c>
      <c r="Y25" s="74">
        <v>1.3997314188161027</v>
      </c>
      <c r="Z25" s="74">
        <v>1.2530046155783765</v>
      </c>
      <c r="AA25" s="77">
        <v>1.3328269202487917</v>
      </c>
    </row>
    <row r="26" ht="3.75" customHeight="1"/>
    <row r="27" ht="15">
      <c r="B27" s="40" t="s">
        <v>110</v>
      </c>
    </row>
    <row r="28" spans="2:6" ht="15">
      <c r="B28" s="40" t="s">
        <v>114</v>
      </c>
      <c r="F28" s="63"/>
    </row>
    <row r="29" spans="2:6" ht="15">
      <c r="B29" s="40" t="s">
        <v>115</v>
      </c>
      <c r="F29" s="63"/>
    </row>
    <row r="30" ht="15">
      <c r="G30" s="63"/>
    </row>
    <row r="31" ht="15.75" thickBot="1">
      <c r="F31" s="65" t="s">
        <v>78</v>
      </c>
    </row>
    <row r="32" spans="6:23" ht="15">
      <c r="F32" s="96"/>
      <c r="G32" s="97"/>
      <c r="H32" s="184">
        <v>42736</v>
      </c>
      <c r="I32" s="184">
        <v>42767</v>
      </c>
      <c r="J32" s="184">
        <v>42795</v>
      </c>
      <c r="K32" s="184">
        <v>42826</v>
      </c>
      <c r="L32" s="184">
        <v>42856</v>
      </c>
      <c r="M32" s="184">
        <v>42887</v>
      </c>
      <c r="N32" s="184">
        <v>42917</v>
      </c>
      <c r="O32" s="184">
        <v>42948</v>
      </c>
      <c r="P32" s="184">
        <v>42979</v>
      </c>
      <c r="Q32" s="184">
        <v>43009</v>
      </c>
      <c r="R32" s="184">
        <v>43040</v>
      </c>
      <c r="S32" s="184">
        <v>43070</v>
      </c>
      <c r="T32" s="184">
        <v>43101</v>
      </c>
      <c r="U32" s="184">
        <v>43132</v>
      </c>
      <c r="V32" s="184">
        <v>43160</v>
      </c>
      <c r="W32" s="185">
        <v>43191</v>
      </c>
    </row>
    <row r="33" spans="6:23" ht="15.75" thickBot="1">
      <c r="F33" s="98" t="s">
        <v>73</v>
      </c>
      <c r="G33" s="99" t="s">
        <v>86</v>
      </c>
      <c r="H33" s="74">
        <v>0.7859733978234686</v>
      </c>
      <c r="I33" s="74">
        <v>1.1874811311260771</v>
      </c>
      <c r="J33" s="74">
        <v>1.0464882270074582</v>
      </c>
      <c r="K33" s="74">
        <v>0.8221375576499099</v>
      </c>
      <c r="L33" s="74">
        <v>1.0300597303862986</v>
      </c>
      <c r="M33" s="74">
        <v>0.96795743596401</v>
      </c>
      <c r="N33" s="74">
        <v>1.3550419916721523</v>
      </c>
      <c r="O33" s="74">
        <v>1.371808399988339</v>
      </c>
      <c r="P33" s="74">
        <v>1.4683521131869952</v>
      </c>
      <c r="Q33" s="74">
        <v>1.4005448514973864</v>
      </c>
      <c r="R33" s="74">
        <v>1.3304743791799467</v>
      </c>
      <c r="S33" s="74">
        <v>1.4032740396171732</v>
      </c>
      <c r="T33" s="74">
        <v>1.8713571601817591</v>
      </c>
      <c r="U33" s="74">
        <v>1.6642529615991322</v>
      </c>
      <c r="V33" s="74">
        <v>1.9368112135674806</v>
      </c>
      <c r="W33" s="77">
        <v>1.99450723527805</v>
      </c>
    </row>
    <row r="34" spans="6:9" ht="15">
      <c r="F34" s="40" t="s">
        <v>110</v>
      </c>
      <c r="G34" s="100"/>
      <c r="H34" s="101"/>
      <c r="I34" s="101"/>
    </row>
    <row r="35" spans="7:8" ht="15">
      <c r="G35" s="100"/>
      <c r="H35" s="101"/>
    </row>
    <row r="36" spans="7:8" ht="15">
      <c r="G36" s="100"/>
      <c r="H36" s="101"/>
    </row>
    <row r="37" spans="7:8" ht="15">
      <c r="G37" s="100"/>
      <c r="H37" s="101"/>
    </row>
    <row r="38" spans="7:8" ht="15">
      <c r="G38" s="100"/>
      <c r="H38" s="101"/>
    </row>
    <row r="39" spans="7:8" ht="15">
      <c r="G39" s="100"/>
      <c r="H39" s="101"/>
    </row>
    <row r="40" spans="7:8" ht="15">
      <c r="G40" s="100"/>
      <c r="H40" s="101"/>
    </row>
    <row r="41" spans="7:8" ht="15">
      <c r="G41" s="100"/>
      <c r="H41" s="101"/>
    </row>
    <row r="42" spans="7:8" ht="15">
      <c r="G42" s="100"/>
      <c r="H42" s="101"/>
    </row>
  </sheetData>
  <sheetProtection/>
  <mergeCells count="9">
    <mergeCell ref="L3:O3"/>
    <mergeCell ref="J3:J4"/>
    <mergeCell ref="X3:AA3"/>
    <mergeCell ref="P3:S3"/>
    <mergeCell ref="T3:W3"/>
    <mergeCell ref="B3:F4"/>
    <mergeCell ref="G3:G4"/>
    <mergeCell ref="I3:I4"/>
    <mergeCell ref="K3:K4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DI69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5" width="3.140625" style="40" customWidth="1"/>
    <col min="6" max="6" width="35.00390625" style="40" customWidth="1"/>
    <col min="7" max="7" width="21.28125" style="40" customWidth="1"/>
    <col min="8" max="8" width="10.140625" style="40" customWidth="1"/>
    <col min="9" max="27" width="9.140625" style="40" customWidth="1"/>
    <col min="28" max="16384" width="9.140625" style="40" customWidth="1"/>
  </cols>
  <sheetData>
    <row r="1" ht="22.5" customHeight="1" thickBot="1">
      <c r="B1" s="39" t="s">
        <v>116</v>
      </c>
    </row>
    <row r="2" spans="2:27" ht="30" customHeight="1">
      <c r="B2" s="217" t="str">
        <f>"Strednodobá predikcia "&amp;Súhrn!$H$3&amp;" - trh práce [objem]"</f>
        <v>Strednodobá predikcia P2Q-2017 - trh práce [objem]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9"/>
    </row>
    <row r="3" spans="2:27" ht="15">
      <c r="B3" s="282" t="s">
        <v>29</v>
      </c>
      <c r="C3" s="283"/>
      <c r="D3" s="283"/>
      <c r="E3" s="283"/>
      <c r="F3" s="284"/>
      <c r="G3" s="287" t="s">
        <v>72</v>
      </c>
      <c r="H3" s="36" t="s">
        <v>35</v>
      </c>
      <c r="I3" s="286">
        <v>2017</v>
      </c>
      <c r="J3" s="286">
        <v>2018</v>
      </c>
      <c r="K3" s="288">
        <v>2019</v>
      </c>
      <c r="L3" s="290">
        <v>2016</v>
      </c>
      <c r="M3" s="291"/>
      <c r="N3" s="291"/>
      <c r="O3" s="291"/>
      <c r="P3" s="290">
        <v>2017</v>
      </c>
      <c r="Q3" s="291"/>
      <c r="R3" s="291"/>
      <c r="S3" s="291"/>
      <c r="T3" s="290">
        <v>2018</v>
      </c>
      <c r="U3" s="291"/>
      <c r="V3" s="291"/>
      <c r="W3" s="291"/>
      <c r="X3" s="290">
        <v>2019</v>
      </c>
      <c r="Y3" s="291"/>
      <c r="Z3" s="291"/>
      <c r="AA3" s="293"/>
    </row>
    <row r="4" spans="2:27" ht="15">
      <c r="B4" s="275"/>
      <c r="C4" s="276"/>
      <c r="D4" s="276"/>
      <c r="E4" s="276"/>
      <c r="F4" s="277"/>
      <c r="G4" s="279"/>
      <c r="H4" s="38">
        <v>2016</v>
      </c>
      <c r="I4" s="281"/>
      <c r="J4" s="281"/>
      <c r="K4" s="289"/>
      <c r="L4" s="41" t="s">
        <v>3</v>
      </c>
      <c r="M4" s="41" t="s">
        <v>4</v>
      </c>
      <c r="N4" s="41" t="s">
        <v>5</v>
      </c>
      <c r="O4" s="42" t="s">
        <v>6</v>
      </c>
      <c r="P4" s="43" t="s">
        <v>3</v>
      </c>
      <c r="Q4" s="41" t="s">
        <v>4</v>
      </c>
      <c r="R4" s="41" t="s">
        <v>5</v>
      </c>
      <c r="S4" s="42" t="s">
        <v>6</v>
      </c>
      <c r="T4" s="43" t="s">
        <v>3</v>
      </c>
      <c r="U4" s="41" t="s">
        <v>4</v>
      </c>
      <c r="V4" s="41" t="s">
        <v>5</v>
      </c>
      <c r="W4" s="229" t="s">
        <v>6</v>
      </c>
      <c r="X4" s="41" t="s">
        <v>3</v>
      </c>
      <c r="Y4" s="41" t="s">
        <v>4</v>
      </c>
      <c r="Z4" s="41" t="s">
        <v>5</v>
      </c>
      <c r="AA4" s="44" t="s">
        <v>6</v>
      </c>
    </row>
    <row r="5" spans="2:27" ht="3.75" customHeight="1">
      <c r="B5" s="45"/>
      <c r="C5" s="46"/>
      <c r="D5" s="46"/>
      <c r="E5" s="46"/>
      <c r="F5" s="47"/>
      <c r="G5" s="35"/>
      <c r="H5" s="102"/>
      <c r="I5" s="91"/>
      <c r="J5" s="90"/>
      <c r="K5" s="92"/>
      <c r="L5" s="50"/>
      <c r="M5" s="50"/>
      <c r="N5" s="50"/>
      <c r="O5" s="49"/>
      <c r="P5" s="93"/>
      <c r="Q5" s="50"/>
      <c r="R5" s="50"/>
      <c r="S5" s="49"/>
      <c r="T5" s="93"/>
      <c r="U5" s="50"/>
      <c r="V5" s="50"/>
      <c r="W5" s="49"/>
      <c r="X5" s="50"/>
      <c r="Y5" s="50"/>
      <c r="Z5" s="50"/>
      <c r="AA5" s="67"/>
    </row>
    <row r="6" spans="2:27" ht="15">
      <c r="B6" s="45" t="s">
        <v>25</v>
      </c>
      <c r="C6" s="46"/>
      <c r="D6" s="46"/>
      <c r="E6" s="46"/>
      <c r="F6" s="95"/>
      <c r="G6" s="48"/>
      <c r="H6" s="102"/>
      <c r="I6" s="90"/>
      <c r="J6" s="90"/>
      <c r="K6" s="92"/>
      <c r="L6" s="50"/>
      <c r="M6" s="50"/>
      <c r="N6" s="50"/>
      <c r="O6" s="49"/>
      <c r="P6" s="93"/>
      <c r="Q6" s="50"/>
      <c r="R6" s="50"/>
      <c r="S6" s="49"/>
      <c r="T6" s="93"/>
      <c r="U6" s="50"/>
      <c r="V6" s="50"/>
      <c r="W6" s="49"/>
      <c r="X6" s="50"/>
      <c r="Y6" s="50"/>
      <c r="Z6" s="50"/>
      <c r="AA6" s="67"/>
    </row>
    <row r="7" spans="2:27" ht="15">
      <c r="B7" s="45"/>
      <c r="C7" s="94" t="s">
        <v>10</v>
      </c>
      <c r="D7" s="46"/>
      <c r="E7" s="46"/>
      <c r="F7" s="95"/>
      <c r="G7" s="57" t="s">
        <v>123</v>
      </c>
      <c r="H7" s="112">
        <v>2321.049</v>
      </c>
      <c r="I7" s="113">
        <v>2364.0061250803415</v>
      </c>
      <c r="J7" s="113">
        <v>2396.6549291022857</v>
      </c>
      <c r="K7" s="114">
        <v>2421.9226019970733</v>
      </c>
      <c r="L7" s="115">
        <v>2300.4059265279498</v>
      </c>
      <c r="M7" s="115">
        <v>2315.28544743528</v>
      </c>
      <c r="N7" s="115">
        <v>2328.05521449137</v>
      </c>
      <c r="O7" s="116">
        <v>2340.4494115454</v>
      </c>
      <c r="P7" s="117">
        <v>2346.66142804051</v>
      </c>
      <c r="Q7" s="115">
        <v>2359.333399751929</v>
      </c>
      <c r="R7" s="115">
        <v>2371.0356934146985</v>
      </c>
      <c r="S7" s="116">
        <v>2378.993979114227</v>
      </c>
      <c r="T7" s="117">
        <v>2386.287339661817</v>
      </c>
      <c r="U7" s="115">
        <v>2393.4185853021913</v>
      </c>
      <c r="V7" s="115">
        <v>2400.2556962823655</v>
      </c>
      <c r="W7" s="116">
        <v>2406.658095162768</v>
      </c>
      <c r="X7" s="115">
        <v>2412.7854946577204</v>
      </c>
      <c r="Y7" s="115">
        <v>2418.8639094822074</v>
      </c>
      <c r="Z7" s="115">
        <v>2424.9854115498993</v>
      </c>
      <c r="AA7" s="118">
        <v>2431.0555922984663</v>
      </c>
    </row>
    <row r="8" spans="2:27" ht="3.75" customHeight="1">
      <c r="B8" s="56"/>
      <c r="C8" s="52"/>
      <c r="D8" s="68"/>
      <c r="E8" s="52"/>
      <c r="F8" s="53"/>
      <c r="G8" s="57"/>
      <c r="H8" s="119"/>
      <c r="I8" s="115"/>
      <c r="J8" s="115"/>
      <c r="K8" s="116"/>
      <c r="L8" s="115"/>
      <c r="M8" s="115"/>
      <c r="N8" s="115"/>
      <c r="O8" s="116"/>
      <c r="P8" s="117"/>
      <c r="Q8" s="115"/>
      <c r="R8" s="115"/>
      <c r="S8" s="116"/>
      <c r="T8" s="117"/>
      <c r="U8" s="115"/>
      <c r="V8" s="115"/>
      <c r="W8" s="116"/>
      <c r="X8" s="115"/>
      <c r="Y8" s="115"/>
      <c r="Z8" s="115"/>
      <c r="AA8" s="118"/>
    </row>
    <row r="9" spans="2:27" ht="15">
      <c r="B9" s="56"/>
      <c r="C9" s="52"/>
      <c r="D9" s="68" t="s">
        <v>49</v>
      </c>
      <c r="E9" s="52"/>
      <c r="F9" s="53"/>
      <c r="G9" s="57" t="s">
        <v>123</v>
      </c>
      <c r="H9" s="119">
        <v>1997.7984999999999</v>
      </c>
      <c r="I9" s="115">
        <v>2037.0159300693356</v>
      </c>
      <c r="J9" s="115">
        <v>2065.5766626641</v>
      </c>
      <c r="K9" s="116">
        <v>2087.3538133158436</v>
      </c>
      <c r="L9" s="120"/>
      <c r="M9" s="120"/>
      <c r="N9" s="120"/>
      <c r="O9" s="121"/>
      <c r="P9" s="122"/>
      <c r="Q9" s="120"/>
      <c r="R9" s="120"/>
      <c r="S9" s="121"/>
      <c r="T9" s="122"/>
      <c r="U9" s="120"/>
      <c r="V9" s="120"/>
      <c r="W9" s="121"/>
      <c r="X9" s="120"/>
      <c r="Y9" s="120"/>
      <c r="Z9" s="120"/>
      <c r="AA9" s="123"/>
    </row>
    <row r="10" spans="2:27" ht="15">
      <c r="B10" s="56"/>
      <c r="C10" s="52"/>
      <c r="D10" s="68" t="s">
        <v>50</v>
      </c>
      <c r="E10" s="52"/>
      <c r="F10" s="53"/>
      <c r="G10" s="57" t="s">
        <v>123</v>
      </c>
      <c r="H10" s="119">
        <v>323.2505</v>
      </c>
      <c r="I10" s="115">
        <v>326.9901950110055</v>
      </c>
      <c r="J10" s="115">
        <v>331.07826643818584</v>
      </c>
      <c r="K10" s="116">
        <v>334.5687886812301</v>
      </c>
      <c r="L10" s="120"/>
      <c r="M10" s="120"/>
      <c r="N10" s="120"/>
      <c r="O10" s="121"/>
      <c r="P10" s="122"/>
      <c r="Q10" s="120"/>
      <c r="R10" s="120"/>
      <c r="S10" s="121"/>
      <c r="T10" s="122"/>
      <c r="U10" s="120"/>
      <c r="V10" s="120"/>
      <c r="W10" s="121"/>
      <c r="X10" s="120"/>
      <c r="Y10" s="120"/>
      <c r="Z10" s="120"/>
      <c r="AA10" s="123"/>
    </row>
    <row r="11" spans="2:27" ht="3.75" customHeight="1">
      <c r="B11" s="56"/>
      <c r="C11" s="52"/>
      <c r="D11" s="52"/>
      <c r="E11" s="52"/>
      <c r="F11" s="53"/>
      <c r="G11" s="57"/>
      <c r="H11" s="64"/>
      <c r="I11" s="52"/>
      <c r="J11" s="52"/>
      <c r="K11" s="53"/>
      <c r="L11" s="52"/>
      <c r="M11" s="52"/>
      <c r="N11" s="52"/>
      <c r="O11" s="53"/>
      <c r="P11" s="54"/>
      <c r="Q11" s="52"/>
      <c r="R11" s="52"/>
      <c r="S11" s="53"/>
      <c r="T11" s="54"/>
      <c r="U11" s="52"/>
      <c r="V11" s="52"/>
      <c r="W11" s="53"/>
      <c r="X11" s="52"/>
      <c r="Y11" s="52"/>
      <c r="Z11" s="52"/>
      <c r="AA11" s="55"/>
    </row>
    <row r="12" spans="2:27" ht="15">
      <c r="B12" s="56"/>
      <c r="C12" s="52" t="s">
        <v>51</v>
      </c>
      <c r="D12" s="52"/>
      <c r="E12" s="52"/>
      <c r="F12" s="53"/>
      <c r="G12" s="57" t="s">
        <v>125</v>
      </c>
      <c r="H12" s="88">
        <v>265.9935</v>
      </c>
      <c r="I12" s="71">
        <v>230.73043797580573</v>
      </c>
      <c r="J12" s="71">
        <v>214.61155960324163</v>
      </c>
      <c r="K12" s="70">
        <v>197.70487980876794</v>
      </c>
      <c r="L12" s="108">
        <v>279.636036669624</v>
      </c>
      <c r="M12" s="108">
        <v>274.151701851822</v>
      </c>
      <c r="N12" s="108">
        <v>262.601820335213</v>
      </c>
      <c r="O12" s="109">
        <v>247.584441143341</v>
      </c>
      <c r="P12" s="110">
        <v>235.289644056658</v>
      </c>
      <c r="Q12" s="108">
        <v>232.2291108117506</v>
      </c>
      <c r="R12" s="108">
        <v>229.57471990890102</v>
      </c>
      <c r="S12" s="109">
        <v>225.82827712591325</v>
      </c>
      <c r="T12" s="110">
        <v>221.114926389248</v>
      </c>
      <c r="U12" s="108">
        <v>216.56136516310198</v>
      </c>
      <c r="V12" s="108">
        <v>212.2996303594391</v>
      </c>
      <c r="W12" s="109">
        <v>208.47031650117742</v>
      </c>
      <c r="X12" s="108">
        <v>204.02297686524662</v>
      </c>
      <c r="Y12" s="108">
        <v>199.84759805282692</v>
      </c>
      <c r="Z12" s="108">
        <v>195.5936022116589</v>
      </c>
      <c r="AA12" s="111">
        <v>191.35534210533933</v>
      </c>
    </row>
    <row r="13" spans="2:27" ht="15">
      <c r="B13" s="56"/>
      <c r="C13" s="52" t="s">
        <v>8</v>
      </c>
      <c r="D13" s="52"/>
      <c r="E13" s="52"/>
      <c r="F13" s="53"/>
      <c r="G13" s="57" t="s">
        <v>11</v>
      </c>
      <c r="H13" s="88">
        <v>9.644441634382497</v>
      </c>
      <c r="I13" s="71">
        <v>8.351915920418948</v>
      </c>
      <c r="J13" s="71">
        <v>7.7403760462388504</v>
      </c>
      <c r="K13" s="70">
        <v>7.117042206910185</v>
      </c>
      <c r="L13" s="71">
        <v>10.169853568053517</v>
      </c>
      <c r="M13" s="71">
        <v>9.924356101338194</v>
      </c>
      <c r="N13" s="71">
        <v>9.510516716931933</v>
      </c>
      <c r="O13" s="70">
        <v>8.97304015120635</v>
      </c>
      <c r="P13" s="72">
        <v>8.534256101903596</v>
      </c>
      <c r="Q13" s="71">
        <v>8.411008632036172</v>
      </c>
      <c r="R13" s="71">
        <v>8.304199466412587</v>
      </c>
      <c r="S13" s="70">
        <v>8.158199481323436</v>
      </c>
      <c r="T13" s="72">
        <v>7.982673832373166</v>
      </c>
      <c r="U13" s="71">
        <v>7.813140413435349</v>
      </c>
      <c r="V13" s="71">
        <v>7.65434814817354</v>
      </c>
      <c r="W13" s="70">
        <v>7.511341790973347</v>
      </c>
      <c r="X13" s="71">
        <v>7.348767549086688</v>
      </c>
      <c r="Y13" s="71">
        <v>7.195465586573846</v>
      </c>
      <c r="Z13" s="71">
        <v>7.039543210362353</v>
      </c>
      <c r="AA13" s="73">
        <v>6.8843924816178514</v>
      </c>
    </row>
    <row r="14" spans="2:27" ht="3.75" customHeight="1">
      <c r="B14" s="56"/>
      <c r="C14" s="52"/>
      <c r="D14" s="52"/>
      <c r="E14" s="52"/>
      <c r="F14" s="53"/>
      <c r="G14" s="57"/>
      <c r="H14" s="64"/>
      <c r="I14" s="52"/>
      <c r="J14" s="52"/>
      <c r="K14" s="53"/>
      <c r="L14" s="52"/>
      <c r="M14" s="52"/>
      <c r="N14" s="52"/>
      <c r="O14" s="53"/>
      <c r="P14" s="54"/>
      <c r="Q14" s="52"/>
      <c r="R14" s="52"/>
      <c r="S14" s="53"/>
      <c r="T14" s="54"/>
      <c r="U14" s="52"/>
      <c r="V14" s="52"/>
      <c r="W14" s="53"/>
      <c r="X14" s="52"/>
      <c r="Y14" s="52"/>
      <c r="Z14" s="52"/>
      <c r="AA14" s="55"/>
    </row>
    <row r="15" spans="2:27" ht="15">
      <c r="B15" s="45" t="s">
        <v>24</v>
      </c>
      <c r="C15" s="52"/>
      <c r="D15" s="52"/>
      <c r="E15" s="52"/>
      <c r="F15" s="53"/>
      <c r="G15" s="57"/>
      <c r="H15" s="64"/>
      <c r="I15" s="52"/>
      <c r="J15" s="52"/>
      <c r="K15" s="53"/>
      <c r="L15" s="52"/>
      <c r="M15" s="52"/>
      <c r="N15" s="52"/>
      <c r="O15" s="53"/>
      <c r="P15" s="54"/>
      <c r="Q15" s="52"/>
      <c r="R15" s="52"/>
      <c r="S15" s="53"/>
      <c r="T15" s="54"/>
      <c r="U15" s="52"/>
      <c r="V15" s="52"/>
      <c r="W15" s="53"/>
      <c r="X15" s="52"/>
      <c r="Y15" s="52"/>
      <c r="Z15" s="52"/>
      <c r="AA15" s="55"/>
    </row>
    <row r="16" spans="2:27" ht="15">
      <c r="B16" s="56"/>
      <c r="C16" s="52" t="s">
        <v>88</v>
      </c>
      <c r="D16" s="52"/>
      <c r="E16" s="52"/>
      <c r="F16" s="53"/>
      <c r="G16" s="57" t="s">
        <v>91</v>
      </c>
      <c r="H16" s="191">
        <v>15830.713157508133</v>
      </c>
      <c r="I16" s="80">
        <v>16517.298559361985</v>
      </c>
      <c r="J16" s="80">
        <v>17314.648405006974</v>
      </c>
      <c r="K16" s="81">
        <v>18162.512367990763</v>
      </c>
      <c r="L16" s="80">
        <v>3930.700708194638</v>
      </c>
      <c r="M16" s="80">
        <v>3937.271887276745</v>
      </c>
      <c r="N16" s="80">
        <v>3947.7403204205057</v>
      </c>
      <c r="O16" s="81">
        <v>4014.0799103126647</v>
      </c>
      <c r="P16" s="82">
        <v>4046.35892715626</v>
      </c>
      <c r="Q16" s="80">
        <v>4110.042745457119</v>
      </c>
      <c r="R16" s="80">
        <v>4156.029337182426</v>
      </c>
      <c r="S16" s="81">
        <v>4203.621984471819</v>
      </c>
      <c r="T16" s="82">
        <v>4253.306529976106</v>
      </c>
      <c r="U16" s="80">
        <v>4303.267380605341</v>
      </c>
      <c r="V16" s="80">
        <v>4353.063927657009</v>
      </c>
      <c r="W16" s="81">
        <v>4404.2979464964965</v>
      </c>
      <c r="X16" s="80">
        <v>4458.071834247961</v>
      </c>
      <c r="Y16" s="80">
        <v>4512.668064356771</v>
      </c>
      <c r="Z16" s="80">
        <v>4567.895014490584</v>
      </c>
      <c r="AA16" s="83">
        <v>4623.1848851591485</v>
      </c>
    </row>
    <row r="17" spans="1:113" s="174" customFormat="1" ht="18">
      <c r="A17" s="163"/>
      <c r="B17" s="172"/>
      <c r="C17" s="161" t="s">
        <v>131</v>
      </c>
      <c r="D17" s="161"/>
      <c r="E17" s="161"/>
      <c r="F17" s="162"/>
      <c r="G17" s="26" t="s">
        <v>91</v>
      </c>
      <c r="H17" s="164">
        <v>911.9999999999998</v>
      </c>
      <c r="I17" s="166">
        <v>952.2597863854701</v>
      </c>
      <c r="J17" s="230">
        <v>998.0369554131651</v>
      </c>
      <c r="K17" s="167">
        <v>1046.9120113171257</v>
      </c>
      <c r="L17" s="80">
        <v>898.906117800512</v>
      </c>
      <c r="M17" s="80">
        <v>906.139343147589</v>
      </c>
      <c r="N17" s="80">
        <v>913.401176891769</v>
      </c>
      <c r="O17" s="81">
        <v>929.553362160129</v>
      </c>
      <c r="P17" s="80">
        <v>933.5833949157394</v>
      </c>
      <c r="Q17" s="80">
        <v>947.9353861956871</v>
      </c>
      <c r="R17" s="80">
        <v>958.2733626507653</v>
      </c>
      <c r="S17" s="81">
        <v>969.2470017796888</v>
      </c>
      <c r="T17" s="80">
        <v>980.7029787782636</v>
      </c>
      <c r="U17" s="80">
        <v>992.2226646248101</v>
      </c>
      <c r="V17" s="80">
        <v>1003.7044662965833</v>
      </c>
      <c r="W17" s="81">
        <v>1015.5177119530028</v>
      </c>
      <c r="X17" s="80">
        <v>1027.9165859882223</v>
      </c>
      <c r="Y17" s="80">
        <v>1040.5050709987474</v>
      </c>
      <c r="Z17" s="80">
        <v>1053.2389838083136</v>
      </c>
      <c r="AA17" s="83">
        <v>1065.9874044732198</v>
      </c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</row>
    <row r="18" spans="2:27" ht="15">
      <c r="B18" s="56"/>
      <c r="C18" s="52"/>
      <c r="D18" s="68" t="s">
        <v>53</v>
      </c>
      <c r="E18" s="52"/>
      <c r="F18" s="53"/>
      <c r="G18" s="57" t="s">
        <v>91</v>
      </c>
      <c r="H18" s="164">
        <v>900.1342157223557</v>
      </c>
      <c r="I18" s="168">
        <v>938.7154082989493</v>
      </c>
      <c r="J18" s="231">
        <v>982.0769264140549</v>
      </c>
      <c r="K18" s="169">
        <v>1029.7176149224128</v>
      </c>
      <c r="L18" s="103"/>
      <c r="M18" s="103"/>
      <c r="N18" s="103"/>
      <c r="O18" s="104"/>
      <c r="P18" s="105"/>
      <c r="Q18" s="103"/>
      <c r="R18" s="103"/>
      <c r="S18" s="104"/>
      <c r="T18" s="105"/>
      <c r="U18" s="103"/>
      <c r="V18" s="103"/>
      <c r="W18" s="104"/>
      <c r="X18" s="103"/>
      <c r="Y18" s="103"/>
      <c r="Z18" s="103"/>
      <c r="AA18" s="106"/>
    </row>
    <row r="19" spans="2:27" ht="18">
      <c r="B19" s="56"/>
      <c r="C19" s="52"/>
      <c r="D19" s="68" t="s">
        <v>132</v>
      </c>
      <c r="E19" s="52"/>
      <c r="F19" s="53"/>
      <c r="G19" s="57" t="s">
        <v>91</v>
      </c>
      <c r="H19" s="164">
        <v>957.0282875981769</v>
      </c>
      <c r="I19" s="168">
        <v>1003.8535635750466</v>
      </c>
      <c r="J19" s="231">
        <v>1060.101681602865</v>
      </c>
      <c r="K19" s="169">
        <v>1114.4690333479919</v>
      </c>
      <c r="L19" s="103"/>
      <c r="M19" s="103"/>
      <c r="N19" s="103"/>
      <c r="O19" s="104"/>
      <c r="P19" s="105"/>
      <c r="Q19" s="103"/>
      <c r="R19" s="103"/>
      <c r="S19" s="104"/>
      <c r="T19" s="105"/>
      <c r="U19" s="103"/>
      <c r="V19" s="103"/>
      <c r="W19" s="104"/>
      <c r="X19" s="103"/>
      <c r="Y19" s="103"/>
      <c r="Z19" s="103"/>
      <c r="AA19" s="106"/>
    </row>
    <row r="20" spans="2:27" ht="15">
      <c r="B20" s="56"/>
      <c r="C20" s="52" t="s">
        <v>52</v>
      </c>
      <c r="D20" s="52"/>
      <c r="E20" s="52"/>
      <c r="F20" s="53"/>
      <c r="G20" s="57" t="s">
        <v>91</v>
      </c>
      <c r="H20" s="165">
        <v>839.6032947352408</v>
      </c>
      <c r="I20" s="170">
        <v>866.7475472462061</v>
      </c>
      <c r="J20" s="232">
        <v>890.7893709571347</v>
      </c>
      <c r="K20" s="171">
        <v>914.8381339852191</v>
      </c>
      <c r="L20" s="103"/>
      <c r="M20" s="103"/>
      <c r="N20" s="103"/>
      <c r="O20" s="104"/>
      <c r="P20" s="105"/>
      <c r="Q20" s="103"/>
      <c r="R20" s="103"/>
      <c r="S20" s="104"/>
      <c r="T20" s="105"/>
      <c r="U20" s="103"/>
      <c r="V20" s="103"/>
      <c r="W20" s="104"/>
      <c r="X20" s="103"/>
      <c r="Y20" s="103"/>
      <c r="Z20" s="103"/>
      <c r="AA20" s="106"/>
    </row>
    <row r="21" spans="2:27" ht="18">
      <c r="B21" s="56"/>
      <c r="C21" s="52" t="s">
        <v>133</v>
      </c>
      <c r="D21" s="52"/>
      <c r="E21" s="52"/>
      <c r="F21" s="53"/>
      <c r="G21" s="57" t="s">
        <v>136</v>
      </c>
      <c r="H21" s="124">
        <v>33973.74549180134</v>
      </c>
      <c r="I21" s="80">
        <v>34432.58348646984</v>
      </c>
      <c r="J21" s="80">
        <v>35376.84967890613</v>
      </c>
      <c r="K21" s="81">
        <v>36600.84192668318</v>
      </c>
      <c r="L21" s="80">
        <v>8472.355409827709</v>
      </c>
      <c r="M21" s="80">
        <v>8487.554438232746</v>
      </c>
      <c r="N21" s="80">
        <v>8496.148647370246</v>
      </c>
      <c r="O21" s="81">
        <v>8517.277437609515</v>
      </c>
      <c r="P21" s="82">
        <v>8563.094354135566</v>
      </c>
      <c r="Q21" s="80">
        <v>8586.642437754339</v>
      </c>
      <c r="R21" s="80">
        <v>8613.413476049931</v>
      </c>
      <c r="S21" s="81">
        <v>8668.660841898094</v>
      </c>
      <c r="T21" s="82">
        <v>8750.603045079388</v>
      </c>
      <c r="U21" s="80">
        <v>8810.243488503818</v>
      </c>
      <c r="V21" s="80">
        <v>8877.463838493817</v>
      </c>
      <c r="W21" s="81">
        <v>8937.648554278332</v>
      </c>
      <c r="X21" s="80">
        <v>9029.70605063733</v>
      </c>
      <c r="Y21" s="80">
        <v>9111.422060218647</v>
      </c>
      <c r="Z21" s="80">
        <v>9200.301530658933</v>
      </c>
      <c r="AA21" s="83">
        <v>9258.437209921667</v>
      </c>
    </row>
    <row r="22" spans="2:27" ht="15">
      <c r="B22" s="56"/>
      <c r="C22" s="52" t="s">
        <v>84</v>
      </c>
      <c r="D22" s="52"/>
      <c r="E22" s="52"/>
      <c r="F22" s="53"/>
      <c r="G22" s="57" t="s">
        <v>137</v>
      </c>
      <c r="H22" s="88">
        <v>39.06297509246252</v>
      </c>
      <c r="I22" s="71">
        <v>39.82594507985295</v>
      </c>
      <c r="J22" s="71">
        <v>39.87515532368854</v>
      </c>
      <c r="K22" s="70">
        <v>39.51486610775824</v>
      </c>
      <c r="L22" s="71">
        <v>38.79992406962739</v>
      </c>
      <c r="M22" s="71">
        <v>38.8721061197873</v>
      </c>
      <c r="N22" s="71">
        <v>39.05608546033309</v>
      </c>
      <c r="O22" s="70">
        <v>39.52378472010235</v>
      </c>
      <c r="P22" s="72">
        <v>39.46104694755256</v>
      </c>
      <c r="Q22" s="71">
        <v>39.827684473745016</v>
      </c>
      <c r="R22" s="71">
        <v>39.99535722800766</v>
      </c>
      <c r="S22" s="70">
        <v>40.01969167010655</v>
      </c>
      <c r="T22" s="72">
        <v>39.92265647932721</v>
      </c>
      <c r="U22" s="71">
        <v>39.90910213948394</v>
      </c>
      <c r="V22" s="71">
        <v>39.84807414835154</v>
      </c>
      <c r="W22" s="70">
        <v>39.82078852759145</v>
      </c>
      <c r="X22" s="71">
        <v>39.66650874817182</v>
      </c>
      <c r="Y22" s="71">
        <v>39.55681153244306</v>
      </c>
      <c r="Z22" s="71">
        <v>39.419605670625806</v>
      </c>
      <c r="AA22" s="73">
        <v>39.41653847979227</v>
      </c>
    </row>
    <row r="23" spans="2:27" ht="3.75" customHeight="1">
      <c r="B23" s="56"/>
      <c r="C23" s="52"/>
      <c r="D23" s="52"/>
      <c r="E23" s="52"/>
      <c r="F23" s="53"/>
      <c r="G23" s="57"/>
      <c r="H23" s="64"/>
      <c r="I23" s="52"/>
      <c r="J23" s="52"/>
      <c r="K23" s="53"/>
      <c r="L23" s="52"/>
      <c r="M23" s="52"/>
      <c r="N23" s="52"/>
      <c r="O23" s="53"/>
      <c r="P23" s="54"/>
      <c r="Q23" s="52"/>
      <c r="R23" s="52"/>
      <c r="S23" s="53"/>
      <c r="T23" s="54"/>
      <c r="U23" s="52"/>
      <c r="V23" s="52"/>
      <c r="W23" s="53"/>
      <c r="X23" s="52"/>
      <c r="Y23" s="52"/>
      <c r="Z23" s="52"/>
      <c r="AA23" s="55"/>
    </row>
    <row r="24" spans="2:27" ht="15">
      <c r="B24" s="45" t="s">
        <v>26</v>
      </c>
      <c r="C24" s="52"/>
      <c r="D24" s="52"/>
      <c r="E24" s="52"/>
      <c r="F24" s="53"/>
      <c r="G24" s="57"/>
      <c r="H24" s="64"/>
      <c r="I24" s="52"/>
      <c r="J24" s="52"/>
      <c r="K24" s="53"/>
      <c r="L24" s="52"/>
      <c r="M24" s="52"/>
      <c r="N24" s="52"/>
      <c r="O24" s="53"/>
      <c r="P24" s="54"/>
      <c r="Q24" s="52"/>
      <c r="R24" s="52"/>
      <c r="S24" s="53"/>
      <c r="T24" s="54"/>
      <c r="U24" s="52"/>
      <c r="V24" s="52"/>
      <c r="W24" s="53"/>
      <c r="X24" s="52"/>
      <c r="Y24" s="52"/>
      <c r="Z24" s="52"/>
      <c r="AA24" s="55"/>
    </row>
    <row r="25" spans="2:27" ht="15">
      <c r="B25" s="56"/>
      <c r="C25" s="52" t="s">
        <v>89</v>
      </c>
      <c r="D25" s="52"/>
      <c r="E25" s="52"/>
      <c r="F25" s="53"/>
      <c r="G25" s="57" t="s">
        <v>125</v>
      </c>
      <c r="H25" s="119">
        <v>3810.2728517495752</v>
      </c>
      <c r="I25" s="115">
        <v>3789.094671318468</v>
      </c>
      <c r="J25" s="115">
        <v>3767.0957619045003</v>
      </c>
      <c r="K25" s="116">
        <v>3746.1813430810976</v>
      </c>
      <c r="L25" s="115">
        <v>3819.8980317790997</v>
      </c>
      <c r="M25" s="115">
        <v>3813.5259357876207</v>
      </c>
      <c r="N25" s="115">
        <v>3806.977351997374</v>
      </c>
      <c r="O25" s="116">
        <v>3800.6900874342045</v>
      </c>
      <c r="P25" s="117">
        <v>3796.1574671612693</v>
      </c>
      <c r="Q25" s="115">
        <v>3791.4937515106726</v>
      </c>
      <c r="R25" s="115">
        <v>3786.762834244192</v>
      </c>
      <c r="S25" s="116">
        <v>3781.964632357739</v>
      </c>
      <c r="T25" s="117">
        <v>3775.619923732054</v>
      </c>
      <c r="U25" s="115">
        <v>3769.8569931141287</v>
      </c>
      <c r="V25" s="115">
        <v>3764.214282400296</v>
      </c>
      <c r="W25" s="116">
        <v>3758.6918483715235</v>
      </c>
      <c r="X25" s="115">
        <v>3753.5679868357224</v>
      </c>
      <c r="Y25" s="115">
        <v>3748.5637429536605</v>
      </c>
      <c r="Z25" s="115">
        <v>3743.6792002498687</v>
      </c>
      <c r="AA25" s="118">
        <v>3738.91444228514</v>
      </c>
    </row>
    <row r="26" spans="2:27" ht="15">
      <c r="B26" s="56"/>
      <c r="C26" s="52" t="s">
        <v>27</v>
      </c>
      <c r="D26" s="52"/>
      <c r="E26" s="52"/>
      <c r="F26" s="53"/>
      <c r="G26" s="57" t="s">
        <v>125</v>
      </c>
      <c r="H26" s="119">
        <v>2758.1115</v>
      </c>
      <c r="I26" s="115">
        <v>2762.673028166293</v>
      </c>
      <c r="J26" s="115">
        <v>2772.670783970664</v>
      </c>
      <c r="K26" s="116">
        <v>2777.9375357809545</v>
      </c>
      <c r="L26" s="115">
        <v>2749.656470453444</v>
      </c>
      <c r="M26" s="115">
        <v>2762.412987325752</v>
      </c>
      <c r="N26" s="115">
        <v>2761.1730061700327</v>
      </c>
      <c r="O26" s="116">
        <v>2759.2035360507707</v>
      </c>
      <c r="P26" s="117">
        <v>2757.0023824827076</v>
      </c>
      <c r="Q26" s="115">
        <v>2761.0138209492197</v>
      </c>
      <c r="R26" s="115">
        <v>2764.5617237091396</v>
      </c>
      <c r="S26" s="116">
        <v>2768.114185524106</v>
      </c>
      <c r="T26" s="117">
        <v>2769.9356259865003</v>
      </c>
      <c r="U26" s="115">
        <v>2771.7582649707533</v>
      </c>
      <c r="V26" s="115">
        <v>2773.5821032655017</v>
      </c>
      <c r="W26" s="116">
        <v>2775.4071416599004</v>
      </c>
      <c r="X26" s="115">
        <v>2776.2883436234374</v>
      </c>
      <c r="Y26" s="115">
        <v>2777.410240495583</v>
      </c>
      <c r="Z26" s="115">
        <v>2778.498495806714</v>
      </c>
      <c r="AA26" s="118">
        <v>2779.553063198084</v>
      </c>
    </row>
    <row r="27" spans="2:27" ht="18">
      <c r="B27" s="56"/>
      <c r="C27" s="52" t="s">
        <v>134</v>
      </c>
      <c r="D27" s="52"/>
      <c r="E27" s="52"/>
      <c r="F27" s="53"/>
      <c r="G27" s="57" t="s">
        <v>11</v>
      </c>
      <c r="H27" s="88">
        <v>72.3866018719409</v>
      </c>
      <c r="I27" s="71">
        <v>72.91145793311628</v>
      </c>
      <c r="J27" s="71">
        <v>73.60264115050863</v>
      </c>
      <c r="K27" s="70">
        <v>74.15405072724846</v>
      </c>
      <c r="L27" s="71">
        <v>71.98245732158469</v>
      </c>
      <c r="M27" s="71">
        <v>72.43724138341861</v>
      </c>
      <c r="N27" s="71">
        <v>72.52927324932342</v>
      </c>
      <c r="O27" s="70">
        <v>72.59743553343684</v>
      </c>
      <c r="P27" s="72">
        <v>72.62613330274648</v>
      </c>
      <c r="Q27" s="71">
        <v>72.82126786702811</v>
      </c>
      <c r="R27" s="71">
        <v>73.00593791374644</v>
      </c>
      <c r="S27" s="70">
        <v>73.19249264894415</v>
      </c>
      <c r="T27" s="72">
        <v>73.36373051153217</v>
      </c>
      <c r="U27" s="71">
        <v>73.52422837347775</v>
      </c>
      <c r="V27" s="71">
        <v>73.68289622175531</v>
      </c>
      <c r="W27" s="70">
        <v>73.83970949526928</v>
      </c>
      <c r="X27" s="71">
        <v>73.96398182636524</v>
      </c>
      <c r="Y27" s="71">
        <v>74.09265070432382</v>
      </c>
      <c r="Z27" s="71">
        <v>74.21839177943626</v>
      </c>
      <c r="AA27" s="73">
        <v>74.34117859886851</v>
      </c>
    </row>
    <row r="28" spans="2:27" ht="18.75" thickBot="1">
      <c r="B28" s="58"/>
      <c r="C28" s="59" t="s">
        <v>135</v>
      </c>
      <c r="D28" s="59"/>
      <c r="E28" s="59"/>
      <c r="F28" s="60"/>
      <c r="G28" s="61" t="s">
        <v>11</v>
      </c>
      <c r="H28" s="89">
        <v>9.187750086993884</v>
      </c>
      <c r="I28" s="74">
        <v>8.705938061438026</v>
      </c>
      <c r="J28" s="74">
        <v>8.403593263715733</v>
      </c>
      <c r="K28" s="75">
        <v>8.241491803756182</v>
      </c>
      <c r="L28" s="74">
        <v>9.320540008946283</v>
      </c>
      <c r="M28" s="74">
        <v>9.251620318623612</v>
      </c>
      <c r="N28" s="74">
        <v>9.153135528380869</v>
      </c>
      <c r="O28" s="75">
        <v>9.025704492024769</v>
      </c>
      <c r="P28" s="76">
        <v>8.882644611880673</v>
      </c>
      <c r="Q28" s="74">
        <v>8.749554951580691</v>
      </c>
      <c r="R28" s="74">
        <v>8.639486099734587</v>
      </c>
      <c r="S28" s="75">
        <v>8.552066582556153</v>
      </c>
      <c r="T28" s="76">
        <v>8.482715059074492</v>
      </c>
      <c r="U28" s="74">
        <v>8.42460405611022</v>
      </c>
      <c r="V28" s="74">
        <v>8.375551824122393</v>
      </c>
      <c r="W28" s="75">
        <v>8.331502115555832</v>
      </c>
      <c r="X28" s="74">
        <v>8.290371104400387</v>
      </c>
      <c r="Y28" s="74">
        <v>8.254917045311966</v>
      </c>
      <c r="Z28" s="74">
        <v>8.224273404974618</v>
      </c>
      <c r="AA28" s="77">
        <v>8.196405660337755</v>
      </c>
    </row>
    <row r="29" ht="15.75" thickBot="1"/>
    <row r="30" spans="2:27" ht="30" customHeight="1">
      <c r="B30" s="217" t="str">
        <f>"Strednodobá predikcia "&amp;Súhrn!$H$3&amp;" - trh práce [zmena oproti predchádzajúcemu obdobiu]"</f>
        <v>Strednodobá predikcia P2Q-2017 - trh práce [zmena oproti predchádzajúcemu obdobiu]</v>
      </c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9"/>
    </row>
    <row r="31" spans="2:27" ht="15">
      <c r="B31" s="282" t="s">
        <v>29</v>
      </c>
      <c r="C31" s="283"/>
      <c r="D31" s="283"/>
      <c r="E31" s="283"/>
      <c r="F31" s="284"/>
      <c r="G31" s="287" t="s">
        <v>72</v>
      </c>
      <c r="H31" s="36" t="str">
        <f>H$3</f>
        <v>Skutočnosť</v>
      </c>
      <c r="I31" s="286">
        <f>I$3</f>
        <v>2017</v>
      </c>
      <c r="J31" s="286">
        <f>J$3</f>
        <v>2018</v>
      </c>
      <c r="K31" s="288">
        <f>K$3</f>
        <v>2019</v>
      </c>
      <c r="L31" s="290">
        <f>L$3</f>
        <v>2016</v>
      </c>
      <c r="M31" s="291"/>
      <c r="N31" s="291"/>
      <c r="O31" s="291"/>
      <c r="P31" s="290">
        <f>P$3</f>
        <v>2017</v>
      </c>
      <c r="Q31" s="291"/>
      <c r="R31" s="291"/>
      <c r="S31" s="291"/>
      <c r="T31" s="290">
        <f>T$3</f>
        <v>2018</v>
      </c>
      <c r="U31" s="291"/>
      <c r="V31" s="291"/>
      <c r="W31" s="291"/>
      <c r="X31" s="290">
        <f>X$3</f>
        <v>2019</v>
      </c>
      <c r="Y31" s="291"/>
      <c r="Z31" s="291"/>
      <c r="AA31" s="293"/>
    </row>
    <row r="32" spans="2:27" ht="15">
      <c r="B32" s="275"/>
      <c r="C32" s="276"/>
      <c r="D32" s="276"/>
      <c r="E32" s="276"/>
      <c r="F32" s="277"/>
      <c r="G32" s="279"/>
      <c r="H32" s="38">
        <f>$H$4</f>
        <v>2016</v>
      </c>
      <c r="I32" s="281"/>
      <c r="J32" s="281"/>
      <c r="K32" s="289"/>
      <c r="L32" s="41" t="s">
        <v>3</v>
      </c>
      <c r="M32" s="41" t="s">
        <v>4</v>
      </c>
      <c r="N32" s="41" t="s">
        <v>5</v>
      </c>
      <c r="O32" s="151" t="s">
        <v>6</v>
      </c>
      <c r="P32" s="43" t="s">
        <v>3</v>
      </c>
      <c r="Q32" s="41" t="s">
        <v>4</v>
      </c>
      <c r="R32" s="41" t="s">
        <v>5</v>
      </c>
      <c r="S32" s="151" t="s">
        <v>6</v>
      </c>
      <c r="T32" s="43" t="s">
        <v>3</v>
      </c>
      <c r="U32" s="41" t="s">
        <v>4</v>
      </c>
      <c r="V32" s="41" t="s">
        <v>5</v>
      </c>
      <c r="W32" s="229" t="s">
        <v>6</v>
      </c>
      <c r="X32" s="41" t="s">
        <v>3</v>
      </c>
      <c r="Y32" s="41" t="s">
        <v>4</v>
      </c>
      <c r="Z32" s="41" t="s">
        <v>5</v>
      </c>
      <c r="AA32" s="228" t="s">
        <v>6</v>
      </c>
    </row>
    <row r="33" spans="2:27" ht="3.75" customHeight="1">
      <c r="B33" s="45"/>
      <c r="C33" s="46"/>
      <c r="D33" s="46"/>
      <c r="E33" s="46"/>
      <c r="F33" s="47"/>
      <c r="G33" s="35"/>
      <c r="H33" s="102"/>
      <c r="I33" s="91"/>
      <c r="J33" s="90"/>
      <c r="K33" s="92"/>
      <c r="L33" s="50"/>
      <c r="M33" s="50"/>
      <c r="N33" s="50"/>
      <c r="O33" s="49"/>
      <c r="P33" s="93"/>
      <c r="Q33" s="50"/>
      <c r="R33" s="50"/>
      <c r="S33" s="49"/>
      <c r="T33" s="93"/>
      <c r="U33" s="50"/>
      <c r="V33" s="50"/>
      <c r="W33" s="49"/>
      <c r="X33" s="50"/>
      <c r="Y33" s="50"/>
      <c r="Z33" s="50"/>
      <c r="AA33" s="67"/>
    </row>
    <row r="34" spans="2:27" ht="15">
      <c r="B34" s="45" t="s">
        <v>25</v>
      </c>
      <c r="C34" s="46"/>
      <c r="D34" s="46"/>
      <c r="E34" s="46"/>
      <c r="F34" s="95"/>
      <c r="G34" s="48"/>
      <c r="H34" s="102"/>
      <c r="I34" s="90"/>
      <c r="J34" s="90"/>
      <c r="K34" s="92"/>
      <c r="L34" s="50"/>
      <c r="M34" s="50"/>
      <c r="N34" s="50"/>
      <c r="O34" s="49"/>
      <c r="P34" s="93"/>
      <c r="Q34" s="50"/>
      <c r="R34" s="50"/>
      <c r="S34" s="49"/>
      <c r="T34" s="93"/>
      <c r="U34" s="50"/>
      <c r="V34" s="50"/>
      <c r="W34" s="49"/>
      <c r="X34" s="50"/>
      <c r="Y34" s="50"/>
      <c r="Z34" s="50"/>
      <c r="AA34" s="67"/>
    </row>
    <row r="35" spans="2:27" ht="15">
      <c r="B35" s="45"/>
      <c r="C35" s="94" t="s">
        <v>10</v>
      </c>
      <c r="D35" s="46"/>
      <c r="E35" s="46"/>
      <c r="F35" s="95"/>
      <c r="G35" s="57" t="s">
        <v>45</v>
      </c>
      <c r="H35" s="107">
        <v>2.3797834852234985</v>
      </c>
      <c r="I35" s="108">
        <v>1.8507633867420168</v>
      </c>
      <c r="J35" s="108">
        <v>1.381079502103006</v>
      </c>
      <c r="K35" s="109">
        <v>1.0542891505975973</v>
      </c>
      <c r="L35" s="71">
        <v>0.6757969004302282</v>
      </c>
      <c r="M35" s="71">
        <v>0.6468215342232213</v>
      </c>
      <c r="N35" s="71">
        <v>0.5515418010438253</v>
      </c>
      <c r="O35" s="70">
        <v>0.5323841538155989</v>
      </c>
      <c r="P35" s="72">
        <v>0.2654198148640319</v>
      </c>
      <c r="Q35" s="71">
        <v>0.539999999999992</v>
      </c>
      <c r="R35" s="71">
        <v>0.4960000000000093</v>
      </c>
      <c r="S35" s="70">
        <v>0.33564596777819133</v>
      </c>
      <c r="T35" s="72">
        <v>0.30657330836565677</v>
      </c>
      <c r="U35" s="71">
        <v>0.2988427052286369</v>
      </c>
      <c r="V35" s="71">
        <v>0.28566298524464173</v>
      </c>
      <c r="W35" s="70">
        <v>0.26673820169737894</v>
      </c>
      <c r="X35" s="71">
        <v>0.2546019938298798</v>
      </c>
      <c r="Y35" s="71">
        <v>0.25192520586456624</v>
      </c>
      <c r="Z35" s="71">
        <v>0.253073438472299</v>
      </c>
      <c r="AA35" s="73">
        <v>0.2503182377780746</v>
      </c>
    </row>
    <row r="36" spans="2:27" ht="3.75" customHeight="1">
      <c r="B36" s="56"/>
      <c r="C36" s="52"/>
      <c r="D36" s="68"/>
      <c r="E36" s="52"/>
      <c r="F36" s="53"/>
      <c r="G36" s="57"/>
      <c r="H36" s="64"/>
      <c r="I36" s="52"/>
      <c r="J36" s="52"/>
      <c r="K36" s="53"/>
      <c r="L36" s="52"/>
      <c r="M36" s="52"/>
      <c r="N36" s="52"/>
      <c r="O36" s="53"/>
      <c r="P36" s="54"/>
      <c r="Q36" s="52"/>
      <c r="R36" s="52"/>
      <c r="S36" s="53"/>
      <c r="T36" s="54"/>
      <c r="U36" s="52"/>
      <c r="V36" s="52"/>
      <c r="W36" s="53"/>
      <c r="X36" s="52"/>
      <c r="Y36" s="52"/>
      <c r="Z36" s="52"/>
      <c r="AA36" s="55"/>
    </row>
    <row r="37" spans="2:27" ht="15">
      <c r="B37" s="56"/>
      <c r="C37" s="52"/>
      <c r="D37" s="68" t="s">
        <v>49</v>
      </c>
      <c r="E37" s="52"/>
      <c r="F37" s="53"/>
      <c r="G37" s="57" t="s">
        <v>45</v>
      </c>
      <c r="H37" s="88">
        <v>2.829710746827189</v>
      </c>
      <c r="I37" s="71">
        <v>1.9630323112834276</v>
      </c>
      <c r="J37" s="71">
        <v>1.4020868552457415</v>
      </c>
      <c r="K37" s="70">
        <v>1.0542891505975973</v>
      </c>
      <c r="L37" s="103"/>
      <c r="M37" s="103"/>
      <c r="N37" s="103"/>
      <c r="O37" s="104"/>
      <c r="P37" s="105"/>
      <c r="Q37" s="103"/>
      <c r="R37" s="103"/>
      <c r="S37" s="104"/>
      <c r="T37" s="105"/>
      <c r="U37" s="103"/>
      <c r="V37" s="103"/>
      <c r="W37" s="104"/>
      <c r="X37" s="103"/>
      <c r="Y37" s="103"/>
      <c r="Z37" s="103"/>
      <c r="AA37" s="106"/>
    </row>
    <row r="38" spans="2:27" ht="15">
      <c r="B38" s="56"/>
      <c r="C38" s="52"/>
      <c r="D38" s="68" t="s">
        <v>50</v>
      </c>
      <c r="E38" s="52"/>
      <c r="F38" s="53"/>
      <c r="G38" s="57" t="s">
        <v>45</v>
      </c>
      <c r="H38" s="88">
        <v>-0.31585869698535873</v>
      </c>
      <c r="I38" s="71">
        <v>1.1569030863078211</v>
      </c>
      <c r="J38" s="71">
        <v>1.2502122355817988</v>
      </c>
      <c r="K38" s="70">
        <v>1.0542891505975547</v>
      </c>
      <c r="L38" s="103"/>
      <c r="M38" s="103"/>
      <c r="N38" s="103"/>
      <c r="O38" s="104"/>
      <c r="P38" s="105"/>
      <c r="Q38" s="103"/>
      <c r="R38" s="103"/>
      <c r="S38" s="104"/>
      <c r="T38" s="105"/>
      <c r="U38" s="103"/>
      <c r="V38" s="103"/>
      <c r="W38" s="104"/>
      <c r="X38" s="103"/>
      <c r="Y38" s="103"/>
      <c r="Z38" s="103"/>
      <c r="AA38" s="106"/>
    </row>
    <row r="39" spans="2:27" ht="3.75" customHeight="1">
      <c r="B39" s="56"/>
      <c r="C39" s="52"/>
      <c r="D39" s="52"/>
      <c r="E39" s="52"/>
      <c r="F39" s="53"/>
      <c r="G39" s="57"/>
      <c r="H39" s="64"/>
      <c r="I39" s="52"/>
      <c r="J39" s="52"/>
      <c r="K39" s="53"/>
      <c r="L39" s="52"/>
      <c r="M39" s="52"/>
      <c r="N39" s="52"/>
      <c r="O39" s="53"/>
      <c r="P39" s="54"/>
      <c r="Q39" s="52"/>
      <c r="R39" s="52"/>
      <c r="S39" s="53"/>
      <c r="T39" s="54"/>
      <c r="U39" s="52"/>
      <c r="V39" s="52"/>
      <c r="W39" s="53"/>
      <c r="X39" s="52"/>
      <c r="Y39" s="52"/>
      <c r="Z39" s="52"/>
      <c r="AA39" s="55"/>
    </row>
    <row r="40" spans="2:27" ht="15">
      <c r="B40" s="56"/>
      <c r="C40" s="52" t="s">
        <v>51</v>
      </c>
      <c r="D40" s="52"/>
      <c r="E40" s="52"/>
      <c r="F40" s="53"/>
      <c r="G40" s="57" t="s">
        <v>45</v>
      </c>
      <c r="H40" s="88">
        <v>-15.352314820708017</v>
      </c>
      <c r="I40" s="71">
        <v>-13.25711418669789</v>
      </c>
      <c r="J40" s="71">
        <v>-6.986021659723235</v>
      </c>
      <c r="K40" s="70">
        <v>-7.877804823621588</v>
      </c>
      <c r="L40" s="71">
        <v>-6.1772810215351655</v>
      </c>
      <c r="M40" s="71">
        <v>-1.9612403619786392</v>
      </c>
      <c r="N40" s="71">
        <v>-4.212952696843601</v>
      </c>
      <c r="O40" s="70">
        <v>-5.7186881540662</v>
      </c>
      <c r="P40" s="72">
        <v>-4.96590053474516</v>
      </c>
      <c r="Q40" s="71">
        <v>-1.300751359958042</v>
      </c>
      <c r="R40" s="71">
        <v>-1.1430052389087848</v>
      </c>
      <c r="S40" s="70">
        <v>-1.6319056316281007</v>
      </c>
      <c r="T40" s="72">
        <v>-2.087139306313375</v>
      </c>
      <c r="U40" s="71">
        <v>-2.059364015132118</v>
      </c>
      <c r="V40" s="71">
        <v>-1.967910943142229</v>
      </c>
      <c r="W40" s="70">
        <v>-1.8037308175140794</v>
      </c>
      <c r="X40" s="71">
        <v>-2.133320326160529</v>
      </c>
      <c r="Y40" s="71">
        <v>-2.046523816372627</v>
      </c>
      <c r="Z40" s="71">
        <v>-2.128619949709659</v>
      </c>
      <c r="AA40" s="73">
        <v>-2.166870520505668</v>
      </c>
    </row>
    <row r="41" spans="2:27" ht="15">
      <c r="B41" s="56"/>
      <c r="C41" s="52" t="s">
        <v>8</v>
      </c>
      <c r="D41" s="52"/>
      <c r="E41" s="52"/>
      <c r="F41" s="53"/>
      <c r="G41" s="57" t="s">
        <v>139</v>
      </c>
      <c r="H41" s="88">
        <v>-1.8324803622593644</v>
      </c>
      <c r="I41" s="71">
        <v>-1.2925257139635493</v>
      </c>
      <c r="J41" s="71">
        <v>-0.6115398741800976</v>
      </c>
      <c r="K41" s="70">
        <v>-0.6233338393286658</v>
      </c>
      <c r="L41" s="71">
        <v>-0.6700719782191195</v>
      </c>
      <c r="M41" s="71">
        <v>-0.2454974667153234</v>
      </c>
      <c r="N41" s="71">
        <v>-0.41383938440626017</v>
      </c>
      <c r="O41" s="70">
        <v>-0.5374765657255851</v>
      </c>
      <c r="P41" s="72">
        <v>-0.43878404930275255</v>
      </c>
      <c r="Q41" s="71">
        <v>-0.12324746986742546</v>
      </c>
      <c r="R41" s="71">
        <v>-0.10680916562358367</v>
      </c>
      <c r="S41" s="70">
        <v>-0.14599998508915135</v>
      </c>
      <c r="T41" s="72">
        <v>-0.1755256489502699</v>
      </c>
      <c r="U41" s="71">
        <v>-0.16953341893781726</v>
      </c>
      <c r="V41" s="71">
        <v>-0.158792265261809</v>
      </c>
      <c r="W41" s="70">
        <v>-0.14300635720019272</v>
      </c>
      <c r="X41" s="71">
        <v>-0.16257424188665937</v>
      </c>
      <c r="Y41" s="71">
        <v>-0.15330196251284178</v>
      </c>
      <c r="Z41" s="71">
        <v>-0.15592237621149252</v>
      </c>
      <c r="AA41" s="73">
        <v>-0.15515072874450198</v>
      </c>
    </row>
    <row r="42" spans="2:27" ht="3.75" customHeight="1">
      <c r="B42" s="56"/>
      <c r="C42" s="52"/>
      <c r="D42" s="52"/>
      <c r="E42" s="52"/>
      <c r="F42" s="53"/>
      <c r="G42" s="57"/>
      <c r="H42" s="64"/>
      <c r="I42" s="52"/>
      <c r="J42" s="52"/>
      <c r="K42" s="53"/>
      <c r="L42" s="52"/>
      <c r="M42" s="52"/>
      <c r="N42" s="52"/>
      <c r="O42" s="53"/>
      <c r="P42" s="54"/>
      <c r="Q42" s="52"/>
      <c r="R42" s="52"/>
      <c r="S42" s="53"/>
      <c r="T42" s="54"/>
      <c r="U42" s="52"/>
      <c r="V42" s="52"/>
      <c r="W42" s="53"/>
      <c r="X42" s="52"/>
      <c r="Y42" s="52"/>
      <c r="Z42" s="52"/>
      <c r="AA42" s="55"/>
    </row>
    <row r="43" spans="2:27" ht="15">
      <c r="B43" s="45" t="s">
        <v>24</v>
      </c>
      <c r="C43" s="52"/>
      <c r="D43" s="52"/>
      <c r="E43" s="52"/>
      <c r="F43" s="53"/>
      <c r="G43" s="57"/>
      <c r="H43" s="64"/>
      <c r="I43" s="52"/>
      <c r="J43" s="52"/>
      <c r="K43" s="53"/>
      <c r="L43" s="52"/>
      <c r="M43" s="52"/>
      <c r="N43" s="52"/>
      <c r="O43" s="53"/>
      <c r="P43" s="54"/>
      <c r="Q43" s="52"/>
      <c r="R43" s="52"/>
      <c r="S43" s="53"/>
      <c r="T43" s="54"/>
      <c r="U43" s="52"/>
      <c r="V43" s="52"/>
      <c r="W43" s="53"/>
      <c r="X43" s="52"/>
      <c r="Y43" s="52"/>
      <c r="Z43" s="52"/>
      <c r="AA43" s="55"/>
    </row>
    <row r="44" spans="2:27" ht="15">
      <c r="B44" s="56"/>
      <c r="C44" s="52" t="s">
        <v>88</v>
      </c>
      <c r="D44" s="52"/>
      <c r="E44" s="52"/>
      <c r="F44" s="53"/>
      <c r="G44" s="57" t="s">
        <v>45</v>
      </c>
      <c r="H44" s="88">
        <v>1.75411119792399</v>
      </c>
      <c r="I44" s="71">
        <v>4.337046569049988</v>
      </c>
      <c r="J44" s="71">
        <v>4.827362312180597</v>
      </c>
      <c r="K44" s="70">
        <v>4.896801500968422</v>
      </c>
      <c r="L44" s="71">
        <v>-0.013664172269727715</v>
      </c>
      <c r="M44" s="71">
        <v>0.1671757676285921</v>
      </c>
      <c r="N44" s="71">
        <v>0.26588037208172466</v>
      </c>
      <c r="O44" s="70">
        <v>1.6804446216739137</v>
      </c>
      <c r="P44" s="72">
        <v>0.8041448492509318</v>
      </c>
      <c r="Q44" s="71">
        <v>1.5738549013400274</v>
      </c>
      <c r="R44" s="71">
        <v>1.1188835390127565</v>
      </c>
      <c r="S44" s="70">
        <v>1.145147048496483</v>
      </c>
      <c r="T44" s="72">
        <v>1.1819460857284838</v>
      </c>
      <c r="U44" s="71">
        <v>1.174635551825972</v>
      </c>
      <c r="V44" s="71">
        <v>1.157179943688817</v>
      </c>
      <c r="W44" s="70">
        <v>1.1769645401707578</v>
      </c>
      <c r="X44" s="71">
        <v>1.2209411898266467</v>
      </c>
      <c r="Y44" s="71">
        <v>1.2246601701073558</v>
      </c>
      <c r="Z44" s="71">
        <v>1.2238203507592686</v>
      </c>
      <c r="AA44" s="73">
        <v>1.2104015195876912</v>
      </c>
    </row>
    <row r="45" spans="2:27" ht="18">
      <c r="B45" s="56"/>
      <c r="C45" s="161" t="s">
        <v>131</v>
      </c>
      <c r="D45" s="161"/>
      <c r="E45" s="161"/>
      <c r="F45" s="162"/>
      <c r="G45" s="26" t="s">
        <v>45</v>
      </c>
      <c r="H45" s="175">
        <v>3.2842582106454614</v>
      </c>
      <c r="I45" s="176">
        <v>4.414450261564724</v>
      </c>
      <c r="J45" s="233">
        <v>4.807214342364816</v>
      </c>
      <c r="K45" s="177">
        <v>4.897118853051637</v>
      </c>
      <c r="L45" s="71">
        <v>0.379225891509094</v>
      </c>
      <c r="M45" s="71">
        <v>0.8046697206573299</v>
      </c>
      <c r="N45" s="71">
        <v>0.8014036471427346</v>
      </c>
      <c r="O45" s="70">
        <v>1.7683560824089</v>
      </c>
      <c r="P45" s="72">
        <v>0.43354506795019176</v>
      </c>
      <c r="Q45" s="71">
        <v>1.537301472809844</v>
      </c>
      <c r="R45" s="71">
        <v>1.0905781771231489</v>
      </c>
      <c r="S45" s="70">
        <v>1.1451470484965114</v>
      </c>
      <c r="T45" s="72">
        <v>1.1819460857283843</v>
      </c>
      <c r="U45" s="71">
        <v>1.174635551826043</v>
      </c>
      <c r="V45" s="71">
        <v>1.157179943688817</v>
      </c>
      <c r="W45" s="70">
        <v>1.1769645401706157</v>
      </c>
      <c r="X45" s="71">
        <v>1.2209411898266467</v>
      </c>
      <c r="Y45" s="71">
        <v>1.2246601701073558</v>
      </c>
      <c r="Z45" s="71">
        <v>1.2238203507593823</v>
      </c>
      <c r="AA45" s="73">
        <v>1.2104015195877338</v>
      </c>
    </row>
    <row r="46" spans="2:27" ht="15">
      <c r="B46" s="56"/>
      <c r="C46" s="52"/>
      <c r="D46" s="68" t="s">
        <v>53</v>
      </c>
      <c r="E46" s="52"/>
      <c r="F46" s="53"/>
      <c r="G46" s="57" t="s">
        <v>45</v>
      </c>
      <c r="H46" s="178">
        <v>2.588253086464249</v>
      </c>
      <c r="I46" s="179">
        <v>4.28615998622297</v>
      </c>
      <c r="J46" s="234">
        <v>4.6192400520708645</v>
      </c>
      <c r="K46" s="180">
        <v>4.851013930478203</v>
      </c>
      <c r="L46" s="103"/>
      <c r="M46" s="103"/>
      <c r="N46" s="103"/>
      <c r="O46" s="104"/>
      <c r="P46" s="105"/>
      <c r="Q46" s="103"/>
      <c r="R46" s="103"/>
      <c r="S46" s="104"/>
      <c r="T46" s="105"/>
      <c r="U46" s="103"/>
      <c r="V46" s="103"/>
      <c r="W46" s="104"/>
      <c r="X46" s="103"/>
      <c r="Y46" s="103"/>
      <c r="Z46" s="103"/>
      <c r="AA46" s="106"/>
    </row>
    <row r="47" spans="2:27" ht="18">
      <c r="B47" s="56"/>
      <c r="C47" s="52"/>
      <c r="D47" s="68" t="s">
        <v>138</v>
      </c>
      <c r="E47" s="52"/>
      <c r="F47" s="53"/>
      <c r="G47" s="57" t="s">
        <v>45</v>
      </c>
      <c r="H47" s="178">
        <v>5.6416933376976885</v>
      </c>
      <c r="I47" s="179">
        <v>4.892778675788719</v>
      </c>
      <c r="J47" s="234">
        <v>5.603219440443155</v>
      </c>
      <c r="K47" s="180">
        <v>5.128503490620233</v>
      </c>
      <c r="L47" s="103"/>
      <c r="M47" s="103"/>
      <c r="N47" s="103"/>
      <c r="O47" s="104"/>
      <c r="P47" s="105"/>
      <c r="Q47" s="103"/>
      <c r="R47" s="103"/>
      <c r="S47" s="104"/>
      <c r="T47" s="105"/>
      <c r="U47" s="103"/>
      <c r="V47" s="103"/>
      <c r="W47" s="104"/>
      <c r="X47" s="103"/>
      <c r="Y47" s="103"/>
      <c r="Z47" s="103"/>
      <c r="AA47" s="106"/>
    </row>
    <row r="48" spans="2:27" ht="15">
      <c r="B48" s="56"/>
      <c r="C48" s="52" t="s">
        <v>52</v>
      </c>
      <c r="D48" s="52"/>
      <c r="E48" s="52"/>
      <c r="F48" s="53"/>
      <c r="G48" s="57" t="s">
        <v>45</v>
      </c>
      <c r="H48" s="181">
        <v>3.8171773120418067</v>
      </c>
      <c r="I48" s="182">
        <v>3.232985468396123</v>
      </c>
      <c r="J48" s="235">
        <v>2.7737977208373223</v>
      </c>
      <c r="K48" s="183">
        <v>2.699713738416577</v>
      </c>
      <c r="L48" s="103"/>
      <c r="M48" s="103"/>
      <c r="N48" s="103"/>
      <c r="O48" s="104"/>
      <c r="P48" s="105"/>
      <c r="Q48" s="103"/>
      <c r="R48" s="103"/>
      <c r="S48" s="104"/>
      <c r="T48" s="105"/>
      <c r="U48" s="103"/>
      <c r="V48" s="103"/>
      <c r="W48" s="104"/>
      <c r="X48" s="103"/>
      <c r="Y48" s="103"/>
      <c r="Z48" s="103"/>
      <c r="AA48" s="106"/>
    </row>
    <row r="49" spans="2:27" ht="18">
      <c r="B49" s="56"/>
      <c r="C49" s="52" t="s">
        <v>133</v>
      </c>
      <c r="D49" s="52"/>
      <c r="E49" s="52"/>
      <c r="F49" s="53"/>
      <c r="G49" s="57" t="s">
        <v>45</v>
      </c>
      <c r="H49" s="88">
        <v>0.8843212984727131</v>
      </c>
      <c r="I49" s="71">
        <v>1.350566409521221</v>
      </c>
      <c r="J49" s="71">
        <v>2.7423623115800666</v>
      </c>
      <c r="K49" s="70">
        <v>3.4598678482862937</v>
      </c>
      <c r="L49" s="71">
        <v>-0.05826798873511052</v>
      </c>
      <c r="M49" s="71">
        <v>0.1793955478709819</v>
      </c>
      <c r="N49" s="71">
        <v>0.10125660106268697</v>
      </c>
      <c r="O49" s="70">
        <v>0.24868668282785222</v>
      </c>
      <c r="P49" s="72">
        <v>0.5379291312472674</v>
      </c>
      <c r="Q49" s="71">
        <v>0.274995026854981</v>
      </c>
      <c r="R49" s="71">
        <v>0.31177539404556853</v>
      </c>
      <c r="S49" s="70">
        <v>0.6414108181591587</v>
      </c>
      <c r="T49" s="72">
        <v>0.9452694559838335</v>
      </c>
      <c r="U49" s="71">
        <v>0.6815580951071496</v>
      </c>
      <c r="V49" s="71">
        <v>0.7629794803936107</v>
      </c>
      <c r="W49" s="70">
        <v>0.6779494333003697</v>
      </c>
      <c r="X49" s="71">
        <v>1.0299968252268172</v>
      </c>
      <c r="Y49" s="71">
        <v>0.904968657042275</v>
      </c>
      <c r="Z49" s="71">
        <v>0.9754730913887073</v>
      </c>
      <c r="AA49" s="73">
        <v>0.6318888470014059</v>
      </c>
    </row>
    <row r="50" spans="2:27" ht="3.75" customHeight="1">
      <c r="B50" s="56"/>
      <c r="C50" s="52"/>
      <c r="D50" s="52"/>
      <c r="E50" s="52"/>
      <c r="F50" s="53"/>
      <c r="G50" s="57"/>
      <c r="H50" s="64"/>
      <c r="I50" s="52"/>
      <c r="J50" s="52"/>
      <c r="K50" s="53"/>
      <c r="L50" s="52"/>
      <c r="M50" s="52"/>
      <c r="N50" s="52"/>
      <c r="O50" s="53"/>
      <c r="P50" s="54"/>
      <c r="Q50" s="52"/>
      <c r="R50" s="52"/>
      <c r="S50" s="53"/>
      <c r="T50" s="54"/>
      <c r="U50" s="52"/>
      <c r="V50" s="52"/>
      <c r="W50" s="53"/>
      <c r="X50" s="52"/>
      <c r="Y50" s="52"/>
      <c r="Z50" s="52"/>
      <c r="AA50" s="55"/>
    </row>
    <row r="51" spans="2:27" ht="15">
      <c r="B51" s="45" t="s">
        <v>26</v>
      </c>
      <c r="C51" s="52"/>
      <c r="D51" s="52"/>
      <c r="E51" s="52"/>
      <c r="F51" s="53"/>
      <c r="G51" s="57"/>
      <c r="H51" s="64"/>
      <c r="I51" s="52"/>
      <c r="J51" s="52"/>
      <c r="K51" s="53"/>
      <c r="L51" s="52"/>
      <c r="M51" s="52"/>
      <c r="N51" s="52"/>
      <c r="O51" s="53"/>
      <c r="P51" s="54"/>
      <c r="Q51" s="52"/>
      <c r="R51" s="52"/>
      <c r="S51" s="53"/>
      <c r="T51" s="54"/>
      <c r="U51" s="52"/>
      <c r="V51" s="52"/>
      <c r="W51" s="53"/>
      <c r="X51" s="52"/>
      <c r="Y51" s="52"/>
      <c r="Z51" s="52"/>
      <c r="AA51" s="55"/>
    </row>
    <row r="52" spans="2:27" ht="15">
      <c r="B52" s="56"/>
      <c r="C52" s="52" t="s">
        <v>89</v>
      </c>
      <c r="D52" s="52"/>
      <c r="E52" s="52"/>
      <c r="F52" s="53"/>
      <c r="G52" s="57" t="s">
        <v>45</v>
      </c>
      <c r="H52" s="88">
        <v>-0.6263505049500822</v>
      </c>
      <c r="I52" s="71">
        <v>-0.555817949399156</v>
      </c>
      <c r="J52" s="71">
        <v>-0.5805848447252657</v>
      </c>
      <c r="K52" s="70">
        <v>-0.5551868108823754</v>
      </c>
      <c r="L52" s="71">
        <v>-0.17189192335078474</v>
      </c>
      <c r="M52" s="71">
        <v>-0.1668132483764566</v>
      </c>
      <c r="N52" s="71">
        <v>-0.17171992273061676</v>
      </c>
      <c r="O52" s="70">
        <v>-0.1651510892196626</v>
      </c>
      <c r="P52" s="72">
        <v>-0.11925782341268132</v>
      </c>
      <c r="Q52" s="71">
        <v>-0.12285358789617362</v>
      </c>
      <c r="R52" s="71">
        <v>-0.12477713472679852</v>
      </c>
      <c r="S52" s="70">
        <v>-0.12670986001718632</v>
      </c>
      <c r="T52" s="72">
        <v>-0.16776224112201987</v>
      </c>
      <c r="U52" s="71">
        <v>-0.15263534821663427</v>
      </c>
      <c r="V52" s="71">
        <v>-0.1496797020189291</v>
      </c>
      <c r="W52" s="70">
        <v>-0.14670881130739133</v>
      </c>
      <c r="X52" s="71">
        <v>-0.13632034075953925</v>
      </c>
      <c r="Y52" s="71">
        <v>-0.13331965478212737</v>
      </c>
      <c r="Z52" s="71">
        <v>-0.13030437892308555</v>
      </c>
      <c r="AA52" s="73">
        <v>-0.12727473989787086</v>
      </c>
    </row>
    <row r="53" spans="2:27" ht="15.75" thickBot="1">
      <c r="B53" s="58"/>
      <c r="C53" s="59" t="s">
        <v>27</v>
      </c>
      <c r="D53" s="59"/>
      <c r="E53" s="59"/>
      <c r="F53" s="60"/>
      <c r="G53" s="61" t="s">
        <v>45</v>
      </c>
      <c r="H53" s="89">
        <v>0.7259332772448772</v>
      </c>
      <c r="I53" s="74">
        <v>0.16538592316854306</v>
      </c>
      <c r="J53" s="74">
        <v>0.3618870457140986</v>
      </c>
      <c r="K53" s="75">
        <v>0.18995229584190554</v>
      </c>
      <c r="L53" s="74">
        <v>0.004516433767733474</v>
      </c>
      <c r="M53" s="74">
        <v>0.46393129503208286</v>
      </c>
      <c r="N53" s="74">
        <v>-0.04488760954312454</v>
      </c>
      <c r="O53" s="75">
        <v>-0.07132729875532107</v>
      </c>
      <c r="P53" s="76">
        <v>-0.07977496184328459</v>
      </c>
      <c r="Q53" s="74">
        <v>0.1454999999999984</v>
      </c>
      <c r="R53" s="74">
        <v>0.1285000000000025</v>
      </c>
      <c r="S53" s="75">
        <v>0.12849999999997408</v>
      </c>
      <c r="T53" s="76">
        <v>0.06580077050000455</v>
      </c>
      <c r="U53" s="74">
        <v>0.06580077050000455</v>
      </c>
      <c r="V53" s="74">
        <v>0.06580077050000455</v>
      </c>
      <c r="W53" s="75">
        <v>0.06580077049997612</v>
      </c>
      <c r="X53" s="74">
        <v>0.031750367371685684</v>
      </c>
      <c r="Y53" s="74">
        <v>0.040409955065442205</v>
      </c>
      <c r="Z53" s="74">
        <v>0.03918237555488702</v>
      </c>
      <c r="AA53" s="77">
        <v>0.03795457845170347</v>
      </c>
    </row>
    <row r="54" ht="15.75" thickBot="1"/>
    <row r="55" spans="2:27" ht="30" customHeight="1">
      <c r="B55" s="217" t="str">
        <f>"Strednodobá predikcia "&amp;Súhrn!$H$3&amp;" - trh práce [zmena oproti rovnakému obdobiu predchádzajúceho roka]"</f>
        <v>Strednodobá predikcia P2Q-2017 - trh práce [zmena oproti rovnakému obdobiu predchádzajúceho roka]</v>
      </c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189"/>
      <c r="Y55" s="189"/>
      <c r="Z55" s="189"/>
      <c r="AA55" s="190"/>
    </row>
    <row r="56" spans="2:27" ht="15">
      <c r="B56" s="282" t="s">
        <v>29</v>
      </c>
      <c r="C56" s="283"/>
      <c r="D56" s="283"/>
      <c r="E56" s="283"/>
      <c r="F56" s="284"/>
      <c r="G56" s="287" t="s">
        <v>72</v>
      </c>
      <c r="H56" s="36" t="str">
        <f>H$3</f>
        <v>Skutočnosť</v>
      </c>
      <c r="I56" s="286">
        <f>I$3</f>
        <v>2017</v>
      </c>
      <c r="J56" s="286">
        <f>J$3</f>
        <v>2018</v>
      </c>
      <c r="K56" s="288">
        <f>K$3</f>
        <v>2019</v>
      </c>
      <c r="L56" s="290">
        <f>L$3</f>
        <v>2016</v>
      </c>
      <c r="M56" s="291"/>
      <c r="N56" s="291"/>
      <c r="O56" s="291"/>
      <c r="P56" s="290">
        <f>P$3</f>
        <v>2017</v>
      </c>
      <c r="Q56" s="291"/>
      <c r="R56" s="291"/>
      <c r="S56" s="291"/>
      <c r="T56" s="290">
        <f>T$3</f>
        <v>2018</v>
      </c>
      <c r="U56" s="291"/>
      <c r="V56" s="291"/>
      <c r="W56" s="291"/>
      <c r="X56" s="290">
        <f>X$3</f>
        <v>2019</v>
      </c>
      <c r="Y56" s="291"/>
      <c r="Z56" s="291"/>
      <c r="AA56" s="293"/>
    </row>
    <row r="57" spans="2:27" ht="15">
      <c r="B57" s="275"/>
      <c r="C57" s="276"/>
      <c r="D57" s="276"/>
      <c r="E57" s="276"/>
      <c r="F57" s="277"/>
      <c r="G57" s="279"/>
      <c r="H57" s="38">
        <f>$H$4</f>
        <v>2016</v>
      </c>
      <c r="I57" s="281"/>
      <c r="J57" s="281"/>
      <c r="K57" s="289"/>
      <c r="L57" s="41" t="s">
        <v>3</v>
      </c>
      <c r="M57" s="41" t="s">
        <v>4</v>
      </c>
      <c r="N57" s="41" t="s">
        <v>5</v>
      </c>
      <c r="O57" s="151" t="s">
        <v>6</v>
      </c>
      <c r="P57" s="43" t="s">
        <v>3</v>
      </c>
      <c r="Q57" s="41" t="s">
        <v>4</v>
      </c>
      <c r="R57" s="41" t="s">
        <v>5</v>
      </c>
      <c r="S57" s="151" t="s">
        <v>6</v>
      </c>
      <c r="T57" s="43" t="s">
        <v>3</v>
      </c>
      <c r="U57" s="41" t="s">
        <v>4</v>
      </c>
      <c r="V57" s="41" t="s">
        <v>5</v>
      </c>
      <c r="W57" s="229" t="s">
        <v>6</v>
      </c>
      <c r="X57" s="41" t="s">
        <v>3</v>
      </c>
      <c r="Y57" s="41" t="s">
        <v>4</v>
      </c>
      <c r="Z57" s="41" t="s">
        <v>5</v>
      </c>
      <c r="AA57" s="44" t="s">
        <v>6</v>
      </c>
    </row>
    <row r="58" spans="2:27" ht="3.75" customHeight="1">
      <c r="B58" s="56"/>
      <c r="C58" s="52"/>
      <c r="D58" s="52"/>
      <c r="E58" s="52"/>
      <c r="F58" s="53"/>
      <c r="G58" s="57"/>
      <c r="H58" s="64"/>
      <c r="I58" s="52"/>
      <c r="J58" s="52"/>
      <c r="K58" s="53"/>
      <c r="L58" s="52"/>
      <c r="M58" s="52"/>
      <c r="N58" s="52"/>
      <c r="O58" s="53"/>
      <c r="P58" s="54"/>
      <c r="Q58" s="52"/>
      <c r="R58" s="52"/>
      <c r="S58" s="53"/>
      <c r="T58" s="54"/>
      <c r="U58" s="52"/>
      <c r="V58" s="52"/>
      <c r="W58" s="53"/>
      <c r="X58" s="52"/>
      <c r="Y58" s="52"/>
      <c r="Z58" s="52"/>
      <c r="AA58" s="55"/>
    </row>
    <row r="59" spans="2:27" ht="15">
      <c r="B59" s="45" t="s">
        <v>24</v>
      </c>
      <c r="C59" s="52"/>
      <c r="D59" s="52"/>
      <c r="E59" s="52"/>
      <c r="F59" s="53"/>
      <c r="G59" s="57"/>
      <c r="H59" s="64"/>
      <c r="I59" s="52"/>
      <c r="J59" s="52"/>
      <c r="K59" s="53"/>
      <c r="L59" s="52"/>
      <c r="M59" s="52"/>
      <c r="N59" s="52"/>
      <c r="O59" s="53"/>
      <c r="P59" s="54"/>
      <c r="Q59" s="52"/>
      <c r="R59" s="52"/>
      <c r="S59" s="53"/>
      <c r="T59" s="54"/>
      <c r="U59" s="52"/>
      <c r="V59" s="52"/>
      <c r="W59" s="53"/>
      <c r="X59" s="52"/>
      <c r="Y59" s="52"/>
      <c r="Z59" s="52"/>
      <c r="AA59" s="55"/>
    </row>
    <row r="60" spans="2:27" ht="15">
      <c r="B60" s="56"/>
      <c r="C60" s="52" t="s">
        <v>88</v>
      </c>
      <c r="D60" s="52"/>
      <c r="E60" s="52"/>
      <c r="F60" s="53"/>
      <c r="G60" s="57" t="s">
        <v>45</v>
      </c>
      <c r="H60" s="88">
        <v>1.75411119792399</v>
      </c>
      <c r="I60" s="71">
        <v>4.337046569049988</v>
      </c>
      <c r="J60" s="71">
        <v>4.827362312180597</v>
      </c>
      <c r="K60" s="70">
        <v>4.896801500968422</v>
      </c>
      <c r="L60" s="71">
        <v>2.07367639171585</v>
      </c>
      <c r="M60" s="71">
        <v>1.593630103370586</v>
      </c>
      <c r="N60" s="71">
        <v>1.242578731000222</v>
      </c>
      <c r="O60" s="70">
        <v>2.1072759661236375</v>
      </c>
      <c r="P60" s="72">
        <v>2.9424325978444585</v>
      </c>
      <c r="Q60" s="71">
        <v>4.388085535537471</v>
      </c>
      <c r="R60" s="71">
        <v>5.276158000679601</v>
      </c>
      <c r="S60" s="70">
        <v>4.721930763565467</v>
      </c>
      <c r="T60" s="72">
        <v>5.11441536812174</v>
      </c>
      <c r="U60" s="71">
        <v>4.701280427357972</v>
      </c>
      <c r="V60" s="71">
        <v>4.74093358080485</v>
      </c>
      <c r="W60" s="70">
        <v>4.773882208390162</v>
      </c>
      <c r="X60" s="71">
        <v>4.814261629833808</v>
      </c>
      <c r="Y60" s="71">
        <v>4.866085818770884</v>
      </c>
      <c r="Z60" s="71">
        <v>4.9351695817893955</v>
      </c>
      <c r="AA60" s="73">
        <v>4.9698485734093225</v>
      </c>
    </row>
    <row r="61" spans="2:27" ht="18">
      <c r="B61" s="56"/>
      <c r="C61" s="52" t="s">
        <v>131</v>
      </c>
      <c r="D61" s="52"/>
      <c r="E61" s="52"/>
      <c r="F61" s="53"/>
      <c r="G61" s="57" t="s">
        <v>45</v>
      </c>
      <c r="H61" s="88">
        <v>3.2842582106454614</v>
      </c>
      <c r="I61" s="71">
        <v>4.414450261564724</v>
      </c>
      <c r="J61" s="71">
        <v>4.807214342364816</v>
      </c>
      <c r="K61" s="70">
        <v>4.897118853051637</v>
      </c>
      <c r="L61" s="71">
        <v>3.279733475269225</v>
      </c>
      <c r="M61" s="71">
        <v>2.7984830374171423</v>
      </c>
      <c r="N61" s="71">
        <v>3.249099426343861</v>
      </c>
      <c r="O61" s="70">
        <v>3.8015484273192186</v>
      </c>
      <c r="P61" s="72">
        <v>3.8577195580866004</v>
      </c>
      <c r="Q61" s="71">
        <v>4.6125403740791455</v>
      </c>
      <c r="R61" s="71">
        <v>4.912648121572687</v>
      </c>
      <c r="S61" s="70">
        <v>4.270184072845296</v>
      </c>
      <c r="T61" s="72">
        <v>5.04717458763038</v>
      </c>
      <c r="U61" s="71">
        <v>4.671972275120922</v>
      </c>
      <c r="V61" s="71">
        <v>4.74093358080485</v>
      </c>
      <c r="W61" s="70">
        <v>4.773882208389992</v>
      </c>
      <c r="X61" s="71">
        <v>4.814261629833766</v>
      </c>
      <c r="Y61" s="71">
        <v>4.86608581877077</v>
      </c>
      <c r="Z61" s="71">
        <v>4.935169581789367</v>
      </c>
      <c r="AA61" s="73">
        <v>4.969848573409493</v>
      </c>
    </row>
    <row r="62" spans="2:27" ht="18.75" thickBot="1">
      <c r="B62" s="58"/>
      <c r="C62" s="59" t="s">
        <v>133</v>
      </c>
      <c r="D62" s="59"/>
      <c r="E62" s="59"/>
      <c r="F62" s="60"/>
      <c r="G62" s="61" t="s">
        <v>45</v>
      </c>
      <c r="H62" s="89">
        <v>0.8843212984727131</v>
      </c>
      <c r="I62" s="74">
        <v>1.350566409521221</v>
      </c>
      <c r="J62" s="74">
        <v>2.7423623115800666</v>
      </c>
      <c r="K62" s="75">
        <v>3.4598678482862937</v>
      </c>
      <c r="L62" s="74">
        <v>1.2804855276172589</v>
      </c>
      <c r="M62" s="74">
        <v>1.1362647507977073</v>
      </c>
      <c r="N62" s="74">
        <v>0.6631368135599587</v>
      </c>
      <c r="O62" s="75">
        <v>0.4716419412430497</v>
      </c>
      <c r="P62" s="76">
        <v>1.071000210904785</v>
      </c>
      <c r="Q62" s="74">
        <v>1.1674505329267078</v>
      </c>
      <c r="R62" s="74">
        <v>1.3802115940612794</v>
      </c>
      <c r="S62" s="75">
        <v>1.777368477162895</v>
      </c>
      <c r="T62" s="76">
        <v>2.189730524845416</v>
      </c>
      <c r="U62" s="74">
        <v>2.60405685191148</v>
      </c>
      <c r="V62" s="74">
        <v>3.065571659575994</v>
      </c>
      <c r="W62" s="75">
        <v>3.1029903843987654</v>
      </c>
      <c r="X62" s="74">
        <v>3.1895288144156524</v>
      </c>
      <c r="Y62" s="74">
        <v>3.4185045181535116</v>
      </c>
      <c r="Z62" s="74">
        <v>3.6365982226280664</v>
      </c>
      <c r="AA62" s="77">
        <v>3.5891840420350576</v>
      </c>
    </row>
    <row r="63" ht="3.75" customHeight="1"/>
    <row r="64" ht="15">
      <c r="B64" s="40" t="s">
        <v>110</v>
      </c>
    </row>
    <row r="65" ht="15">
      <c r="B65" s="40" t="s">
        <v>164</v>
      </c>
    </row>
    <row r="66" ht="15">
      <c r="B66" s="40" t="s">
        <v>117</v>
      </c>
    </row>
    <row r="67" ht="15">
      <c r="B67" s="40" t="s">
        <v>118</v>
      </c>
    </row>
    <row r="68" ht="15">
      <c r="B68" s="40" t="s">
        <v>119</v>
      </c>
    </row>
    <row r="69" ht="15">
      <c r="B69" s="40" t="s">
        <v>120</v>
      </c>
    </row>
  </sheetData>
  <sheetProtection/>
  <mergeCells count="27">
    <mergeCell ref="X3:AA3"/>
    <mergeCell ref="X31:AA31"/>
    <mergeCell ref="X56:AA56"/>
    <mergeCell ref="P31:S31"/>
    <mergeCell ref="T56:W56"/>
    <mergeCell ref="L3:O3"/>
    <mergeCell ref="P3:S3"/>
    <mergeCell ref="T3:W3"/>
    <mergeCell ref="B3:F4"/>
    <mergeCell ref="G3:G4"/>
    <mergeCell ref="I3:I4"/>
    <mergeCell ref="K3:K4"/>
    <mergeCell ref="J3:J4"/>
    <mergeCell ref="L56:O56"/>
    <mergeCell ref="L31:O31"/>
    <mergeCell ref="I56:I57"/>
    <mergeCell ref="J31:J32"/>
    <mergeCell ref="J56:J57"/>
    <mergeCell ref="B56:F57"/>
    <mergeCell ref="B31:F32"/>
    <mergeCell ref="G31:G32"/>
    <mergeCell ref="T31:W31"/>
    <mergeCell ref="K31:K32"/>
    <mergeCell ref="I31:I32"/>
    <mergeCell ref="P56:S56"/>
    <mergeCell ref="G56:G57"/>
    <mergeCell ref="K56:K57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45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5" width="3.140625" style="40" customWidth="1"/>
    <col min="6" max="6" width="31.57421875" style="40" customWidth="1"/>
    <col min="7" max="7" width="22.00390625" style="40" customWidth="1"/>
    <col min="8" max="8" width="10.140625" style="40" customWidth="1"/>
    <col min="9" max="27" width="9.140625" style="40" customWidth="1"/>
    <col min="28" max="16384" width="9.140625" style="40" customWidth="1"/>
  </cols>
  <sheetData>
    <row r="1" ht="22.5" customHeight="1" thickBot="1">
      <c r="B1" s="39" t="s">
        <v>149</v>
      </c>
    </row>
    <row r="2" spans="2:27" ht="30" customHeight="1">
      <c r="B2" s="217" t="str">
        <f>"Strednodobá predikcia "&amp;Súhrn!$H$3&amp;" - obchodná a platobná bilancia [objem]"</f>
        <v>Strednodobá predikcia P2Q-2017 - obchodná a platobná bilancia [objem]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9"/>
    </row>
    <row r="3" spans="2:27" ht="15">
      <c r="B3" s="282" t="s">
        <v>29</v>
      </c>
      <c r="C3" s="283"/>
      <c r="D3" s="283"/>
      <c r="E3" s="283"/>
      <c r="F3" s="284"/>
      <c r="G3" s="287" t="s">
        <v>72</v>
      </c>
      <c r="H3" s="36" t="s">
        <v>35</v>
      </c>
      <c r="I3" s="286">
        <v>2017</v>
      </c>
      <c r="J3" s="286">
        <v>2018</v>
      </c>
      <c r="K3" s="288">
        <v>2019</v>
      </c>
      <c r="L3" s="290">
        <v>2016</v>
      </c>
      <c r="M3" s="291"/>
      <c r="N3" s="291"/>
      <c r="O3" s="291"/>
      <c r="P3" s="290">
        <v>2017</v>
      </c>
      <c r="Q3" s="291"/>
      <c r="R3" s="291"/>
      <c r="S3" s="291"/>
      <c r="T3" s="290">
        <v>2018</v>
      </c>
      <c r="U3" s="291"/>
      <c r="V3" s="291"/>
      <c r="W3" s="291"/>
      <c r="X3" s="290">
        <v>2019</v>
      </c>
      <c r="Y3" s="291"/>
      <c r="Z3" s="291"/>
      <c r="AA3" s="293"/>
    </row>
    <row r="4" spans="2:27" ht="15">
      <c r="B4" s="275"/>
      <c r="C4" s="276"/>
      <c r="D4" s="276"/>
      <c r="E4" s="276"/>
      <c r="F4" s="277"/>
      <c r="G4" s="279"/>
      <c r="H4" s="38">
        <v>2016</v>
      </c>
      <c r="I4" s="281"/>
      <c r="J4" s="281"/>
      <c r="K4" s="289"/>
      <c r="L4" s="41" t="s">
        <v>3</v>
      </c>
      <c r="M4" s="41" t="s">
        <v>4</v>
      </c>
      <c r="N4" s="41" t="s">
        <v>5</v>
      </c>
      <c r="O4" s="151" t="s">
        <v>6</v>
      </c>
      <c r="P4" s="43" t="s">
        <v>3</v>
      </c>
      <c r="Q4" s="41" t="s">
        <v>4</v>
      </c>
      <c r="R4" s="41" t="s">
        <v>5</v>
      </c>
      <c r="S4" s="151" t="s">
        <v>6</v>
      </c>
      <c r="T4" s="43" t="s">
        <v>3</v>
      </c>
      <c r="U4" s="41" t="s">
        <v>4</v>
      </c>
      <c r="V4" s="41" t="s">
        <v>5</v>
      </c>
      <c r="W4" s="229" t="s">
        <v>6</v>
      </c>
      <c r="X4" s="41" t="s">
        <v>3</v>
      </c>
      <c r="Y4" s="41" t="s">
        <v>4</v>
      </c>
      <c r="Z4" s="41" t="s">
        <v>5</v>
      </c>
      <c r="AA4" s="44" t="s">
        <v>6</v>
      </c>
    </row>
    <row r="5" spans="2:27" ht="3.75" customHeight="1">
      <c r="B5" s="45"/>
      <c r="C5" s="46"/>
      <c r="D5" s="46"/>
      <c r="E5" s="46"/>
      <c r="F5" s="47"/>
      <c r="G5" s="35"/>
      <c r="H5" s="102"/>
      <c r="I5" s="90"/>
      <c r="J5" s="90"/>
      <c r="K5" s="92"/>
      <c r="L5" s="50"/>
      <c r="M5" s="50"/>
      <c r="N5" s="50"/>
      <c r="O5" s="49"/>
      <c r="P5" s="50"/>
      <c r="Q5" s="50"/>
      <c r="R5" s="50"/>
      <c r="S5" s="49"/>
      <c r="T5" s="50"/>
      <c r="U5" s="50"/>
      <c r="V5" s="50"/>
      <c r="W5" s="49"/>
      <c r="X5" s="50"/>
      <c r="Y5" s="50"/>
      <c r="Z5" s="50"/>
      <c r="AA5" s="67"/>
    </row>
    <row r="6" spans="2:27" ht="15">
      <c r="B6" s="45" t="s">
        <v>55</v>
      </c>
      <c r="C6" s="46"/>
      <c r="D6" s="46"/>
      <c r="E6" s="46"/>
      <c r="F6" s="95"/>
      <c r="G6" s="48"/>
      <c r="H6" s="129"/>
      <c r="I6" s="130"/>
      <c r="J6" s="130"/>
      <c r="K6" s="131"/>
      <c r="L6" s="132"/>
      <c r="M6" s="132"/>
      <c r="N6" s="132"/>
      <c r="O6" s="133"/>
      <c r="P6" s="132"/>
      <c r="Q6" s="132"/>
      <c r="R6" s="132"/>
      <c r="S6" s="133"/>
      <c r="T6" s="132"/>
      <c r="U6" s="132"/>
      <c r="V6" s="132"/>
      <c r="W6" s="133"/>
      <c r="X6" s="132"/>
      <c r="Y6" s="132"/>
      <c r="Z6" s="132"/>
      <c r="AA6" s="134"/>
    </row>
    <row r="7" spans="2:27" ht="15">
      <c r="B7" s="45"/>
      <c r="C7" s="94" t="s">
        <v>31</v>
      </c>
      <c r="D7" s="46"/>
      <c r="E7" s="46"/>
      <c r="F7" s="95"/>
      <c r="G7" s="57" t="s">
        <v>140</v>
      </c>
      <c r="H7" s="135">
        <v>78278.813</v>
      </c>
      <c r="I7" s="79">
        <v>83293.51286323718</v>
      </c>
      <c r="J7" s="79">
        <v>89823.01616440369</v>
      </c>
      <c r="K7" s="78">
        <v>97673.498290187</v>
      </c>
      <c r="L7" s="80">
        <v>18858.7253416108</v>
      </c>
      <c r="M7" s="80">
        <v>19777.8922409458</v>
      </c>
      <c r="N7" s="80">
        <v>19469.9238958533</v>
      </c>
      <c r="O7" s="81">
        <v>20172.2715215901</v>
      </c>
      <c r="P7" s="80">
        <v>20323.408231511312</v>
      </c>
      <c r="Q7" s="80">
        <v>20683.30126374737</v>
      </c>
      <c r="R7" s="80">
        <v>20988.226535870406</v>
      </c>
      <c r="S7" s="81">
        <v>21298.57683210809</v>
      </c>
      <c r="T7" s="80">
        <v>21851.886491195204</v>
      </c>
      <c r="U7" s="80">
        <v>22218.161483600088</v>
      </c>
      <c r="V7" s="80">
        <v>22681.722485688115</v>
      </c>
      <c r="W7" s="81">
        <v>23071.24570392027</v>
      </c>
      <c r="X7" s="80">
        <v>23636.852688679613</v>
      </c>
      <c r="Y7" s="80">
        <v>24146.99918542273</v>
      </c>
      <c r="Z7" s="80">
        <v>24787.75813529081</v>
      </c>
      <c r="AA7" s="83">
        <v>25101.88828079383</v>
      </c>
    </row>
    <row r="8" spans="2:27" ht="15">
      <c r="B8" s="56"/>
      <c r="C8" s="52"/>
      <c r="D8" s="68" t="s">
        <v>56</v>
      </c>
      <c r="E8" s="52"/>
      <c r="F8" s="53"/>
      <c r="G8" s="57" t="s">
        <v>140</v>
      </c>
      <c r="H8" s="135">
        <v>36210.25</v>
      </c>
      <c r="I8" s="79">
        <v>36445.06518899641</v>
      </c>
      <c r="J8" s="79">
        <v>39365.040560554306</v>
      </c>
      <c r="K8" s="78">
        <v>42804.32084798164</v>
      </c>
      <c r="L8" s="79">
        <v>8975.94020731063</v>
      </c>
      <c r="M8" s="79">
        <v>9322.36309969931</v>
      </c>
      <c r="N8" s="79">
        <v>8962.18231123994</v>
      </c>
      <c r="O8" s="78">
        <v>8949.76438175012</v>
      </c>
      <c r="P8" s="79">
        <v>8871.607583187522</v>
      </c>
      <c r="Q8" s="79">
        <v>9048.294917150833</v>
      </c>
      <c r="R8" s="79">
        <v>9191.338145588246</v>
      </c>
      <c r="S8" s="78">
        <v>9333.8245430698</v>
      </c>
      <c r="T8" s="79">
        <v>9574.697014216152</v>
      </c>
      <c r="U8" s="79">
        <v>9738.602194441952</v>
      </c>
      <c r="V8" s="79">
        <v>9942.469908221627</v>
      </c>
      <c r="W8" s="78">
        <v>10109.271443674574</v>
      </c>
      <c r="X8" s="79">
        <v>10353.7903945025</v>
      </c>
      <c r="Y8" s="79">
        <v>10581.100707675801</v>
      </c>
      <c r="Z8" s="79">
        <v>10864.388082055159</v>
      </c>
      <c r="AA8" s="150">
        <v>11005.04166374818</v>
      </c>
    </row>
    <row r="9" spans="2:27" ht="15" customHeight="1">
      <c r="B9" s="56"/>
      <c r="C9" s="52"/>
      <c r="D9" s="68" t="s">
        <v>57</v>
      </c>
      <c r="E9" s="52"/>
      <c r="F9" s="53"/>
      <c r="G9" s="57" t="s">
        <v>140</v>
      </c>
      <c r="H9" s="135">
        <v>42042.60000000001</v>
      </c>
      <c r="I9" s="79">
        <v>46848.44767424078</v>
      </c>
      <c r="J9" s="79">
        <v>50457.97560384938</v>
      </c>
      <c r="K9" s="78">
        <v>54869.17744220535</v>
      </c>
      <c r="L9" s="79">
        <v>9794.52341601544</v>
      </c>
      <c r="M9" s="79">
        <v>10621.25177435215</v>
      </c>
      <c r="N9" s="79">
        <v>10135.58641982496</v>
      </c>
      <c r="O9" s="78">
        <v>11491.23838980746</v>
      </c>
      <c r="P9" s="79">
        <v>11451.800648323791</v>
      </c>
      <c r="Q9" s="79">
        <v>11635.006346596534</v>
      </c>
      <c r="R9" s="79">
        <v>11796.888390282162</v>
      </c>
      <c r="S9" s="78">
        <v>11964.752289038292</v>
      </c>
      <c r="T9" s="79">
        <v>12277.189476979054</v>
      </c>
      <c r="U9" s="79">
        <v>12479.559289158136</v>
      </c>
      <c r="V9" s="79">
        <v>12739.25257746649</v>
      </c>
      <c r="W9" s="78">
        <v>12961.974260245699</v>
      </c>
      <c r="X9" s="79">
        <v>13283.062294177116</v>
      </c>
      <c r="Y9" s="79">
        <v>13565.898477746927</v>
      </c>
      <c r="Z9" s="79">
        <v>13923.37005323565</v>
      </c>
      <c r="AA9" s="150">
        <v>14096.846617045654</v>
      </c>
    </row>
    <row r="10" spans="2:27" ht="3.75" customHeight="1">
      <c r="B10" s="56"/>
      <c r="C10" s="52"/>
      <c r="D10" s="52"/>
      <c r="E10" s="52"/>
      <c r="F10" s="53"/>
      <c r="G10" s="57"/>
      <c r="H10" s="135"/>
      <c r="I10" s="79"/>
      <c r="J10" s="79"/>
      <c r="K10" s="78"/>
      <c r="L10" s="79"/>
      <c r="M10" s="79"/>
      <c r="N10" s="79"/>
      <c r="O10" s="78"/>
      <c r="P10" s="79"/>
      <c r="Q10" s="79"/>
      <c r="R10" s="79"/>
      <c r="S10" s="78"/>
      <c r="T10" s="79"/>
      <c r="U10" s="79"/>
      <c r="V10" s="79"/>
      <c r="W10" s="78"/>
      <c r="X10" s="79"/>
      <c r="Y10" s="79"/>
      <c r="Z10" s="79"/>
      <c r="AA10" s="150"/>
    </row>
    <row r="11" spans="2:27" ht="15" customHeight="1">
      <c r="B11" s="56"/>
      <c r="C11" s="52" t="s">
        <v>32</v>
      </c>
      <c r="D11" s="52"/>
      <c r="E11" s="52"/>
      <c r="F11" s="53"/>
      <c r="G11" s="57" t="s">
        <v>140</v>
      </c>
      <c r="H11" s="124">
        <v>72489.11973465479</v>
      </c>
      <c r="I11" s="80">
        <v>77439.13077687938</v>
      </c>
      <c r="J11" s="80">
        <v>83426.26112499447</v>
      </c>
      <c r="K11" s="81">
        <v>90158.5515328091</v>
      </c>
      <c r="L11" s="80">
        <v>17581.719885933686</v>
      </c>
      <c r="M11" s="80">
        <v>18366.065048727578</v>
      </c>
      <c r="N11" s="80">
        <v>17911.942577745496</v>
      </c>
      <c r="O11" s="81">
        <v>18629.39222224802</v>
      </c>
      <c r="P11" s="80">
        <v>18882.74474239724</v>
      </c>
      <c r="Q11" s="80">
        <v>19218.857588985335</v>
      </c>
      <c r="R11" s="80">
        <v>19520.98630289597</v>
      </c>
      <c r="S11" s="81">
        <v>19816.542142600832</v>
      </c>
      <c r="T11" s="80">
        <v>20296.414035904185</v>
      </c>
      <c r="U11" s="80">
        <v>20646.827590620866</v>
      </c>
      <c r="V11" s="80">
        <v>21064.438238535273</v>
      </c>
      <c r="W11" s="81">
        <v>21418.58125993415</v>
      </c>
      <c r="X11" s="80">
        <v>21875.08429340637</v>
      </c>
      <c r="Y11" s="80">
        <v>22303.565339838788</v>
      </c>
      <c r="Z11" s="80">
        <v>22844.371621780396</v>
      </c>
      <c r="AA11" s="83">
        <v>23135.530277783553</v>
      </c>
    </row>
    <row r="12" spans="2:27" ht="15" customHeight="1">
      <c r="B12" s="56"/>
      <c r="C12" s="52"/>
      <c r="D12" s="68" t="s">
        <v>58</v>
      </c>
      <c r="E12" s="52"/>
      <c r="F12" s="53"/>
      <c r="G12" s="57" t="s">
        <v>140</v>
      </c>
      <c r="H12" s="135">
        <v>22014.07099999999</v>
      </c>
      <c r="I12" s="79">
        <v>23366.83966831822</v>
      </c>
      <c r="J12" s="79">
        <v>25173.423930231154</v>
      </c>
      <c r="K12" s="78">
        <v>27204.856217522905</v>
      </c>
      <c r="L12" s="79">
        <v>5339.83611248543</v>
      </c>
      <c r="M12" s="79">
        <v>5609.60116224749</v>
      </c>
      <c r="N12" s="79">
        <v>5413.9121339808</v>
      </c>
      <c r="O12" s="78">
        <v>5650.72159128627</v>
      </c>
      <c r="P12" s="79">
        <v>5697.766290335366</v>
      </c>
      <c r="Q12" s="79">
        <v>5799.186527338218</v>
      </c>
      <c r="R12" s="79">
        <v>5890.352235763923</v>
      </c>
      <c r="S12" s="78">
        <v>5979.534614880717</v>
      </c>
      <c r="T12" s="79">
        <v>6124.333368168112</v>
      </c>
      <c r="U12" s="79">
        <v>6230.0687666485255</v>
      </c>
      <c r="V12" s="79">
        <v>6356.08052524786</v>
      </c>
      <c r="W12" s="78">
        <v>6462.941270166656</v>
      </c>
      <c r="X12" s="79">
        <v>6600.688596153314</v>
      </c>
      <c r="Y12" s="79">
        <v>6729.980438823232</v>
      </c>
      <c r="Z12" s="79">
        <v>6893.165814937007</v>
      </c>
      <c r="AA12" s="150">
        <v>6981.021367609353</v>
      </c>
    </row>
    <row r="13" spans="2:27" ht="15" customHeight="1">
      <c r="B13" s="56"/>
      <c r="C13" s="52"/>
      <c r="D13" s="68" t="s">
        <v>59</v>
      </c>
      <c r="E13" s="52"/>
      <c r="F13" s="53"/>
      <c r="G13" s="57" t="s">
        <v>140</v>
      </c>
      <c r="H13" s="135">
        <v>50466.70699999998</v>
      </c>
      <c r="I13" s="79">
        <v>54072.291108561156</v>
      </c>
      <c r="J13" s="79">
        <v>58252.837194763306</v>
      </c>
      <c r="K13" s="78">
        <v>62953.69531528619</v>
      </c>
      <c r="L13" s="79">
        <v>12205.41988817733</v>
      </c>
      <c r="M13" s="79">
        <v>12671.17505845195</v>
      </c>
      <c r="N13" s="79">
        <v>12514.658127654391</v>
      </c>
      <c r="O13" s="78">
        <v>13075.453925716309</v>
      </c>
      <c r="P13" s="79">
        <v>13184.978452061876</v>
      </c>
      <c r="Q13" s="79">
        <v>13419.671061647115</v>
      </c>
      <c r="R13" s="79">
        <v>13630.634067132047</v>
      </c>
      <c r="S13" s="78">
        <v>13837.007527720114</v>
      </c>
      <c r="T13" s="79">
        <v>14172.080667736069</v>
      </c>
      <c r="U13" s="79">
        <v>14416.758823972337</v>
      </c>
      <c r="V13" s="79">
        <v>14708.357713287409</v>
      </c>
      <c r="W13" s="78">
        <v>14955.639989767493</v>
      </c>
      <c r="X13" s="79">
        <v>15274.395697253054</v>
      </c>
      <c r="Y13" s="79">
        <v>15573.584901015553</v>
      </c>
      <c r="Z13" s="79">
        <v>15951.205806843385</v>
      </c>
      <c r="AA13" s="150">
        <v>16154.508910174198</v>
      </c>
    </row>
    <row r="14" spans="2:27" ht="3.75" customHeight="1">
      <c r="B14" s="56"/>
      <c r="C14" s="52"/>
      <c r="D14" s="52"/>
      <c r="E14" s="52"/>
      <c r="F14" s="53"/>
      <c r="G14" s="57"/>
      <c r="H14" s="135"/>
      <c r="I14" s="79"/>
      <c r="J14" s="79"/>
      <c r="K14" s="78"/>
      <c r="L14" s="79"/>
      <c r="M14" s="79"/>
      <c r="N14" s="79"/>
      <c r="O14" s="78"/>
      <c r="P14" s="79"/>
      <c r="Q14" s="79"/>
      <c r="R14" s="79"/>
      <c r="S14" s="78"/>
      <c r="T14" s="79"/>
      <c r="U14" s="79"/>
      <c r="V14" s="79"/>
      <c r="W14" s="78"/>
      <c r="X14" s="79"/>
      <c r="Y14" s="79"/>
      <c r="Z14" s="79"/>
      <c r="AA14" s="150"/>
    </row>
    <row r="15" spans="2:27" ht="15" customHeight="1">
      <c r="B15" s="56"/>
      <c r="C15" s="52" t="s">
        <v>33</v>
      </c>
      <c r="D15" s="52"/>
      <c r="E15" s="52"/>
      <c r="F15" s="53"/>
      <c r="G15" s="57" t="s">
        <v>140</v>
      </c>
      <c r="H15" s="124">
        <v>5789.693265345217</v>
      </c>
      <c r="I15" s="80">
        <v>5854.3820863578</v>
      </c>
      <c r="J15" s="80">
        <v>6396.755039409203</v>
      </c>
      <c r="K15" s="81">
        <v>7514.946757377878</v>
      </c>
      <c r="L15" s="80">
        <v>1277.0054556771138</v>
      </c>
      <c r="M15" s="80">
        <v>1411.8271922182212</v>
      </c>
      <c r="N15" s="80">
        <v>1557.9813181078025</v>
      </c>
      <c r="O15" s="81">
        <v>1542.8792993420793</v>
      </c>
      <c r="P15" s="80">
        <v>1440.6634891140711</v>
      </c>
      <c r="Q15" s="80">
        <v>1464.4436747620348</v>
      </c>
      <c r="R15" s="80">
        <v>1467.2402329744364</v>
      </c>
      <c r="S15" s="81">
        <v>1482.034689507258</v>
      </c>
      <c r="T15" s="80">
        <v>1555.4724552910193</v>
      </c>
      <c r="U15" s="80">
        <v>1571.3338929792226</v>
      </c>
      <c r="V15" s="80">
        <v>1617.284247152842</v>
      </c>
      <c r="W15" s="81">
        <v>1652.6644439861193</v>
      </c>
      <c r="X15" s="80">
        <v>1761.768395273244</v>
      </c>
      <c r="Y15" s="80">
        <v>1843.4338455839425</v>
      </c>
      <c r="Z15" s="80">
        <v>1943.3865135104134</v>
      </c>
      <c r="AA15" s="83">
        <v>1966.3580030102785</v>
      </c>
    </row>
    <row r="16" spans="2:27" ht="3.75" customHeight="1">
      <c r="B16" s="45"/>
      <c r="C16" s="52"/>
      <c r="D16" s="52"/>
      <c r="E16" s="52"/>
      <c r="F16" s="53"/>
      <c r="G16" s="57"/>
      <c r="H16" s="124"/>
      <c r="I16" s="80"/>
      <c r="J16" s="80"/>
      <c r="K16" s="81"/>
      <c r="L16" s="80"/>
      <c r="M16" s="80"/>
      <c r="N16" s="80"/>
      <c r="O16" s="81"/>
      <c r="P16" s="80"/>
      <c r="Q16" s="80"/>
      <c r="R16" s="80"/>
      <c r="S16" s="81"/>
      <c r="T16" s="80"/>
      <c r="U16" s="80"/>
      <c r="V16" s="80"/>
      <c r="W16" s="81"/>
      <c r="X16" s="80"/>
      <c r="Y16" s="80"/>
      <c r="Z16" s="80"/>
      <c r="AA16" s="83"/>
    </row>
    <row r="17" spans="2:27" ht="15" customHeight="1">
      <c r="B17" s="45" t="s">
        <v>60</v>
      </c>
      <c r="C17" s="46"/>
      <c r="D17" s="46"/>
      <c r="E17" s="46"/>
      <c r="F17" s="95"/>
      <c r="G17" s="57"/>
      <c r="H17" s="124"/>
      <c r="I17" s="80"/>
      <c r="J17" s="80"/>
      <c r="K17" s="81"/>
      <c r="L17" s="80"/>
      <c r="M17" s="80"/>
      <c r="N17" s="80"/>
      <c r="O17" s="81"/>
      <c r="P17" s="80"/>
      <c r="Q17" s="80"/>
      <c r="R17" s="80"/>
      <c r="S17" s="81"/>
      <c r="T17" s="80"/>
      <c r="U17" s="80"/>
      <c r="V17" s="80"/>
      <c r="W17" s="81"/>
      <c r="X17" s="80"/>
      <c r="Y17" s="80"/>
      <c r="Z17" s="80"/>
      <c r="AA17" s="83"/>
    </row>
    <row r="18" spans="2:27" ht="15" customHeight="1">
      <c r="B18" s="45"/>
      <c r="C18" s="94" t="s">
        <v>31</v>
      </c>
      <c r="D18" s="46"/>
      <c r="E18" s="46"/>
      <c r="F18" s="95"/>
      <c r="G18" s="57" t="s">
        <v>141</v>
      </c>
      <c r="H18" s="124">
        <v>75840.89643678087</v>
      </c>
      <c r="I18" s="80">
        <v>82992.9443501984</v>
      </c>
      <c r="J18" s="80">
        <v>91172.02066698638</v>
      </c>
      <c r="K18" s="81">
        <v>101178.39865704662</v>
      </c>
      <c r="L18" s="120"/>
      <c r="M18" s="120"/>
      <c r="N18" s="120"/>
      <c r="O18" s="137"/>
      <c r="P18" s="136"/>
      <c r="Q18" s="136"/>
      <c r="R18" s="136"/>
      <c r="S18" s="137"/>
      <c r="T18" s="136"/>
      <c r="U18" s="136"/>
      <c r="V18" s="136"/>
      <c r="W18" s="137"/>
      <c r="X18" s="136"/>
      <c r="Y18" s="136"/>
      <c r="Z18" s="136"/>
      <c r="AA18" s="138"/>
    </row>
    <row r="19" spans="2:27" ht="15" customHeight="1">
      <c r="B19" s="56"/>
      <c r="C19" s="52" t="s">
        <v>32</v>
      </c>
      <c r="D19" s="52"/>
      <c r="E19" s="52"/>
      <c r="F19" s="53"/>
      <c r="G19" s="57" t="s">
        <v>142</v>
      </c>
      <c r="H19" s="124">
        <v>73155.5800796</v>
      </c>
      <c r="I19" s="80">
        <v>80721.8893310008</v>
      </c>
      <c r="J19" s="80">
        <v>88770.55861595031</v>
      </c>
      <c r="K19" s="81">
        <v>97846.1142739726</v>
      </c>
      <c r="L19" s="120"/>
      <c r="M19" s="120"/>
      <c r="N19" s="120"/>
      <c r="O19" s="137"/>
      <c r="P19" s="136"/>
      <c r="Q19" s="136"/>
      <c r="R19" s="136"/>
      <c r="S19" s="137"/>
      <c r="T19" s="136"/>
      <c r="U19" s="136"/>
      <c r="V19" s="136"/>
      <c r="W19" s="137"/>
      <c r="X19" s="136"/>
      <c r="Y19" s="136"/>
      <c r="Z19" s="136"/>
      <c r="AA19" s="138"/>
    </row>
    <row r="20" spans="2:27" ht="3.75" customHeight="1">
      <c r="B20" s="56"/>
      <c r="C20" s="52"/>
      <c r="D20" s="68"/>
      <c r="E20" s="52"/>
      <c r="F20" s="53"/>
      <c r="G20" s="57"/>
      <c r="H20" s="124"/>
      <c r="I20" s="80"/>
      <c r="J20" s="80"/>
      <c r="K20" s="81"/>
      <c r="L20" s="136"/>
      <c r="M20" s="136"/>
      <c r="N20" s="136"/>
      <c r="O20" s="137"/>
      <c r="P20" s="136"/>
      <c r="Q20" s="136"/>
      <c r="R20" s="136"/>
      <c r="S20" s="137"/>
      <c r="T20" s="136"/>
      <c r="U20" s="136"/>
      <c r="V20" s="136"/>
      <c r="W20" s="137"/>
      <c r="X20" s="136"/>
      <c r="Y20" s="136"/>
      <c r="Z20" s="136"/>
      <c r="AA20" s="138"/>
    </row>
    <row r="21" spans="2:27" ht="15" customHeight="1">
      <c r="B21" s="56"/>
      <c r="C21" s="94" t="s">
        <v>99</v>
      </c>
      <c r="D21" s="52"/>
      <c r="E21" s="52"/>
      <c r="F21" s="53"/>
      <c r="G21" s="57" t="s">
        <v>142</v>
      </c>
      <c r="H21" s="124">
        <v>2685.316357180869</v>
      </c>
      <c r="I21" s="80">
        <v>2271.055019197607</v>
      </c>
      <c r="J21" s="80">
        <v>2401.462051036069</v>
      </c>
      <c r="K21" s="81">
        <v>3332.2843830740167</v>
      </c>
      <c r="L21" s="136"/>
      <c r="M21" s="136"/>
      <c r="N21" s="136"/>
      <c r="O21" s="137"/>
      <c r="P21" s="136"/>
      <c r="Q21" s="136"/>
      <c r="R21" s="136"/>
      <c r="S21" s="137"/>
      <c r="T21" s="136"/>
      <c r="U21" s="136"/>
      <c r="V21" s="136"/>
      <c r="W21" s="137"/>
      <c r="X21" s="136"/>
      <c r="Y21" s="136"/>
      <c r="Z21" s="136"/>
      <c r="AA21" s="138"/>
    </row>
    <row r="22" spans="2:27" ht="15" customHeight="1">
      <c r="B22" s="45"/>
      <c r="C22" s="94" t="s">
        <v>99</v>
      </c>
      <c r="D22" s="52"/>
      <c r="E22" s="52"/>
      <c r="F22" s="53"/>
      <c r="G22" s="57" t="s">
        <v>14</v>
      </c>
      <c r="H22" s="88">
        <v>3.31692510252707</v>
      </c>
      <c r="I22" s="71">
        <v>2.6883861775833635</v>
      </c>
      <c r="J22" s="71">
        <v>2.67741335318505</v>
      </c>
      <c r="K22" s="70">
        <v>3.473039697337988</v>
      </c>
      <c r="L22" s="136"/>
      <c r="M22" s="136"/>
      <c r="N22" s="136"/>
      <c r="O22" s="137"/>
      <c r="P22" s="136"/>
      <c r="Q22" s="136"/>
      <c r="R22" s="136"/>
      <c r="S22" s="137"/>
      <c r="T22" s="136"/>
      <c r="U22" s="136"/>
      <c r="V22" s="136"/>
      <c r="W22" s="137"/>
      <c r="X22" s="136"/>
      <c r="Y22" s="136"/>
      <c r="Z22" s="136"/>
      <c r="AA22" s="138"/>
    </row>
    <row r="23" spans="2:27" ht="15" customHeight="1">
      <c r="B23" s="56"/>
      <c r="C23" s="94" t="s">
        <v>61</v>
      </c>
      <c r="D23" s="52"/>
      <c r="E23" s="52"/>
      <c r="F23" s="53"/>
      <c r="G23" s="57" t="s">
        <v>142</v>
      </c>
      <c r="H23" s="124">
        <v>-589.9646172451248</v>
      </c>
      <c r="I23" s="80">
        <v>-292.7187957019187</v>
      </c>
      <c r="J23" s="80">
        <v>-78.16763348224595</v>
      </c>
      <c r="K23" s="81">
        <v>855.9197293492321</v>
      </c>
      <c r="L23" s="136"/>
      <c r="M23" s="136"/>
      <c r="N23" s="136"/>
      <c r="O23" s="137"/>
      <c r="P23" s="136"/>
      <c r="Q23" s="136"/>
      <c r="R23" s="136"/>
      <c r="S23" s="137"/>
      <c r="T23" s="136"/>
      <c r="U23" s="136"/>
      <c r="V23" s="136"/>
      <c r="W23" s="137"/>
      <c r="X23" s="136"/>
      <c r="Y23" s="136"/>
      <c r="Z23" s="136"/>
      <c r="AA23" s="138"/>
    </row>
    <row r="24" spans="2:27" ht="15" customHeight="1">
      <c r="B24" s="56"/>
      <c r="C24" s="94" t="s">
        <v>61</v>
      </c>
      <c r="D24" s="52"/>
      <c r="E24" s="52"/>
      <c r="F24" s="53"/>
      <c r="G24" s="57" t="s">
        <v>14</v>
      </c>
      <c r="H24" s="88">
        <v>-0.7287292029150386</v>
      </c>
      <c r="I24" s="71">
        <v>-0.34650907073221066</v>
      </c>
      <c r="J24" s="71">
        <v>-0.08714985339116535</v>
      </c>
      <c r="K24" s="70">
        <v>0.8920736816052985</v>
      </c>
      <c r="L24" s="136"/>
      <c r="M24" s="136"/>
      <c r="N24" s="136"/>
      <c r="O24" s="137"/>
      <c r="P24" s="136"/>
      <c r="Q24" s="136"/>
      <c r="R24" s="136"/>
      <c r="S24" s="137"/>
      <c r="T24" s="136"/>
      <c r="U24" s="136"/>
      <c r="V24" s="136"/>
      <c r="W24" s="137"/>
      <c r="X24" s="136"/>
      <c r="Y24" s="136"/>
      <c r="Z24" s="136"/>
      <c r="AA24" s="138"/>
    </row>
    <row r="25" spans="2:27" ht="15" customHeight="1" thickBot="1">
      <c r="B25" s="58"/>
      <c r="C25" s="125" t="s">
        <v>62</v>
      </c>
      <c r="D25" s="59"/>
      <c r="E25" s="59"/>
      <c r="F25" s="60"/>
      <c r="G25" s="61" t="s">
        <v>143</v>
      </c>
      <c r="H25" s="139">
        <v>80958.0040000001</v>
      </c>
      <c r="I25" s="85">
        <v>84476.51747856777</v>
      </c>
      <c r="J25" s="85">
        <v>89693.36199729056</v>
      </c>
      <c r="K25" s="84">
        <v>95947.20111112269</v>
      </c>
      <c r="L25" s="140"/>
      <c r="M25" s="140"/>
      <c r="N25" s="140"/>
      <c r="O25" s="141"/>
      <c r="P25" s="140"/>
      <c r="Q25" s="140"/>
      <c r="R25" s="140"/>
      <c r="S25" s="141"/>
      <c r="T25" s="140"/>
      <c r="U25" s="140"/>
      <c r="V25" s="140"/>
      <c r="W25" s="141"/>
      <c r="X25" s="140"/>
      <c r="Y25" s="140"/>
      <c r="Z25" s="140"/>
      <c r="AA25" s="142"/>
    </row>
    <row r="26" ht="15.75" thickBot="1"/>
    <row r="27" spans="2:27" ht="30" customHeight="1">
      <c r="B27" s="217" t="str">
        <f>"Strednodobá predikcia "&amp;Súhrn!$H$3&amp;" - obchodná a platobná bilancia [zmena oproti predchádzajúcemu obdobiu]"</f>
        <v>Strednodobá predikcia P2Q-2017 - obchodná a platobná bilancia [zmena oproti predchádzajúcemu obdobiu]</v>
      </c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9"/>
    </row>
    <row r="28" spans="2:27" ht="15">
      <c r="B28" s="282" t="s">
        <v>29</v>
      </c>
      <c r="C28" s="283"/>
      <c r="D28" s="283"/>
      <c r="E28" s="283"/>
      <c r="F28" s="284"/>
      <c r="G28" s="287" t="s">
        <v>72</v>
      </c>
      <c r="H28" s="36" t="str">
        <f>H$3</f>
        <v>Skutočnosť</v>
      </c>
      <c r="I28" s="286">
        <f>I$3</f>
        <v>2017</v>
      </c>
      <c r="J28" s="286">
        <f>J$3</f>
        <v>2018</v>
      </c>
      <c r="K28" s="288">
        <f>K$3</f>
        <v>2019</v>
      </c>
      <c r="L28" s="290">
        <f>L$3</f>
        <v>2016</v>
      </c>
      <c r="M28" s="291"/>
      <c r="N28" s="291"/>
      <c r="O28" s="291"/>
      <c r="P28" s="290">
        <f>P$3</f>
        <v>2017</v>
      </c>
      <c r="Q28" s="291"/>
      <c r="R28" s="291"/>
      <c r="S28" s="291"/>
      <c r="T28" s="290">
        <f>T$3</f>
        <v>2018</v>
      </c>
      <c r="U28" s="291"/>
      <c r="V28" s="291"/>
      <c r="W28" s="291"/>
      <c r="X28" s="290">
        <f>X$3</f>
        <v>2019</v>
      </c>
      <c r="Y28" s="291"/>
      <c r="Z28" s="291"/>
      <c r="AA28" s="293"/>
    </row>
    <row r="29" spans="2:27" ht="15">
      <c r="B29" s="275"/>
      <c r="C29" s="276"/>
      <c r="D29" s="276"/>
      <c r="E29" s="276"/>
      <c r="F29" s="277"/>
      <c r="G29" s="279"/>
      <c r="H29" s="38">
        <f>$H$4</f>
        <v>2016</v>
      </c>
      <c r="I29" s="281"/>
      <c r="J29" s="281"/>
      <c r="K29" s="289"/>
      <c r="L29" s="41" t="s">
        <v>3</v>
      </c>
      <c r="M29" s="41" t="s">
        <v>4</v>
      </c>
      <c r="N29" s="41" t="s">
        <v>5</v>
      </c>
      <c r="O29" s="151" t="s">
        <v>6</v>
      </c>
      <c r="P29" s="43" t="s">
        <v>3</v>
      </c>
      <c r="Q29" s="41" t="s">
        <v>4</v>
      </c>
      <c r="R29" s="41" t="s">
        <v>5</v>
      </c>
      <c r="S29" s="151" t="s">
        <v>6</v>
      </c>
      <c r="T29" s="43" t="s">
        <v>3</v>
      </c>
      <c r="U29" s="41" t="s">
        <v>4</v>
      </c>
      <c r="V29" s="41" t="s">
        <v>5</v>
      </c>
      <c r="W29" s="229" t="s">
        <v>6</v>
      </c>
      <c r="X29" s="41" t="s">
        <v>3</v>
      </c>
      <c r="Y29" s="41" t="s">
        <v>4</v>
      </c>
      <c r="Z29" s="41" t="s">
        <v>5</v>
      </c>
      <c r="AA29" s="44" t="s">
        <v>6</v>
      </c>
    </row>
    <row r="30" spans="2:27" ht="3.75" customHeight="1">
      <c r="B30" s="45"/>
      <c r="C30" s="46"/>
      <c r="D30" s="46"/>
      <c r="E30" s="46"/>
      <c r="F30" s="47"/>
      <c r="G30" s="35"/>
      <c r="H30" s="102"/>
      <c r="I30" s="90"/>
      <c r="J30" s="90"/>
      <c r="K30" s="92"/>
      <c r="L30" s="50"/>
      <c r="M30" s="50"/>
      <c r="N30" s="50"/>
      <c r="O30" s="49"/>
      <c r="P30" s="50"/>
      <c r="Q30" s="50"/>
      <c r="R30" s="50"/>
      <c r="S30" s="49"/>
      <c r="T30" s="50"/>
      <c r="U30" s="50"/>
      <c r="V30" s="50"/>
      <c r="W30" s="49"/>
      <c r="X30" s="50"/>
      <c r="Y30" s="50"/>
      <c r="Z30" s="50"/>
      <c r="AA30" s="67"/>
    </row>
    <row r="31" spans="2:27" ht="15">
      <c r="B31" s="45" t="s">
        <v>55</v>
      </c>
      <c r="C31" s="46"/>
      <c r="D31" s="46"/>
      <c r="E31" s="46"/>
      <c r="F31" s="95"/>
      <c r="G31" s="48"/>
      <c r="H31" s="102"/>
      <c r="I31" s="90"/>
      <c r="J31" s="90"/>
      <c r="K31" s="92"/>
      <c r="L31" s="50"/>
      <c r="M31" s="50"/>
      <c r="N31" s="50"/>
      <c r="O31" s="49"/>
      <c r="P31" s="50"/>
      <c r="Q31" s="50"/>
      <c r="R31" s="50"/>
      <c r="S31" s="49"/>
      <c r="T31" s="50"/>
      <c r="U31" s="50"/>
      <c r="V31" s="50"/>
      <c r="W31" s="49"/>
      <c r="X31" s="50"/>
      <c r="Y31" s="50"/>
      <c r="Z31" s="50"/>
      <c r="AA31" s="67"/>
    </row>
    <row r="32" spans="2:27" ht="15">
      <c r="B32" s="45"/>
      <c r="C32" s="94" t="s">
        <v>31</v>
      </c>
      <c r="D32" s="46"/>
      <c r="E32" s="46"/>
      <c r="F32" s="95"/>
      <c r="G32" s="57" t="s">
        <v>45</v>
      </c>
      <c r="H32" s="107">
        <v>4.763717831108693</v>
      </c>
      <c r="I32" s="108">
        <v>6.406203250983353</v>
      </c>
      <c r="J32" s="108">
        <v>7.839149864993146</v>
      </c>
      <c r="K32" s="109">
        <v>8.739944906119064</v>
      </c>
      <c r="L32" s="71">
        <v>-0.594622275034169</v>
      </c>
      <c r="M32" s="71">
        <v>4.873960899716295</v>
      </c>
      <c r="N32" s="71">
        <v>-1.5571343060253895</v>
      </c>
      <c r="O32" s="70">
        <v>3.6073465386600105</v>
      </c>
      <c r="P32" s="71">
        <v>0.7492299999999972</v>
      </c>
      <c r="Q32" s="71">
        <v>1.7708301094796042</v>
      </c>
      <c r="R32" s="71">
        <v>1.4742582348664683</v>
      </c>
      <c r="S32" s="70">
        <v>1.4786875666091817</v>
      </c>
      <c r="T32" s="71">
        <v>2.597871507794764</v>
      </c>
      <c r="U32" s="71">
        <v>1.6761710370061849</v>
      </c>
      <c r="V32" s="71">
        <v>2.0864057650773447</v>
      </c>
      <c r="W32" s="70">
        <v>1.7173440794804833</v>
      </c>
      <c r="X32" s="71">
        <v>2.451566733838021</v>
      </c>
      <c r="Y32" s="71">
        <v>2.1582674455954134</v>
      </c>
      <c r="Z32" s="71">
        <v>2.653575895488075</v>
      </c>
      <c r="AA32" s="73">
        <v>1.2672793714885842</v>
      </c>
    </row>
    <row r="33" spans="2:27" ht="15">
      <c r="B33" s="56"/>
      <c r="C33" s="52"/>
      <c r="D33" s="68" t="s">
        <v>56</v>
      </c>
      <c r="E33" s="52"/>
      <c r="F33" s="53"/>
      <c r="G33" s="57" t="s">
        <v>45</v>
      </c>
      <c r="H33" s="107">
        <v>9.48443076229421</v>
      </c>
      <c r="I33" s="108">
        <v>0.6484771273228063</v>
      </c>
      <c r="J33" s="108">
        <v>8.011991078670121</v>
      </c>
      <c r="K33" s="109">
        <v>8.736889987797099</v>
      </c>
      <c r="L33" s="113">
        <v>6.815602526740051</v>
      </c>
      <c r="M33" s="113">
        <v>3.8594607850276077</v>
      </c>
      <c r="N33" s="113">
        <v>-3.8636211077316744</v>
      </c>
      <c r="O33" s="114">
        <v>-0.13855921536260496</v>
      </c>
      <c r="P33" s="113">
        <v>-0.8732833092452239</v>
      </c>
      <c r="Q33" s="113">
        <v>1.9916044787435112</v>
      </c>
      <c r="R33" s="113">
        <v>1.5808860094323194</v>
      </c>
      <c r="S33" s="114">
        <v>1.550224735774151</v>
      </c>
      <c r="T33" s="113">
        <v>2.5806406584447217</v>
      </c>
      <c r="U33" s="113">
        <v>1.7118576178696685</v>
      </c>
      <c r="V33" s="113">
        <v>2.0933981048740975</v>
      </c>
      <c r="W33" s="114">
        <v>1.6776669881094222</v>
      </c>
      <c r="X33" s="113">
        <v>2.418759375394174</v>
      </c>
      <c r="Y33" s="113">
        <v>2.19543089547183</v>
      </c>
      <c r="Z33" s="113">
        <v>2.677295890151129</v>
      </c>
      <c r="AA33" s="152">
        <v>1.2946295790495554</v>
      </c>
    </row>
    <row r="34" spans="2:27" ht="15" customHeight="1">
      <c r="B34" s="56"/>
      <c r="C34" s="52"/>
      <c r="D34" s="68" t="s">
        <v>57</v>
      </c>
      <c r="E34" s="52"/>
      <c r="F34" s="53"/>
      <c r="G34" s="57" t="s">
        <v>45</v>
      </c>
      <c r="H34" s="107">
        <v>0.9523996130813828</v>
      </c>
      <c r="I34" s="108">
        <v>11.430900263639174</v>
      </c>
      <c r="J34" s="108">
        <v>7.704690568847326</v>
      </c>
      <c r="K34" s="109">
        <v>8.742328215837986</v>
      </c>
      <c r="L34" s="113">
        <v>-9.491178845703573</v>
      </c>
      <c r="M34" s="113">
        <v>8.440720627456884</v>
      </c>
      <c r="N34" s="113">
        <v>-4.57258113116157</v>
      </c>
      <c r="O34" s="114">
        <v>13.37517055087092</v>
      </c>
      <c r="P34" s="113">
        <v>-0.34319835813909094</v>
      </c>
      <c r="Q34" s="113">
        <v>1.5997981793331064</v>
      </c>
      <c r="R34" s="113">
        <v>1.3913361012732253</v>
      </c>
      <c r="S34" s="114">
        <v>1.4229506392076274</v>
      </c>
      <c r="T34" s="113">
        <v>2.611313468035675</v>
      </c>
      <c r="U34" s="113">
        <v>1.6483398953689203</v>
      </c>
      <c r="V34" s="113">
        <v>2.0809491929251607</v>
      </c>
      <c r="W34" s="114">
        <v>1.7483104399167502</v>
      </c>
      <c r="X34" s="113">
        <v>2.4771537690534586</v>
      </c>
      <c r="Y34" s="113">
        <v>2.1292995342933665</v>
      </c>
      <c r="Z34" s="113">
        <v>2.635074824384901</v>
      </c>
      <c r="AA34" s="152">
        <v>1.2459380390431392</v>
      </c>
    </row>
    <row r="35" spans="2:27" ht="3.75" customHeight="1">
      <c r="B35" s="56"/>
      <c r="C35" s="52"/>
      <c r="D35" s="52"/>
      <c r="E35" s="52"/>
      <c r="F35" s="53"/>
      <c r="G35" s="57"/>
      <c r="H35" s="88"/>
      <c r="I35" s="52"/>
      <c r="J35" s="52"/>
      <c r="K35" s="53"/>
      <c r="L35" s="52"/>
      <c r="M35" s="52"/>
      <c r="N35" s="52"/>
      <c r="O35" s="53"/>
      <c r="P35" s="52"/>
      <c r="Q35" s="52"/>
      <c r="R35" s="52"/>
      <c r="S35" s="53"/>
      <c r="T35" s="52"/>
      <c r="U35" s="52"/>
      <c r="V35" s="52"/>
      <c r="W35" s="53"/>
      <c r="X35" s="52"/>
      <c r="Y35" s="52"/>
      <c r="Z35" s="52"/>
      <c r="AA35" s="55"/>
    </row>
    <row r="36" spans="2:27" ht="15" customHeight="1">
      <c r="B36" s="56"/>
      <c r="C36" s="52" t="s">
        <v>32</v>
      </c>
      <c r="D36" s="52"/>
      <c r="E36" s="52"/>
      <c r="F36" s="53"/>
      <c r="G36" s="57" t="s">
        <v>45</v>
      </c>
      <c r="H36" s="107">
        <v>2.9294394246848157</v>
      </c>
      <c r="I36" s="71">
        <v>6.828626227417331</v>
      </c>
      <c r="J36" s="71">
        <v>7.731401796548369</v>
      </c>
      <c r="K36" s="70">
        <v>8.069749641216532</v>
      </c>
      <c r="L36" s="71">
        <v>-1.4111787235038946</v>
      </c>
      <c r="M36" s="71">
        <v>4.46114013806698</v>
      </c>
      <c r="N36" s="71">
        <v>-2.472617132615156</v>
      </c>
      <c r="O36" s="70">
        <v>4.005426219900414</v>
      </c>
      <c r="P36" s="71">
        <v>1.359961275852342</v>
      </c>
      <c r="Q36" s="71">
        <v>1.7799999479600075</v>
      </c>
      <c r="R36" s="71">
        <v>1.5720430442431166</v>
      </c>
      <c r="S36" s="70">
        <v>1.514041530068667</v>
      </c>
      <c r="T36" s="71">
        <v>2.4215722897071004</v>
      </c>
      <c r="U36" s="71">
        <v>1.7264801264735894</v>
      </c>
      <c r="V36" s="71">
        <v>2.0226383258225695</v>
      </c>
      <c r="W36" s="70">
        <v>1.6812364867675882</v>
      </c>
      <c r="X36" s="71">
        <v>2.1313411375484463</v>
      </c>
      <c r="Y36" s="71">
        <v>1.958762950054421</v>
      </c>
      <c r="Z36" s="71">
        <v>2.4247526065961154</v>
      </c>
      <c r="AA36" s="73">
        <v>1.2745312535782887</v>
      </c>
    </row>
    <row r="37" spans="2:27" ht="15" customHeight="1">
      <c r="B37" s="56"/>
      <c r="C37" s="52"/>
      <c r="D37" s="68" t="s">
        <v>58</v>
      </c>
      <c r="E37" s="52"/>
      <c r="F37" s="53"/>
      <c r="G37" s="57" t="s">
        <v>45</v>
      </c>
      <c r="H37" s="107">
        <v>3.3203584896051694</v>
      </c>
      <c r="I37" s="108">
        <v>6.14501819458215</v>
      </c>
      <c r="J37" s="108">
        <v>7.731401796548369</v>
      </c>
      <c r="K37" s="109">
        <v>8.06974964121656</v>
      </c>
      <c r="L37" s="113">
        <v>-1.2506858998950037</v>
      </c>
      <c r="M37" s="113">
        <v>5.05193500473365</v>
      </c>
      <c r="N37" s="113">
        <v>-3.4884659819253017</v>
      </c>
      <c r="O37" s="114">
        <v>4.374091256840302</v>
      </c>
      <c r="P37" s="113">
        <v>0.8325432122092309</v>
      </c>
      <c r="Q37" s="113">
        <v>1.7799999479600075</v>
      </c>
      <c r="R37" s="113">
        <v>1.5720430442431166</v>
      </c>
      <c r="S37" s="114">
        <v>1.514041530068667</v>
      </c>
      <c r="T37" s="113">
        <v>2.4215722897071004</v>
      </c>
      <c r="U37" s="113">
        <v>1.7264801264735894</v>
      </c>
      <c r="V37" s="113">
        <v>2.0226383258225695</v>
      </c>
      <c r="W37" s="114">
        <v>1.6812364867675882</v>
      </c>
      <c r="X37" s="113">
        <v>2.1313411375484463</v>
      </c>
      <c r="Y37" s="113">
        <v>1.958762950054421</v>
      </c>
      <c r="Z37" s="113">
        <v>2.4247526065961154</v>
      </c>
      <c r="AA37" s="152">
        <v>1.2745312535782887</v>
      </c>
    </row>
    <row r="38" spans="2:27" ht="15" customHeight="1">
      <c r="B38" s="56"/>
      <c r="C38" s="52"/>
      <c r="D38" s="68" t="s">
        <v>59</v>
      </c>
      <c r="E38" s="52"/>
      <c r="F38" s="53"/>
      <c r="G38" s="57" t="s">
        <v>45</v>
      </c>
      <c r="H38" s="107">
        <v>2.7428826061643576</v>
      </c>
      <c r="I38" s="108">
        <v>7.144480634651231</v>
      </c>
      <c r="J38" s="108">
        <v>7.73140179654834</v>
      </c>
      <c r="K38" s="109">
        <v>8.06974964121656</v>
      </c>
      <c r="L38" s="113">
        <v>-2.30225477420295</v>
      </c>
      <c r="M38" s="113">
        <v>3.815970073473423</v>
      </c>
      <c r="N38" s="113">
        <v>-1.235220333359365</v>
      </c>
      <c r="O38" s="114">
        <v>4.481111608016633</v>
      </c>
      <c r="P38" s="113">
        <v>0.8376346011985021</v>
      </c>
      <c r="Q38" s="113">
        <v>1.7799999479600075</v>
      </c>
      <c r="R38" s="113">
        <v>1.5720430442431166</v>
      </c>
      <c r="S38" s="114">
        <v>1.514041530068667</v>
      </c>
      <c r="T38" s="113">
        <v>2.4215722897071004</v>
      </c>
      <c r="U38" s="113">
        <v>1.7264801264735894</v>
      </c>
      <c r="V38" s="113">
        <v>2.0226383258225695</v>
      </c>
      <c r="W38" s="114">
        <v>1.6812364867675882</v>
      </c>
      <c r="X38" s="113">
        <v>2.1313411375484463</v>
      </c>
      <c r="Y38" s="113">
        <v>1.958762950054421</v>
      </c>
      <c r="Z38" s="113">
        <v>2.4247526065961154</v>
      </c>
      <c r="AA38" s="152">
        <v>1.2745312535782887</v>
      </c>
    </row>
    <row r="39" spans="2:27" ht="3.75" customHeight="1">
      <c r="B39" s="45"/>
      <c r="C39" s="52"/>
      <c r="D39" s="52"/>
      <c r="E39" s="52"/>
      <c r="F39" s="53"/>
      <c r="G39" s="57"/>
      <c r="H39" s="64"/>
      <c r="I39" s="52"/>
      <c r="J39" s="52"/>
      <c r="K39" s="53"/>
      <c r="L39" s="52"/>
      <c r="M39" s="52"/>
      <c r="N39" s="52"/>
      <c r="O39" s="53"/>
      <c r="P39" s="52"/>
      <c r="Q39" s="52"/>
      <c r="R39" s="52"/>
      <c r="S39" s="53"/>
      <c r="T39" s="52"/>
      <c r="U39" s="52"/>
      <c r="V39" s="52"/>
      <c r="W39" s="53"/>
      <c r="X39" s="52"/>
      <c r="Y39" s="52"/>
      <c r="Z39" s="52"/>
      <c r="AA39" s="55"/>
    </row>
    <row r="40" spans="2:27" ht="15" customHeight="1">
      <c r="B40" s="45" t="s">
        <v>60</v>
      </c>
      <c r="C40" s="46"/>
      <c r="D40" s="46"/>
      <c r="E40" s="46"/>
      <c r="F40" s="95"/>
      <c r="G40" s="57"/>
      <c r="H40" s="64"/>
      <c r="I40" s="52"/>
      <c r="J40" s="52"/>
      <c r="K40" s="53"/>
      <c r="L40" s="52"/>
      <c r="M40" s="52"/>
      <c r="N40" s="52"/>
      <c r="O40" s="53"/>
      <c r="P40" s="52"/>
      <c r="Q40" s="52"/>
      <c r="R40" s="52"/>
      <c r="S40" s="53"/>
      <c r="T40" s="52"/>
      <c r="U40" s="52"/>
      <c r="V40" s="52"/>
      <c r="W40" s="53"/>
      <c r="X40" s="52"/>
      <c r="Y40" s="52"/>
      <c r="Z40" s="52"/>
      <c r="AA40" s="55"/>
    </row>
    <row r="41" spans="2:27" ht="15" customHeight="1">
      <c r="B41" s="45"/>
      <c r="C41" s="94" t="s">
        <v>31</v>
      </c>
      <c r="D41" s="46"/>
      <c r="E41" s="46"/>
      <c r="F41" s="95"/>
      <c r="G41" s="57" t="s">
        <v>45</v>
      </c>
      <c r="H41" s="88">
        <v>3.3402470008167207</v>
      </c>
      <c r="I41" s="71">
        <v>9.430331456299857</v>
      </c>
      <c r="J41" s="71">
        <v>9.8551465800218</v>
      </c>
      <c r="K41" s="70">
        <v>10.975272805030167</v>
      </c>
      <c r="L41" s="103"/>
      <c r="M41" s="103"/>
      <c r="N41" s="103"/>
      <c r="O41" s="104"/>
      <c r="P41" s="103"/>
      <c r="Q41" s="103"/>
      <c r="R41" s="103"/>
      <c r="S41" s="104"/>
      <c r="T41" s="103"/>
      <c r="U41" s="103"/>
      <c r="V41" s="103"/>
      <c r="W41" s="104"/>
      <c r="X41" s="103"/>
      <c r="Y41" s="103"/>
      <c r="Z41" s="103"/>
      <c r="AA41" s="106"/>
    </row>
    <row r="42" spans="2:27" ht="15" customHeight="1" thickBot="1">
      <c r="B42" s="58"/>
      <c r="C42" s="59" t="s">
        <v>32</v>
      </c>
      <c r="D42" s="59"/>
      <c r="E42" s="59"/>
      <c r="F42" s="60"/>
      <c r="G42" s="61" t="s">
        <v>45</v>
      </c>
      <c r="H42" s="89">
        <v>2.723123738844313</v>
      </c>
      <c r="I42" s="74">
        <v>10.34276434301793</v>
      </c>
      <c r="J42" s="74">
        <v>9.970863357701987</v>
      </c>
      <c r="K42" s="75">
        <v>10.223609944019874</v>
      </c>
      <c r="L42" s="126"/>
      <c r="M42" s="126"/>
      <c r="N42" s="126"/>
      <c r="O42" s="127"/>
      <c r="P42" s="126"/>
      <c r="Q42" s="126"/>
      <c r="R42" s="126"/>
      <c r="S42" s="127"/>
      <c r="T42" s="126"/>
      <c r="U42" s="126"/>
      <c r="V42" s="126"/>
      <c r="W42" s="127"/>
      <c r="X42" s="126"/>
      <c r="Y42" s="126"/>
      <c r="Z42" s="126"/>
      <c r="AA42" s="128"/>
    </row>
    <row r="43" ht="15">
      <c r="B43" s="40" t="s">
        <v>110</v>
      </c>
    </row>
    <row r="44" spans="8:27" ht="15"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</row>
    <row r="45" spans="8:27" ht="15"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</row>
  </sheetData>
  <sheetProtection/>
  <mergeCells count="18">
    <mergeCell ref="B28:F29"/>
    <mergeCell ref="B3:F4"/>
    <mergeCell ref="G3:G4"/>
    <mergeCell ref="I3:I4"/>
    <mergeCell ref="K3:K4"/>
    <mergeCell ref="L28:O28"/>
    <mergeCell ref="J28:J29"/>
    <mergeCell ref="G28:G29"/>
    <mergeCell ref="I28:I29"/>
    <mergeCell ref="K28:K29"/>
    <mergeCell ref="J3:J4"/>
    <mergeCell ref="X3:AA3"/>
    <mergeCell ref="X28:AA28"/>
    <mergeCell ref="L3:O3"/>
    <mergeCell ref="P3:S3"/>
    <mergeCell ref="T3:W3"/>
    <mergeCell ref="T28:W28"/>
    <mergeCell ref="P28:S28"/>
  </mergeCell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T44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5" width="3.140625" style="40" customWidth="1"/>
    <col min="6" max="6" width="31.57421875" style="40" customWidth="1"/>
    <col min="7" max="7" width="24.8515625" style="40" customWidth="1"/>
    <col min="8" max="8" width="10.8515625" style="40" customWidth="1"/>
    <col min="9" max="11" width="9.140625" style="40" customWidth="1"/>
    <col min="12" max="16384" width="9.140625" style="163" customWidth="1"/>
  </cols>
  <sheetData>
    <row r="1" ht="22.5" customHeight="1" thickBot="1">
      <c r="B1" s="39" t="s">
        <v>204</v>
      </c>
    </row>
    <row r="2" spans="2:11" ht="30" customHeight="1">
      <c r="B2" s="217" t="str">
        <f>"Strednodobá predikcia P2Q-2017  -  sektor verejnej správy [objem]"</f>
        <v>Strednodobá predikcia P2Q-2017  -  sektor verejnej správy [objem]</v>
      </c>
      <c r="C2" s="218"/>
      <c r="D2" s="218"/>
      <c r="E2" s="218"/>
      <c r="F2" s="218"/>
      <c r="G2" s="218"/>
      <c r="H2" s="218"/>
      <c r="I2" s="218"/>
      <c r="J2" s="218"/>
      <c r="K2" s="219"/>
    </row>
    <row r="3" spans="2:11" ht="30" customHeight="1">
      <c r="B3" s="220" t="s">
        <v>29</v>
      </c>
      <c r="C3" s="221"/>
      <c r="D3" s="221"/>
      <c r="E3" s="221"/>
      <c r="F3" s="222"/>
      <c r="G3" s="223" t="s">
        <v>72</v>
      </c>
      <c r="H3" s="236">
        <v>2016</v>
      </c>
      <c r="I3" s="224">
        <v>2017</v>
      </c>
      <c r="J3" s="224">
        <v>2018</v>
      </c>
      <c r="K3" s="225">
        <v>2019</v>
      </c>
    </row>
    <row r="4" spans="2:11" ht="3.75" customHeight="1">
      <c r="B4" s="45"/>
      <c r="C4" s="46"/>
      <c r="D4" s="46"/>
      <c r="E4" s="46"/>
      <c r="F4" s="95"/>
      <c r="G4" s="48"/>
      <c r="H4" s="102"/>
      <c r="I4" s="90"/>
      <c r="J4" s="90"/>
      <c r="K4" s="196"/>
    </row>
    <row r="5" spans="2:11" ht="15" customHeight="1">
      <c r="B5" s="45" t="s">
        <v>153</v>
      </c>
      <c r="C5" s="46"/>
      <c r="D5" s="46"/>
      <c r="E5" s="46"/>
      <c r="F5" s="95"/>
      <c r="G5" s="48"/>
      <c r="H5" s="129"/>
      <c r="I5" s="130"/>
      <c r="J5" s="130"/>
      <c r="K5" s="197"/>
    </row>
    <row r="6" spans="2:11" ht="15" customHeight="1">
      <c r="B6" s="56"/>
      <c r="C6" s="94" t="s">
        <v>161</v>
      </c>
      <c r="D6" s="198"/>
      <c r="E6" s="198"/>
      <c r="F6" s="199"/>
      <c r="G6" s="57" t="s">
        <v>154</v>
      </c>
      <c r="H6" s="135">
        <v>-1361.5369999999966</v>
      </c>
      <c r="I6" s="79">
        <v>-1261.9982252130649</v>
      </c>
      <c r="J6" s="79">
        <v>-810.7363087194462</v>
      </c>
      <c r="K6" s="150">
        <v>-384.09803272123827</v>
      </c>
    </row>
    <row r="7" spans="2:11" ht="15" customHeight="1">
      <c r="B7" s="56"/>
      <c r="C7" s="94" t="s">
        <v>155</v>
      </c>
      <c r="D7" s="198"/>
      <c r="E7" s="198"/>
      <c r="F7" s="199"/>
      <c r="G7" s="57" t="s">
        <v>154</v>
      </c>
      <c r="H7" s="135">
        <v>-22.815999999996393</v>
      </c>
      <c r="I7" s="79">
        <v>54.0072959681213</v>
      </c>
      <c r="J7" s="79">
        <v>474.13879589580165</v>
      </c>
      <c r="K7" s="150">
        <v>883.6085639898545</v>
      </c>
    </row>
    <row r="8" spans="2:11" ht="15" customHeight="1">
      <c r="B8" s="56"/>
      <c r="C8" s="52" t="s">
        <v>151</v>
      </c>
      <c r="D8" s="68"/>
      <c r="E8" s="52"/>
      <c r="F8" s="53"/>
      <c r="G8" s="57" t="s">
        <v>154</v>
      </c>
      <c r="H8" s="135">
        <v>32344.724000000002</v>
      </c>
      <c r="I8" s="79">
        <v>33676.06139272748</v>
      </c>
      <c r="J8" s="79">
        <v>35862.13656706079</v>
      </c>
      <c r="K8" s="150">
        <v>37895.68935631894</v>
      </c>
    </row>
    <row r="9" spans="2:11" ht="15" customHeight="1">
      <c r="B9" s="56"/>
      <c r="C9" s="52"/>
      <c r="D9" s="52" t="s">
        <v>156</v>
      </c>
      <c r="E9" s="52"/>
      <c r="F9" s="53"/>
      <c r="G9" s="57" t="s">
        <v>154</v>
      </c>
      <c r="H9" s="135">
        <v>31790.296</v>
      </c>
      <c r="I9" s="79">
        <v>33069.974857171605</v>
      </c>
      <c r="J9" s="79">
        <v>34863.61541728257</v>
      </c>
      <c r="K9" s="150">
        <v>36745.66397658506</v>
      </c>
    </row>
    <row r="10" spans="2:11" ht="15" customHeight="1">
      <c r="B10" s="56"/>
      <c r="C10" s="52"/>
      <c r="D10" s="52" t="s">
        <v>157</v>
      </c>
      <c r="E10" s="52"/>
      <c r="F10" s="53"/>
      <c r="G10" s="57" t="s">
        <v>154</v>
      </c>
      <c r="H10" s="135">
        <v>554.428</v>
      </c>
      <c r="I10" s="79">
        <v>606.0865355558753</v>
      </c>
      <c r="J10" s="79">
        <v>998.521149778225</v>
      </c>
      <c r="K10" s="150">
        <v>1150.02537973387</v>
      </c>
    </row>
    <row r="11" spans="2:11" ht="6" customHeight="1">
      <c r="B11" s="56"/>
      <c r="C11" s="52"/>
      <c r="D11" s="68"/>
      <c r="E11" s="52"/>
      <c r="F11" s="53"/>
      <c r="G11" s="57"/>
      <c r="H11" s="135"/>
      <c r="I11" s="79"/>
      <c r="J11" s="79"/>
      <c r="K11" s="150"/>
    </row>
    <row r="12" spans="2:11" ht="15" customHeight="1">
      <c r="B12" s="56"/>
      <c r="C12" s="52" t="s">
        <v>152</v>
      </c>
      <c r="D12" s="68"/>
      <c r="E12" s="52"/>
      <c r="F12" s="53"/>
      <c r="G12" s="57" t="s">
        <v>154</v>
      </c>
      <c r="H12" s="135">
        <v>33706.261</v>
      </c>
      <c r="I12" s="79">
        <v>34938.05961794055</v>
      </c>
      <c r="J12" s="79">
        <v>36672.87287578024</v>
      </c>
      <c r="K12" s="150">
        <v>38279.787389040175</v>
      </c>
    </row>
    <row r="13" spans="2:11" ht="15" customHeight="1">
      <c r="B13" s="56"/>
      <c r="C13" s="52" t="s">
        <v>158</v>
      </c>
      <c r="D13" s="68"/>
      <c r="E13" s="52"/>
      <c r="F13" s="53"/>
      <c r="G13" s="57" t="s">
        <v>154</v>
      </c>
      <c r="H13" s="135">
        <v>32367.539999999997</v>
      </c>
      <c r="I13" s="79">
        <v>33622.05409675936</v>
      </c>
      <c r="J13" s="79">
        <v>35387.99777116499</v>
      </c>
      <c r="K13" s="150">
        <v>37012.080792329085</v>
      </c>
    </row>
    <row r="14" spans="2:11" ht="15" customHeight="1">
      <c r="B14" s="56"/>
      <c r="C14" s="52"/>
      <c r="D14" s="52" t="s">
        <v>159</v>
      </c>
      <c r="E14" s="52"/>
      <c r="F14" s="53"/>
      <c r="G14" s="57" t="s">
        <v>154</v>
      </c>
      <c r="H14" s="135">
        <v>30528.093</v>
      </c>
      <c r="I14" s="79">
        <v>31575.76497035368</v>
      </c>
      <c r="J14" s="79">
        <v>32840.150602235095</v>
      </c>
      <c r="K14" s="150">
        <v>34124.58806136059</v>
      </c>
    </row>
    <row r="15" spans="2:11" ht="15" customHeight="1">
      <c r="B15" s="56"/>
      <c r="C15" s="52"/>
      <c r="D15" s="52" t="s">
        <v>160</v>
      </c>
      <c r="E15" s="52"/>
      <c r="F15" s="53"/>
      <c r="G15" s="57" t="s">
        <v>154</v>
      </c>
      <c r="H15" s="135">
        <v>3178.1680000000006</v>
      </c>
      <c r="I15" s="79">
        <v>3362.2946475868657</v>
      </c>
      <c r="J15" s="79">
        <v>3832.7222735451414</v>
      </c>
      <c r="K15" s="150">
        <v>4155.199327679582</v>
      </c>
    </row>
    <row r="16" spans="2:11" ht="6" customHeight="1">
      <c r="B16" s="56"/>
      <c r="C16" s="52"/>
      <c r="D16" s="52"/>
      <c r="E16" s="52"/>
      <c r="F16" s="53"/>
      <c r="G16" s="57"/>
      <c r="H16" s="135"/>
      <c r="I16" s="79"/>
      <c r="J16" s="79"/>
      <c r="K16" s="150"/>
    </row>
    <row r="17" spans="2:11" ht="15" customHeight="1" thickBot="1">
      <c r="B17" s="202" t="s">
        <v>150</v>
      </c>
      <c r="C17" s="59"/>
      <c r="D17" s="59"/>
      <c r="E17" s="59"/>
      <c r="F17" s="60"/>
      <c r="G17" s="61" t="s">
        <v>154</v>
      </c>
      <c r="H17" s="139">
        <v>42053.243</v>
      </c>
      <c r="I17" s="85">
        <v>43835.88865022394</v>
      </c>
      <c r="J17" s="85">
        <v>45214.46919987816</v>
      </c>
      <c r="K17" s="87">
        <v>46852.7744700438</v>
      </c>
    </row>
    <row r="18" spans="1:11" s="161" customFormat="1" ht="12.75" customHeight="1" thickBot="1">
      <c r="A18" s="52"/>
      <c r="B18" s="52"/>
      <c r="C18" s="52"/>
      <c r="D18" s="68"/>
      <c r="E18" s="52"/>
      <c r="F18" s="52"/>
      <c r="G18" s="63"/>
      <c r="H18" s="79"/>
      <c r="I18" s="79"/>
      <c r="J18" s="79"/>
      <c r="K18" s="79"/>
    </row>
    <row r="19" spans="1:11" s="161" customFormat="1" ht="30" customHeight="1">
      <c r="A19" s="52"/>
      <c r="B19" s="217" t="str">
        <f>"Strednodobá predikcia  P2Q-2017 - sektor verejnej správy [% HDP]"</f>
        <v>Strednodobá predikcia  P2Q-2017 - sektor verejnej správy [% HDP]</v>
      </c>
      <c r="C19" s="218"/>
      <c r="D19" s="218"/>
      <c r="E19" s="218"/>
      <c r="F19" s="218"/>
      <c r="G19" s="218"/>
      <c r="H19" s="218"/>
      <c r="I19" s="218"/>
      <c r="J19" s="218"/>
      <c r="K19" s="219"/>
    </row>
    <row r="20" spans="1:11" s="161" customFormat="1" ht="30" customHeight="1">
      <c r="A20" s="52"/>
      <c r="B20" s="220" t="s">
        <v>29</v>
      </c>
      <c r="C20" s="221"/>
      <c r="D20" s="221"/>
      <c r="E20" s="221"/>
      <c r="F20" s="222"/>
      <c r="G20" s="226" t="s">
        <v>72</v>
      </c>
      <c r="H20" s="236">
        <f>H$3</f>
        <v>2016</v>
      </c>
      <c r="I20" s="224">
        <f>I$3</f>
        <v>2017</v>
      </c>
      <c r="J20" s="224">
        <f>J$3</f>
        <v>2018</v>
      </c>
      <c r="K20" s="225">
        <f>K$3</f>
        <v>2019</v>
      </c>
    </row>
    <row r="21" spans="2:11" ht="3.75" customHeight="1">
      <c r="B21" s="214"/>
      <c r="C21" s="215"/>
      <c r="D21" s="215"/>
      <c r="E21" s="215"/>
      <c r="F21" s="216"/>
      <c r="G21" s="48"/>
      <c r="H21" s="102"/>
      <c r="I21" s="90"/>
      <c r="J21" s="90"/>
      <c r="K21" s="196"/>
    </row>
    <row r="22" spans="2:11" ht="15" customHeight="1">
      <c r="B22" s="45" t="s">
        <v>153</v>
      </c>
      <c r="C22" s="46"/>
      <c r="D22" s="46"/>
      <c r="E22" s="46"/>
      <c r="F22" s="95"/>
      <c r="G22" s="57"/>
      <c r="H22" s="135"/>
      <c r="I22" s="79"/>
      <c r="J22" s="79"/>
      <c r="K22" s="150"/>
    </row>
    <row r="23" spans="2:11" ht="15" customHeight="1">
      <c r="B23" s="56"/>
      <c r="C23" s="94" t="s">
        <v>161</v>
      </c>
      <c r="D23" s="198"/>
      <c r="E23" s="198"/>
      <c r="F23" s="199"/>
      <c r="G23" s="57" t="s">
        <v>14</v>
      </c>
      <c r="H23" s="112">
        <f>+H6/H$41*100</f>
        <v>-1.6817818285144417</v>
      </c>
      <c r="I23" s="113">
        <f aca="true" t="shared" si="0" ref="H23:K27">+I6/I$41*100</f>
        <v>-1.4939041793871792</v>
      </c>
      <c r="J23" s="113">
        <f>+J6/J$41*100</f>
        <v>-0.9038977809126353</v>
      </c>
      <c r="K23" s="152">
        <f t="shared" si="0"/>
        <v>-0.4003222900440726</v>
      </c>
    </row>
    <row r="24" spans="2:11" ht="15" customHeight="1">
      <c r="B24" s="56"/>
      <c r="C24" s="94" t="s">
        <v>155</v>
      </c>
      <c r="D24" s="198"/>
      <c r="E24" s="198"/>
      <c r="F24" s="199"/>
      <c r="G24" s="57" t="s">
        <v>14</v>
      </c>
      <c r="H24" s="112">
        <f t="shared" si="0"/>
        <v>-0.028182512997722082</v>
      </c>
      <c r="I24" s="113">
        <f t="shared" si="0"/>
        <v>0.0639317263307206</v>
      </c>
      <c r="J24" s="113">
        <f>+J7/J$41*100</f>
        <v>0.5286219463042587</v>
      </c>
      <c r="K24" s="152">
        <f t="shared" si="0"/>
        <v>0.9209320894795983</v>
      </c>
    </row>
    <row r="25" spans="2:11" ht="15" customHeight="1">
      <c r="B25" s="56"/>
      <c r="C25" s="52" t="s">
        <v>151</v>
      </c>
      <c r="D25" s="68"/>
      <c r="E25" s="52"/>
      <c r="F25" s="53"/>
      <c r="G25" s="57" t="s">
        <v>14</v>
      </c>
      <c r="H25" s="112">
        <f t="shared" si="0"/>
        <v>39.952472148399266</v>
      </c>
      <c r="I25" s="113">
        <f t="shared" si="0"/>
        <v>39.86440539676759</v>
      </c>
      <c r="J25" s="113">
        <f>+J8/J$41*100</f>
        <v>39.98304419466862</v>
      </c>
      <c r="K25" s="152">
        <f t="shared" si="0"/>
        <v>39.49639897512954</v>
      </c>
    </row>
    <row r="26" spans="2:11" ht="15" customHeight="1">
      <c r="B26" s="56"/>
      <c r="C26" s="52"/>
      <c r="D26" s="52" t="s">
        <v>156</v>
      </c>
      <c r="E26" s="52"/>
      <c r="F26" s="53"/>
      <c r="G26" s="57" t="s">
        <v>14</v>
      </c>
      <c r="H26" s="112">
        <f>+H9/H$41*100</f>
        <v>39.267638070721155</v>
      </c>
      <c r="I26" s="113">
        <f t="shared" si="0"/>
        <v>39.146943842188655</v>
      </c>
      <c r="J26" s="113">
        <f>+J9/J$41*100</f>
        <v>38.86978327151537</v>
      </c>
      <c r="K26" s="152">
        <f t="shared" si="0"/>
        <v>38.29779665383623</v>
      </c>
    </row>
    <row r="27" spans="2:11" ht="15" customHeight="1">
      <c r="B27" s="56"/>
      <c r="C27" s="52"/>
      <c r="D27" s="52" t="s">
        <v>157</v>
      </c>
      <c r="E27" s="52"/>
      <c r="F27" s="53"/>
      <c r="G27" s="57" t="s">
        <v>14</v>
      </c>
      <c r="H27" s="112">
        <f>+H10/H$41*100</f>
        <v>0.6848340776781</v>
      </c>
      <c r="I27" s="113">
        <f t="shared" si="0"/>
        <v>0.7174615545789318</v>
      </c>
      <c r="J27" s="113">
        <f>+J10/J$41*100</f>
        <v>1.113260923153252</v>
      </c>
      <c r="K27" s="152">
        <f t="shared" si="0"/>
        <v>1.1986023212933028</v>
      </c>
    </row>
    <row r="28" spans="2:11" ht="3.75" customHeight="1">
      <c r="B28" s="56"/>
      <c r="C28" s="52"/>
      <c r="D28" s="68"/>
      <c r="E28" s="52"/>
      <c r="F28" s="53"/>
      <c r="G28" s="57"/>
      <c r="H28" s="112"/>
      <c r="I28" s="113"/>
      <c r="J28" s="113"/>
      <c r="K28" s="152"/>
    </row>
    <row r="29" spans="2:11" ht="15" customHeight="1">
      <c r="B29" s="56"/>
      <c r="C29" s="52" t="s">
        <v>152</v>
      </c>
      <c r="D29" s="68"/>
      <c r="E29" s="52"/>
      <c r="F29" s="53"/>
      <c r="G29" s="57" t="s">
        <v>14</v>
      </c>
      <c r="H29" s="112">
        <f aca="true" t="shared" si="1" ref="H29:K32">+H12/H$41*100</f>
        <v>41.634253976913705</v>
      </c>
      <c r="I29" s="113">
        <f t="shared" si="1"/>
        <v>41.35830957615477</v>
      </c>
      <c r="J29" s="113">
        <f>+J12/J$41*100</f>
        <v>40.88694197558125</v>
      </c>
      <c r="K29" s="152">
        <f t="shared" si="1"/>
        <v>39.89672126517361</v>
      </c>
    </row>
    <row r="30" spans="2:11" ht="15" customHeight="1">
      <c r="B30" s="56"/>
      <c r="C30" s="52" t="s">
        <v>158</v>
      </c>
      <c r="D30" s="68"/>
      <c r="E30" s="52"/>
      <c r="F30" s="53"/>
      <c r="G30" s="57" t="s">
        <v>14</v>
      </c>
      <c r="H30" s="112">
        <f t="shared" si="1"/>
        <v>39.98065466139698</v>
      </c>
      <c r="I30" s="113">
        <f t="shared" si="1"/>
        <v>39.80047367043687</v>
      </c>
      <c r="J30" s="113">
        <f>+J13/J$41*100</f>
        <v>39.45442224836436</v>
      </c>
      <c r="K30" s="152">
        <f t="shared" si="1"/>
        <v>38.57546688564994</v>
      </c>
    </row>
    <row r="31" spans="2:11" ht="15" customHeight="1">
      <c r="B31" s="56"/>
      <c r="C31" s="52"/>
      <c r="D31" s="52" t="s">
        <v>159</v>
      </c>
      <c r="E31" s="52"/>
      <c r="F31" s="53"/>
      <c r="G31" s="57" t="s">
        <v>14</v>
      </c>
      <c r="H31" s="112">
        <f t="shared" si="1"/>
        <v>37.70855442532891</v>
      </c>
      <c r="I31" s="113">
        <f t="shared" si="1"/>
        <v>37.37815657275959</v>
      </c>
      <c r="J31" s="113">
        <f>+J14/J$41*100</f>
        <v>36.61380270618814</v>
      </c>
      <c r="K31" s="152">
        <f t="shared" si="1"/>
        <v>35.56600678933686</v>
      </c>
    </row>
    <row r="32" spans="2:11" ht="15" customHeight="1">
      <c r="B32" s="56"/>
      <c r="C32" s="52"/>
      <c r="D32" s="52" t="s">
        <v>160</v>
      </c>
      <c r="E32" s="52"/>
      <c r="F32" s="53"/>
      <c r="G32" s="57" t="s">
        <v>14</v>
      </c>
      <c r="H32" s="112">
        <f t="shared" si="1"/>
        <v>3.92569955158479</v>
      </c>
      <c r="I32" s="113">
        <f t="shared" si="1"/>
        <v>3.980153003395176</v>
      </c>
      <c r="J32" s="113">
        <f>+J15/J$41*100</f>
        <v>4.273139269393113</v>
      </c>
      <c r="K32" s="152">
        <f t="shared" si="1"/>
        <v>4.330714475836742</v>
      </c>
    </row>
    <row r="33" spans="1:11" ht="3.75" customHeight="1">
      <c r="A33" s="55"/>
      <c r="B33" s="56"/>
      <c r="C33" s="52"/>
      <c r="D33" s="52"/>
      <c r="E33" s="52"/>
      <c r="F33" s="53"/>
      <c r="G33" s="57"/>
      <c r="H33" s="112"/>
      <c r="I33" s="113"/>
      <c r="J33" s="113"/>
      <c r="K33" s="152"/>
    </row>
    <row r="34" spans="1:11" ht="15" customHeight="1">
      <c r="A34" s="55"/>
      <c r="B34" s="45" t="s">
        <v>172</v>
      </c>
      <c r="C34" s="46"/>
      <c r="D34" s="46"/>
      <c r="E34" s="46"/>
      <c r="F34" s="95"/>
      <c r="G34" s="57"/>
      <c r="H34" s="112"/>
      <c r="I34" s="113"/>
      <c r="J34" s="113"/>
      <c r="K34" s="152"/>
    </row>
    <row r="35" spans="1:20" ht="15" customHeight="1">
      <c r="A35" s="55"/>
      <c r="B35" s="56"/>
      <c r="C35" s="52" t="s">
        <v>168</v>
      </c>
      <c r="D35" s="198"/>
      <c r="E35" s="198"/>
      <c r="F35" s="199"/>
      <c r="G35" s="26" t="s">
        <v>171</v>
      </c>
      <c r="H35" s="211">
        <v>-0.2</v>
      </c>
      <c r="I35" s="203">
        <v>0</v>
      </c>
      <c r="J35" s="203">
        <v>0.2</v>
      </c>
      <c r="K35" s="210">
        <v>0.3</v>
      </c>
      <c r="L35" s="249"/>
      <c r="M35" s="249"/>
      <c r="N35" s="249"/>
      <c r="O35" s="249"/>
      <c r="Q35" s="249"/>
      <c r="R35" s="249"/>
      <c r="S35" s="249"/>
      <c r="T35" s="249"/>
    </row>
    <row r="36" spans="1:20" ht="15" customHeight="1">
      <c r="A36" s="55"/>
      <c r="B36" s="56"/>
      <c r="C36" s="52" t="s">
        <v>169</v>
      </c>
      <c r="D36" s="198"/>
      <c r="E36" s="198"/>
      <c r="F36" s="199"/>
      <c r="G36" s="26" t="s">
        <v>171</v>
      </c>
      <c r="H36" s="211">
        <v>-1.1</v>
      </c>
      <c r="I36" s="203">
        <v>-1.5</v>
      </c>
      <c r="J36" s="203">
        <v>-1.1</v>
      </c>
      <c r="K36" s="210">
        <v>-0.7</v>
      </c>
      <c r="L36" s="249"/>
      <c r="M36" s="249"/>
      <c r="N36" s="249"/>
      <c r="O36" s="249"/>
      <c r="Q36" s="249"/>
      <c r="R36" s="249"/>
      <c r="S36" s="249"/>
      <c r="T36" s="249"/>
    </row>
    <row r="37" spans="1:20" ht="15" customHeight="1">
      <c r="A37" s="55"/>
      <c r="B37" s="56"/>
      <c r="C37" s="52" t="s">
        <v>170</v>
      </c>
      <c r="D37" s="198"/>
      <c r="E37" s="198"/>
      <c r="F37" s="199"/>
      <c r="G37" s="26" t="s">
        <v>171</v>
      </c>
      <c r="H37" s="211">
        <v>0.2</v>
      </c>
      <c r="I37" s="203">
        <v>0</v>
      </c>
      <c r="J37" s="203">
        <v>0.3</v>
      </c>
      <c r="K37" s="210">
        <v>0.6</v>
      </c>
      <c r="L37" s="249"/>
      <c r="M37" s="249"/>
      <c r="N37" s="249"/>
      <c r="O37" s="249"/>
      <c r="Q37" s="249"/>
      <c r="R37" s="249"/>
      <c r="S37" s="249"/>
      <c r="T37" s="249"/>
    </row>
    <row r="38" spans="1:20" ht="15" customHeight="1">
      <c r="A38" s="55"/>
      <c r="B38" s="56"/>
      <c r="C38" s="52" t="s">
        <v>173</v>
      </c>
      <c r="D38" s="198"/>
      <c r="E38" s="198"/>
      <c r="F38" s="199"/>
      <c r="G38" s="26" t="s">
        <v>174</v>
      </c>
      <c r="H38" s="211">
        <v>0.8</v>
      </c>
      <c r="I38" s="203">
        <v>-0.1</v>
      </c>
      <c r="J38" s="203">
        <v>0.3</v>
      </c>
      <c r="K38" s="210">
        <v>0.2</v>
      </c>
      <c r="L38" s="249"/>
      <c r="M38" s="249"/>
      <c r="N38" s="249"/>
      <c r="O38" s="249"/>
      <c r="Q38" s="249"/>
      <c r="R38" s="249"/>
      <c r="S38" s="249"/>
      <c r="T38" s="249"/>
    </row>
    <row r="39" spans="1:11" ht="3.75" customHeight="1">
      <c r="A39" s="55"/>
      <c r="B39" s="56"/>
      <c r="C39" s="52"/>
      <c r="D39" s="52"/>
      <c r="E39" s="52"/>
      <c r="F39" s="53"/>
      <c r="G39" s="57"/>
      <c r="H39" s="112"/>
      <c r="I39" s="113"/>
      <c r="J39" s="113"/>
      <c r="K39" s="152"/>
    </row>
    <row r="40" spans="1:11" ht="15" customHeight="1">
      <c r="A40" s="55"/>
      <c r="B40" s="200" t="s">
        <v>150</v>
      </c>
      <c r="C40" s="52"/>
      <c r="D40" s="52"/>
      <c r="E40" s="52"/>
      <c r="F40" s="53"/>
      <c r="G40" s="57" t="s">
        <v>14</v>
      </c>
      <c r="H40" s="119">
        <f>+H17/H$41*100</f>
        <v>51.944515578719</v>
      </c>
      <c r="I40" s="115">
        <f>+I17/I$41*100</f>
        <v>51.89121185227052</v>
      </c>
      <c r="J40" s="115">
        <f>+J17/J$41*100</f>
        <v>50.41005063590324</v>
      </c>
      <c r="K40" s="118">
        <f>+K17/K$41*100</f>
        <v>48.8318303477978</v>
      </c>
    </row>
    <row r="41" spans="2:11" ht="15" customHeight="1" thickBot="1">
      <c r="B41" s="58"/>
      <c r="C41" s="125" t="s">
        <v>62</v>
      </c>
      <c r="D41" s="59"/>
      <c r="E41" s="59"/>
      <c r="F41" s="60"/>
      <c r="G41" s="61" t="s">
        <v>143</v>
      </c>
      <c r="H41" s="139">
        <f>HDP!H6</f>
        <v>80958.0040000001</v>
      </c>
      <c r="I41" s="85">
        <f>HDP!I6</f>
        <v>84476.51747856777</v>
      </c>
      <c r="J41" s="85">
        <f>HDP!J6</f>
        <v>89693.36199729056</v>
      </c>
      <c r="K41" s="87">
        <f>HDP!K6</f>
        <v>95947.20111112269</v>
      </c>
    </row>
    <row r="42" ht="15" customHeight="1">
      <c r="B42" s="40" t="s">
        <v>110</v>
      </c>
    </row>
    <row r="43" ht="15" customHeight="1">
      <c r="B43" s="40" t="s">
        <v>175</v>
      </c>
    </row>
    <row r="44" spans="2:11" ht="15" customHeight="1">
      <c r="B44" s="40" t="s">
        <v>178</v>
      </c>
      <c r="H44" s="201"/>
      <c r="I44" s="201"/>
      <c r="J44" s="201"/>
      <c r="K44" s="201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/>
  <printOptions/>
  <pageMargins left="0.7" right="0.7" top="0.75" bottom="0.75" header="0.3" footer="0.3"/>
  <pageSetup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30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2" width="3.140625" style="40" customWidth="1"/>
    <col min="3" max="3" width="36.421875" style="40" customWidth="1"/>
    <col min="4" max="23" width="7.7109375" style="40" customWidth="1"/>
    <col min="24" max="16384" width="9.140625" style="40" customWidth="1"/>
  </cols>
  <sheetData>
    <row r="1" ht="22.5" customHeight="1" thickBot="1">
      <c r="B1" s="39" t="s">
        <v>205</v>
      </c>
    </row>
    <row r="2" spans="2:23" ht="18" customHeight="1">
      <c r="B2" s="297" t="s">
        <v>65</v>
      </c>
      <c r="C2" s="298"/>
      <c r="D2" s="294">
        <v>2016</v>
      </c>
      <c r="E2" s="295"/>
      <c r="F2" s="295"/>
      <c r="G2" s="295"/>
      <c r="H2" s="296"/>
      <c r="I2" s="294">
        <v>2017</v>
      </c>
      <c r="J2" s="295"/>
      <c r="K2" s="295"/>
      <c r="L2" s="295"/>
      <c r="M2" s="296"/>
      <c r="N2" s="295">
        <v>2018</v>
      </c>
      <c r="O2" s="295"/>
      <c r="P2" s="295"/>
      <c r="Q2" s="295"/>
      <c r="R2" s="296"/>
      <c r="S2" s="295">
        <v>2019</v>
      </c>
      <c r="T2" s="295"/>
      <c r="U2" s="295"/>
      <c r="V2" s="295"/>
      <c r="W2" s="296"/>
    </row>
    <row r="3" spans="2:23" ht="81.75" customHeight="1" thickBot="1">
      <c r="B3" s="299"/>
      <c r="C3" s="300"/>
      <c r="D3" s="143" t="s">
        <v>193</v>
      </c>
      <c r="E3" s="144" t="s">
        <v>68</v>
      </c>
      <c r="F3" s="144" t="s">
        <v>69</v>
      </c>
      <c r="G3" s="145" t="s">
        <v>70</v>
      </c>
      <c r="H3" s="146" t="s">
        <v>71</v>
      </c>
      <c r="I3" s="143" t="s">
        <v>67</v>
      </c>
      <c r="J3" s="144" t="s">
        <v>68</v>
      </c>
      <c r="K3" s="144" t="s">
        <v>69</v>
      </c>
      <c r="L3" s="145" t="s">
        <v>70</v>
      </c>
      <c r="M3" s="146" t="s">
        <v>71</v>
      </c>
      <c r="N3" s="143" t="s">
        <v>67</v>
      </c>
      <c r="O3" s="144" t="s">
        <v>68</v>
      </c>
      <c r="P3" s="144" t="s">
        <v>69</v>
      </c>
      <c r="Q3" s="145" t="s">
        <v>70</v>
      </c>
      <c r="R3" s="146" t="s">
        <v>71</v>
      </c>
      <c r="S3" s="143" t="s">
        <v>67</v>
      </c>
      <c r="T3" s="144" t="s">
        <v>68</v>
      </c>
      <c r="U3" s="144" t="s">
        <v>69</v>
      </c>
      <c r="V3" s="145" t="s">
        <v>70</v>
      </c>
      <c r="W3" s="146" t="s">
        <v>71</v>
      </c>
    </row>
    <row r="4" spans="2:23" ht="15" customHeight="1">
      <c r="B4" s="56" t="s">
        <v>144</v>
      </c>
      <c r="C4" s="55"/>
      <c r="D4" s="153">
        <v>3.285149715913576</v>
      </c>
      <c r="E4" s="154">
        <v>3.3493924701202937</v>
      </c>
      <c r="F4" s="154">
        <v>3.3</v>
      </c>
      <c r="G4" s="155">
        <v>3.285</v>
      </c>
      <c r="H4" s="156">
        <v>3.285149729011616</v>
      </c>
      <c r="I4" s="153">
        <v>3.226325584884293</v>
      </c>
      <c r="J4" s="154">
        <v>3.323906145453792</v>
      </c>
      <c r="K4" s="154">
        <v>3</v>
      </c>
      <c r="L4" s="155">
        <v>3.29</v>
      </c>
      <c r="M4" s="156">
        <v>3.3140839929697075</v>
      </c>
      <c r="N4" s="153">
        <v>4.161316017441692</v>
      </c>
      <c r="O4" s="154">
        <v>4.017623542077287</v>
      </c>
      <c r="P4" s="154">
        <v>3.6</v>
      </c>
      <c r="Q4" s="155">
        <v>3.7</v>
      </c>
      <c r="R4" s="156">
        <v>4.056768021530188</v>
      </c>
      <c r="S4" s="153">
        <v>4.550634010233395</v>
      </c>
      <c r="T4" s="207">
        <v>4.356927054684445</v>
      </c>
      <c r="U4" s="207" t="s">
        <v>179</v>
      </c>
      <c r="V4" s="155">
        <v>3.9</v>
      </c>
      <c r="W4" s="156" t="s">
        <v>179</v>
      </c>
    </row>
    <row r="5" spans="2:23" ht="15" customHeight="1">
      <c r="B5" s="56"/>
      <c r="C5" s="55" t="s">
        <v>176</v>
      </c>
      <c r="D5" s="153">
        <v>2.87472142742196</v>
      </c>
      <c r="E5" s="154">
        <v>2.722432586673218</v>
      </c>
      <c r="F5" s="154">
        <v>2.9</v>
      </c>
      <c r="G5" s="155" t="s">
        <v>179</v>
      </c>
      <c r="H5" s="156">
        <v>2.874721427494209</v>
      </c>
      <c r="I5" s="153">
        <v>3.2092843299991785</v>
      </c>
      <c r="J5" s="154">
        <v>2.456328333424751</v>
      </c>
      <c r="K5" s="154">
        <v>3.1</v>
      </c>
      <c r="L5" s="155" t="s">
        <v>179</v>
      </c>
      <c r="M5" s="156">
        <v>3.129281512632609</v>
      </c>
      <c r="N5" s="153">
        <v>3.595216377493273</v>
      </c>
      <c r="O5" s="154">
        <v>2.7453715225511433</v>
      </c>
      <c r="P5" s="154">
        <v>2.9</v>
      </c>
      <c r="Q5" s="155" t="s">
        <v>179</v>
      </c>
      <c r="R5" s="156">
        <v>3.2104725037826576</v>
      </c>
      <c r="S5" s="153">
        <v>3.865357224884505</v>
      </c>
      <c r="T5" s="207">
        <v>2.874616324001744</v>
      </c>
      <c r="U5" s="207" t="s">
        <v>179</v>
      </c>
      <c r="V5" s="155" t="s">
        <v>179</v>
      </c>
      <c r="W5" s="156" t="s">
        <v>179</v>
      </c>
    </row>
    <row r="6" spans="2:23" ht="15">
      <c r="B6" s="56"/>
      <c r="C6" s="55" t="s">
        <v>145</v>
      </c>
      <c r="D6" s="153">
        <v>1.610732776383884</v>
      </c>
      <c r="E6" s="154">
        <v>2.6157391937342345</v>
      </c>
      <c r="F6" s="154">
        <v>1.6</v>
      </c>
      <c r="G6" s="155" t="s">
        <v>179</v>
      </c>
      <c r="H6" s="156">
        <v>1.6107327834253393</v>
      </c>
      <c r="I6" s="153">
        <v>1.0951989432076488</v>
      </c>
      <c r="J6" s="154">
        <v>1.627832220436276</v>
      </c>
      <c r="K6" s="154">
        <v>2.4</v>
      </c>
      <c r="L6" s="155" t="s">
        <v>179</v>
      </c>
      <c r="M6" s="156">
        <v>0.8565831453376527</v>
      </c>
      <c r="N6" s="153">
        <v>1.436637881358422</v>
      </c>
      <c r="O6" s="154">
        <v>1.983483015973464</v>
      </c>
      <c r="P6" s="207">
        <v>2.5</v>
      </c>
      <c r="Q6" s="155" t="s">
        <v>179</v>
      </c>
      <c r="R6" s="156">
        <v>1.863395790573863</v>
      </c>
      <c r="S6" s="153">
        <v>1.6324219254398145</v>
      </c>
      <c r="T6" s="207">
        <v>1.8516508125873576</v>
      </c>
      <c r="U6" s="207" t="s">
        <v>179</v>
      </c>
      <c r="V6" s="155" t="s">
        <v>179</v>
      </c>
      <c r="W6" s="156" t="s">
        <v>179</v>
      </c>
    </row>
    <row r="7" spans="2:23" ht="15">
      <c r="B7" s="56"/>
      <c r="C7" s="55" t="s">
        <v>146</v>
      </c>
      <c r="D7" s="153">
        <v>-9.252973985216897</v>
      </c>
      <c r="E7" s="154">
        <v>-7.238956689797105</v>
      </c>
      <c r="F7" s="154">
        <v>-9.3</v>
      </c>
      <c r="G7" s="155" t="s">
        <v>179</v>
      </c>
      <c r="H7" s="156">
        <v>-9.252973990798608</v>
      </c>
      <c r="I7" s="153">
        <v>3.114161965859182</v>
      </c>
      <c r="J7" s="154">
        <v>3.008907404452188</v>
      </c>
      <c r="K7" s="154">
        <v>0.9</v>
      </c>
      <c r="L7" s="155" t="s">
        <v>179</v>
      </c>
      <c r="M7" s="156">
        <v>1.177765994847646</v>
      </c>
      <c r="N7" s="153">
        <v>8.027176817855207</v>
      </c>
      <c r="O7" s="154">
        <v>1.937871018583337</v>
      </c>
      <c r="P7" s="207">
        <v>5.8</v>
      </c>
      <c r="Q7" s="155" t="s">
        <v>179</v>
      </c>
      <c r="R7" s="156">
        <v>6.990094865270913</v>
      </c>
      <c r="S7" s="153">
        <v>4.436977454825339</v>
      </c>
      <c r="T7" s="207">
        <v>1.9836258108093752</v>
      </c>
      <c r="U7" s="207" t="s">
        <v>179</v>
      </c>
      <c r="V7" s="155" t="s">
        <v>179</v>
      </c>
      <c r="W7" s="156" t="s">
        <v>179</v>
      </c>
    </row>
    <row r="8" spans="2:23" ht="15">
      <c r="B8" s="56"/>
      <c r="C8" s="55" t="s">
        <v>147</v>
      </c>
      <c r="D8" s="153">
        <v>4.763717831108693</v>
      </c>
      <c r="E8" s="154">
        <v>4.4264555218755275</v>
      </c>
      <c r="F8" s="154">
        <v>4.8</v>
      </c>
      <c r="G8" s="155">
        <v>4.764</v>
      </c>
      <c r="H8" s="156">
        <v>4.76371783244709</v>
      </c>
      <c r="I8" s="153">
        <v>6.406203250983353</v>
      </c>
      <c r="J8" s="154">
        <v>5.630553325086529</v>
      </c>
      <c r="K8" s="154">
        <v>6.5</v>
      </c>
      <c r="L8" s="155">
        <v>5.208</v>
      </c>
      <c r="M8" s="156">
        <v>6.787559488548012</v>
      </c>
      <c r="N8" s="153">
        <v>7.839149864993146</v>
      </c>
      <c r="O8" s="154">
        <v>7.328355595577896</v>
      </c>
      <c r="P8" s="207">
        <v>7</v>
      </c>
      <c r="Q8" s="155">
        <v>5.75</v>
      </c>
      <c r="R8" s="156">
        <v>7.108862022078988</v>
      </c>
      <c r="S8" s="153">
        <v>8.739944906119064</v>
      </c>
      <c r="T8" s="207">
        <v>7.668974433211817</v>
      </c>
      <c r="U8" s="207" t="s">
        <v>179</v>
      </c>
      <c r="V8" s="155">
        <v>6.532</v>
      </c>
      <c r="W8" s="156" t="s">
        <v>179</v>
      </c>
    </row>
    <row r="9" spans="2:23" ht="15">
      <c r="B9" s="56"/>
      <c r="C9" s="55" t="s">
        <v>177</v>
      </c>
      <c r="D9" s="153">
        <v>2.9294394246848157</v>
      </c>
      <c r="E9" s="154">
        <v>2.262898148291548</v>
      </c>
      <c r="F9" s="154">
        <v>2.9</v>
      </c>
      <c r="G9" s="155">
        <v>2.929</v>
      </c>
      <c r="H9" s="156">
        <v>2.929439425232183</v>
      </c>
      <c r="I9" s="153">
        <v>6.828626227417331</v>
      </c>
      <c r="J9" s="154">
        <v>4.225451750192066</v>
      </c>
      <c r="K9" s="154">
        <v>6.6</v>
      </c>
      <c r="L9" s="155">
        <v>5.064</v>
      </c>
      <c r="M9" s="156">
        <v>6.809654496263584</v>
      </c>
      <c r="N9" s="153">
        <v>7.731401796548369</v>
      </c>
      <c r="O9" s="154">
        <v>6.030392139110696</v>
      </c>
      <c r="P9" s="207">
        <v>6.8</v>
      </c>
      <c r="Q9" s="155">
        <v>5.72</v>
      </c>
      <c r="R9" s="156">
        <v>6.791286993960699</v>
      </c>
      <c r="S9" s="153">
        <v>8.069749641216532</v>
      </c>
      <c r="T9" s="207">
        <v>6.279667903154351</v>
      </c>
      <c r="U9" s="207" t="s">
        <v>179</v>
      </c>
      <c r="V9" s="155">
        <v>6.04</v>
      </c>
      <c r="W9" s="156" t="s">
        <v>179</v>
      </c>
    </row>
    <row r="10" spans="2:23" ht="3.75" customHeight="1">
      <c r="B10" s="56"/>
      <c r="C10" s="55"/>
      <c r="D10" s="153"/>
      <c r="E10" s="154"/>
      <c r="F10" s="154"/>
      <c r="G10" s="155"/>
      <c r="H10" s="156"/>
      <c r="I10" s="153"/>
      <c r="J10" s="154"/>
      <c r="K10" s="154"/>
      <c r="L10" s="155"/>
      <c r="M10" s="156"/>
      <c r="N10" s="153"/>
      <c r="O10" s="154"/>
      <c r="P10" s="207"/>
      <c r="Q10" s="155"/>
      <c r="R10" s="156"/>
      <c r="S10" s="153">
        <v>0</v>
      </c>
      <c r="T10" s="207">
        <v>0</v>
      </c>
      <c r="U10" s="207" t="s">
        <v>179</v>
      </c>
      <c r="V10" s="155"/>
      <c r="W10" s="156" t="s">
        <v>179</v>
      </c>
    </row>
    <row r="11" spans="2:23" ht="18">
      <c r="B11" s="56" t="s">
        <v>148</v>
      </c>
      <c r="C11" s="55"/>
      <c r="D11" s="153">
        <v>-0.48166666666666913</v>
      </c>
      <c r="E11" s="154">
        <v>-0.481666666666658</v>
      </c>
      <c r="F11" s="154">
        <v>-0.5</v>
      </c>
      <c r="G11" s="155">
        <v>-0.466</v>
      </c>
      <c r="H11" s="156">
        <v>-0.4816666663539304</v>
      </c>
      <c r="I11" s="153">
        <v>1.1807295958997202</v>
      </c>
      <c r="J11" s="154">
        <v>1.0812790593332178</v>
      </c>
      <c r="K11" s="154">
        <v>1.4</v>
      </c>
      <c r="L11" s="155">
        <v>1.238</v>
      </c>
      <c r="M11" s="156">
        <v>1.5664493249838207</v>
      </c>
      <c r="N11" s="153">
        <v>1.9466647307599771</v>
      </c>
      <c r="O11" s="154">
        <v>1.692895321414234</v>
      </c>
      <c r="P11" s="207">
        <v>1.6</v>
      </c>
      <c r="Q11" s="155">
        <v>1.515</v>
      </c>
      <c r="R11" s="156">
        <v>1.9536056954237546</v>
      </c>
      <c r="S11" s="153">
        <v>1.9887913012504868</v>
      </c>
      <c r="T11" s="207">
        <v>1.8546602675923562</v>
      </c>
      <c r="U11" s="207" t="s">
        <v>179</v>
      </c>
      <c r="V11" s="155">
        <v>1.825</v>
      </c>
      <c r="W11" s="156" t="s">
        <v>179</v>
      </c>
    </row>
    <row r="12" spans="2:23" ht="3.75" customHeight="1">
      <c r="B12" s="56"/>
      <c r="C12" s="55"/>
      <c r="D12" s="153"/>
      <c r="E12" s="154"/>
      <c r="F12" s="154"/>
      <c r="G12" s="155"/>
      <c r="H12" s="156"/>
      <c r="I12" s="153"/>
      <c r="J12" s="154"/>
      <c r="K12" s="154"/>
      <c r="L12" s="155"/>
      <c r="M12" s="156"/>
      <c r="N12" s="153"/>
      <c r="O12" s="154"/>
      <c r="P12" s="207"/>
      <c r="Q12" s="155"/>
      <c r="R12" s="156"/>
      <c r="S12" s="153">
        <v>0</v>
      </c>
      <c r="T12" s="207">
        <v>0</v>
      </c>
      <c r="U12" s="207" t="s">
        <v>179</v>
      </c>
      <c r="V12" s="155"/>
      <c r="W12" s="156" t="s">
        <v>179</v>
      </c>
    </row>
    <row r="13" spans="2:23" ht="15">
      <c r="B13" s="56" t="s">
        <v>121</v>
      </c>
      <c r="C13" s="55"/>
      <c r="D13" s="153">
        <v>2.3797834852234985</v>
      </c>
      <c r="E13" s="154">
        <v>2.3258195514565205</v>
      </c>
      <c r="F13" s="154">
        <v>2.4</v>
      </c>
      <c r="G13" s="155" t="s">
        <v>179</v>
      </c>
      <c r="H13" s="156" t="s">
        <v>179</v>
      </c>
      <c r="I13" s="153">
        <v>1.8507633867420168</v>
      </c>
      <c r="J13" s="154">
        <v>1.835248638650122</v>
      </c>
      <c r="K13" s="154">
        <v>1.4</v>
      </c>
      <c r="L13" s="155" t="s">
        <v>179</v>
      </c>
      <c r="M13" s="156" t="s">
        <v>179</v>
      </c>
      <c r="N13" s="153">
        <v>1.381079502103006</v>
      </c>
      <c r="O13" s="154">
        <v>1.1139646392016367</v>
      </c>
      <c r="P13" s="207">
        <v>1.3</v>
      </c>
      <c r="Q13" s="155" t="s">
        <v>179</v>
      </c>
      <c r="R13" s="156" t="s">
        <v>179</v>
      </c>
      <c r="S13" s="153">
        <v>1.0542891505975973</v>
      </c>
      <c r="T13" s="207">
        <v>0.9010195689146183</v>
      </c>
      <c r="U13" s="207" t="s">
        <v>179</v>
      </c>
      <c r="V13" s="155" t="s">
        <v>179</v>
      </c>
      <c r="W13" s="156" t="s">
        <v>179</v>
      </c>
    </row>
    <row r="14" spans="2:23" ht="15">
      <c r="B14" s="56" t="s">
        <v>66</v>
      </c>
      <c r="C14" s="55"/>
      <c r="D14" s="153">
        <v>9.644441634382497</v>
      </c>
      <c r="E14" s="154">
        <v>9.742546313847516</v>
      </c>
      <c r="F14" s="154">
        <v>9.7</v>
      </c>
      <c r="G14" s="155">
        <v>9.658</v>
      </c>
      <c r="H14" s="156">
        <v>9.64513935952601</v>
      </c>
      <c r="I14" s="153">
        <v>8.351915920418946</v>
      </c>
      <c r="J14" s="154">
        <v>8.441478738053073</v>
      </c>
      <c r="K14" s="154">
        <v>8.6</v>
      </c>
      <c r="L14" s="155">
        <v>7.913</v>
      </c>
      <c r="M14" s="156">
        <v>8.508075484719924</v>
      </c>
      <c r="N14" s="153">
        <v>7.7403760462388504</v>
      </c>
      <c r="O14" s="154">
        <v>7.621329211811158</v>
      </c>
      <c r="P14" s="207">
        <v>7.6</v>
      </c>
      <c r="Q14" s="155">
        <v>7.376</v>
      </c>
      <c r="R14" s="156">
        <v>7.577631065929194</v>
      </c>
      <c r="S14" s="153">
        <v>7.117042206910185</v>
      </c>
      <c r="T14" s="207">
        <v>6.902566652589893</v>
      </c>
      <c r="U14" s="207" t="s">
        <v>179</v>
      </c>
      <c r="V14" s="155">
        <v>7.23</v>
      </c>
      <c r="W14" s="156" t="s">
        <v>179</v>
      </c>
    </row>
    <row r="15" spans="2:23" ht="15">
      <c r="B15" s="56" t="s">
        <v>90</v>
      </c>
      <c r="C15" s="55"/>
      <c r="D15" s="153">
        <v>3.2842582106454614</v>
      </c>
      <c r="E15" s="154">
        <v>3.05775764439411</v>
      </c>
      <c r="F15" s="154" t="s">
        <v>179</v>
      </c>
      <c r="G15" s="155" t="s">
        <v>179</v>
      </c>
      <c r="H15" s="156" t="s">
        <v>179</v>
      </c>
      <c r="I15" s="153">
        <v>4.414450261564724</v>
      </c>
      <c r="J15" s="154">
        <v>3.516483516483526</v>
      </c>
      <c r="K15" s="154" t="s">
        <v>179</v>
      </c>
      <c r="L15" s="155" t="s">
        <v>179</v>
      </c>
      <c r="M15" s="156" t="s">
        <v>179</v>
      </c>
      <c r="N15" s="153">
        <v>4.807214342364816</v>
      </c>
      <c r="O15" s="154">
        <v>4.3524416135881205</v>
      </c>
      <c r="P15" s="207" t="s">
        <v>179</v>
      </c>
      <c r="Q15" s="155" t="s">
        <v>179</v>
      </c>
      <c r="R15" s="156" t="s">
        <v>179</v>
      </c>
      <c r="S15" s="153">
        <v>4.897118853051637</v>
      </c>
      <c r="T15" s="207">
        <v>4.781281790437442</v>
      </c>
      <c r="U15" s="207" t="s">
        <v>179</v>
      </c>
      <c r="V15" s="155" t="s">
        <v>179</v>
      </c>
      <c r="W15" s="156" t="s">
        <v>179</v>
      </c>
    </row>
    <row r="16" spans="2:23" ht="15">
      <c r="B16" s="56" t="s">
        <v>87</v>
      </c>
      <c r="C16" s="55"/>
      <c r="D16" s="153">
        <v>1.75411119792399</v>
      </c>
      <c r="E16" s="154" t="s">
        <v>179</v>
      </c>
      <c r="F16" s="154">
        <v>1.8</v>
      </c>
      <c r="G16" s="155" t="s">
        <v>179</v>
      </c>
      <c r="H16" s="156">
        <v>1.7541111947065646</v>
      </c>
      <c r="I16" s="153">
        <v>4.337046569049988</v>
      </c>
      <c r="J16" s="154" t="s">
        <v>179</v>
      </c>
      <c r="K16" s="154">
        <v>4</v>
      </c>
      <c r="L16" s="155" t="s">
        <v>179</v>
      </c>
      <c r="M16" s="156">
        <v>3.9592755191381945</v>
      </c>
      <c r="N16" s="153">
        <v>4.827362312180597</v>
      </c>
      <c r="O16" s="154" t="s">
        <v>179</v>
      </c>
      <c r="P16" s="207">
        <v>4.7</v>
      </c>
      <c r="Q16" s="155" t="s">
        <v>179</v>
      </c>
      <c r="R16" s="156">
        <v>4.722170247197677</v>
      </c>
      <c r="S16" s="153">
        <v>4.896801500968422</v>
      </c>
      <c r="T16" s="207" t="s">
        <v>179</v>
      </c>
      <c r="U16" s="207" t="s">
        <v>179</v>
      </c>
      <c r="V16" s="155" t="s">
        <v>179</v>
      </c>
      <c r="W16" s="156" t="s">
        <v>179</v>
      </c>
    </row>
    <row r="17" spans="2:23" ht="3.75" customHeight="1">
      <c r="B17" s="56"/>
      <c r="C17" s="55"/>
      <c r="D17" s="153"/>
      <c r="E17" s="154"/>
      <c r="F17" s="154"/>
      <c r="G17" s="155"/>
      <c r="H17" s="156"/>
      <c r="I17" s="153"/>
      <c r="J17" s="154"/>
      <c r="K17" s="154"/>
      <c r="L17" s="155"/>
      <c r="M17" s="156"/>
      <c r="N17" s="153"/>
      <c r="O17" s="154"/>
      <c r="P17" s="207"/>
      <c r="Q17" s="155"/>
      <c r="R17" s="156"/>
      <c r="S17" s="153"/>
      <c r="T17" s="207"/>
      <c r="U17" s="207" t="s">
        <v>179</v>
      </c>
      <c r="V17" s="155"/>
      <c r="W17" s="156" t="s">
        <v>179</v>
      </c>
    </row>
    <row r="18" spans="2:23" ht="15">
      <c r="B18" s="56" t="s">
        <v>63</v>
      </c>
      <c r="C18" s="55"/>
      <c r="D18" s="153">
        <v>-1.7</v>
      </c>
      <c r="E18" s="207">
        <v>-1.7</v>
      </c>
      <c r="F18" s="207">
        <v>-1.7</v>
      </c>
      <c r="G18" s="155">
        <v>-1.977</v>
      </c>
      <c r="H18" s="156">
        <v>-1.681781828514448</v>
      </c>
      <c r="I18" s="153">
        <v>-1.5</v>
      </c>
      <c r="J18" s="207">
        <v>-1.2</v>
      </c>
      <c r="K18" s="207">
        <v>-1.3</v>
      </c>
      <c r="L18" s="155">
        <v>-1.752</v>
      </c>
      <c r="M18" s="156">
        <v>-1.232599476867444</v>
      </c>
      <c r="N18" s="153">
        <v>-0.9</v>
      </c>
      <c r="O18" s="207">
        <v>-0.5</v>
      </c>
      <c r="P18" s="207">
        <v>-0.6</v>
      </c>
      <c r="Q18" s="155">
        <v>-1.135</v>
      </c>
      <c r="R18" s="156">
        <v>-0.5594184385642481</v>
      </c>
      <c r="S18" s="153">
        <v>-0.4</v>
      </c>
      <c r="T18" s="207">
        <v>0</v>
      </c>
      <c r="U18" s="207" t="s">
        <v>179</v>
      </c>
      <c r="V18" s="155">
        <v>-0.68</v>
      </c>
      <c r="W18" s="156" t="s">
        <v>179</v>
      </c>
    </row>
    <row r="19" spans="2:23" ht="15">
      <c r="B19" s="56" t="s">
        <v>85</v>
      </c>
      <c r="C19" s="55"/>
      <c r="D19" s="153">
        <v>51.9</v>
      </c>
      <c r="E19" s="207">
        <v>51.9</v>
      </c>
      <c r="F19" s="207">
        <v>51.9</v>
      </c>
      <c r="G19" s="155">
        <v>52.265</v>
      </c>
      <c r="H19" s="156">
        <v>51.94446246476135</v>
      </c>
      <c r="I19" s="153">
        <v>51.9</v>
      </c>
      <c r="J19" s="207">
        <v>51.8</v>
      </c>
      <c r="K19" s="207">
        <v>51.5</v>
      </c>
      <c r="L19" s="155">
        <v>51.927</v>
      </c>
      <c r="M19" s="156">
        <v>51.69897456436754</v>
      </c>
      <c r="N19" s="153">
        <v>50.4</v>
      </c>
      <c r="O19" s="207">
        <v>49.9</v>
      </c>
      <c r="P19" s="207">
        <v>49.8</v>
      </c>
      <c r="Q19" s="155">
        <v>50.855</v>
      </c>
      <c r="R19" s="156">
        <v>50.21934209596947</v>
      </c>
      <c r="S19" s="153">
        <v>48.8</v>
      </c>
      <c r="T19" s="207">
        <v>48</v>
      </c>
      <c r="U19" s="207" t="s">
        <v>179</v>
      </c>
      <c r="V19" s="155">
        <v>49.191</v>
      </c>
      <c r="W19" s="156" t="s">
        <v>179</v>
      </c>
    </row>
    <row r="20" spans="2:23" ht="3.75" customHeight="1">
      <c r="B20" s="56"/>
      <c r="C20" s="55"/>
      <c r="D20" s="153"/>
      <c r="E20" s="155"/>
      <c r="F20" s="155"/>
      <c r="G20" s="155"/>
      <c r="H20" s="156"/>
      <c r="I20" s="153"/>
      <c r="J20" s="155"/>
      <c r="K20" s="155"/>
      <c r="L20" s="155"/>
      <c r="M20" s="156"/>
      <c r="N20" s="153"/>
      <c r="O20" s="154"/>
      <c r="P20" s="207"/>
      <c r="Q20" s="155"/>
      <c r="R20" s="156"/>
      <c r="S20" s="153"/>
      <c r="T20" s="207">
        <v>0</v>
      </c>
      <c r="U20" s="207" t="s">
        <v>179</v>
      </c>
      <c r="V20" s="155"/>
      <c r="W20" s="156" t="s">
        <v>179</v>
      </c>
    </row>
    <row r="21" spans="2:23" ht="15.75" thickBot="1">
      <c r="B21" s="58" t="s">
        <v>64</v>
      </c>
      <c r="C21" s="62"/>
      <c r="D21" s="238">
        <v>-0.7</v>
      </c>
      <c r="E21" s="158">
        <v>0.22601832641069736</v>
      </c>
      <c r="F21" s="158">
        <v>0.2</v>
      </c>
      <c r="G21" s="158">
        <v>0.355</v>
      </c>
      <c r="H21" s="159">
        <v>-0.7287291971881865</v>
      </c>
      <c r="I21" s="238">
        <v>0.2</v>
      </c>
      <c r="J21" s="158">
        <v>1.7403695733022209</v>
      </c>
      <c r="K21" s="158">
        <v>0.1</v>
      </c>
      <c r="L21" s="158">
        <v>0.262</v>
      </c>
      <c r="M21" s="159">
        <v>-0.139181008196369</v>
      </c>
      <c r="N21" s="238">
        <v>0.6</v>
      </c>
      <c r="O21" s="157">
        <v>2.4010707510315084</v>
      </c>
      <c r="P21" s="157">
        <v>0.4</v>
      </c>
      <c r="Q21" s="158">
        <v>0.232</v>
      </c>
      <c r="R21" s="159">
        <v>0.70634744575256</v>
      </c>
      <c r="S21" s="238">
        <v>1.7</v>
      </c>
      <c r="T21" s="157">
        <v>3.203615816750082</v>
      </c>
      <c r="U21" s="157" t="s">
        <v>179</v>
      </c>
      <c r="V21" s="158">
        <v>0.597</v>
      </c>
      <c r="W21" s="159" t="s">
        <v>179</v>
      </c>
    </row>
    <row r="22" ht="15">
      <c r="B22" s="40" t="s">
        <v>122</v>
      </c>
    </row>
    <row r="23" ht="15">
      <c r="B23" s="52" t="s">
        <v>198</v>
      </c>
    </row>
    <row r="24" spans="1:10" ht="15">
      <c r="A24" s="163"/>
      <c r="B24" s="40" t="s">
        <v>199</v>
      </c>
      <c r="C24" s="163"/>
      <c r="D24" s="187"/>
      <c r="E24" s="187"/>
      <c r="F24" s="187"/>
      <c r="G24" s="187"/>
      <c r="H24" s="187"/>
      <c r="I24" s="187"/>
      <c r="J24" s="188"/>
    </row>
    <row r="25" ht="15">
      <c r="B25" s="40" t="s">
        <v>200</v>
      </c>
    </row>
    <row r="26" ht="15">
      <c r="B26" s="40" t="s">
        <v>201</v>
      </c>
    </row>
    <row r="27" ht="15">
      <c r="B27" s="163" t="s">
        <v>203</v>
      </c>
    </row>
    <row r="29" ht="15">
      <c r="B29" s="40" t="s">
        <v>194</v>
      </c>
    </row>
    <row r="30" ht="15">
      <c r="B30" s="40" t="s">
        <v>195</v>
      </c>
    </row>
  </sheetData>
  <sheetProtection/>
  <mergeCells count="5">
    <mergeCell ref="I2:M2"/>
    <mergeCell ref="D2:H2"/>
    <mergeCell ref="B2:C3"/>
    <mergeCell ref="N2:R2"/>
    <mergeCell ref="S2:W2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Fejes</dc:creator>
  <cp:keywords/>
  <dc:description/>
  <cp:lastModifiedBy> Kendera</cp:lastModifiedBy>
  <cp:lastPrinted>2017-06-20T08:55:05Z</cp:lastPrinted>
  <dcterms:created xsi:type="dcterms:W3CDTF">2013-10-16T07:18:04Z</dcterms:created>
  <dcterms:modified xsi:type="dcterms:W3CDTF">2017-06-20T08:59:04Z</dcterms:modified>
  <cp:category/>
  <cp:version/>
  <cp:contentType/>
  <cp:contentStatus/>
</cp:coreProperties>
</file>