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90" windowWidth="24240" windowHeight="8760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6">'Porovnanie predikcií'!$A$1:$R$30</definedName>
    <definedName name="_xlnm.Print_Area" localSheetId="0">'Súhrn'!$B$2:$N$77</definedName>
  </definedNames>
  <calcPr fullCalcOnLoad="1"/>
</workbook>
</file>

<file path=xl/sharedStrings.xml><?xml version="1.0" encoding="utf-8"?>
<sst xmlns="http://schemas.openxmlformats.org/spreadsheetml/2006/main" count="689" uniqueCount="206">
  <si>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</si>
  <si>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</si>
  <si>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</si>
  <si>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</si>
  <si>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</si>
  <si>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</si>
  <si>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</si>
  <si>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</si>
  <si>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</si>
  <si>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</si>
  <si>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</si>
  <si>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</si>
  <si>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</si>
  <si>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</si>
  <si>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</si>
  <si>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</si>
  <si>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</si>
  <si>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</si>
  <si>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</si>
  <si>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</si>
  <si>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</si>
  <si>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</si>
  <si>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</si>
  <si>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</si>
  <si>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</si>
  <si>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</si>
  <si>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</si>
  <si>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</si>
  <si>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</si>
  <si>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</si>
  <si>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</si>
  <si>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</si>
  <si>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</si>
  <si>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</si>
  <si>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</si>
  <si>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</si>
  <si>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</si>
  <si>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Externé prostredie a technické predpoklady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</si>
  <si>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</si>
  <si>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</si>
  <si>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</si>
  <si>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</si>
  <si>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</si>
  <si>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</si>
  <si>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</si>
  <si>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</si>
  <si>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</si>
  <si>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</si>
  <si>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</si>
  <si>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</si>
  <si>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</si>
  <si>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</si>
  <si>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</si>
  <si>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</si>
  <si>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</si>
  <si>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</si>
  <si>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</si>
  <si>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</si>
  <si>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</si>
  <si>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</si>
  <si>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</si>
  <si>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</si>
  <si>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</si>
  <si>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</si>
  <si>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</si>
  <si>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</si>
  <si>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</si>
  <si>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</si>
  <si>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</si>
  <si>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</si>
  <si>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</si>
  <si>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</si>
  <si>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</si>
  <si>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</si>
  <si>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</si>
  <si>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</si>
  <si>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</si>
  <si>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</si>
  <si>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</si>
  <si>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</si>
  <si>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</si>
  <si>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</si>
  <si>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</si>
  <si>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</si>
  <si>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</si>
  <si>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</si>
  <si>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</si>
  <si>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</si>
  <si>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</si>
  <si>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</si>
  <si>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</si>
  <si>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</si>
  <si>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</si>
  <si>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</si>
  <si>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</si>
  <si>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</si>
  <si>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</si>
  <si>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</si>
  <si>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</si>
  <si>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Obchodná bilancia (tovary a služby)</t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</si>
  <si>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</si>
  <si>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b.]</t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</si>
  <si>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</si>
  <si>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</si>
  <si>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</si>
  <si>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</si>
  <si>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Poznámky:</t>
  </si>
  <si>
    <t>1) VZPS - výberové zisťovanie pracovných síl.</t>
  </si>
  <si>
    <t>2) Rozdiel medzi mierou nezamestnanosti a NAIRU (mierou nezamestnanosti, ktorá nezrýchľuje infláciu). Kladný výsledok znamená vyššiu mieru nezamestnanosti v porovnaní s NAIRU.</t>
  </si>
  <si>
    <t>4) Vypočítaná z nominálneho HDP a zamestnanosti zo štvrťročného štatistického výkazníctva ŠÚ SR.</t>
  </si>
  <si>
    <t>Zdroj: NBS 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</si>
  <si>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</si>
  <si>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</si>
  <si>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</si>
  <si>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</si>
  <si>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</si>
  <si>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</si>
  <si>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</si>
  <si>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</si>
  <si>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</si>
  <si>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</si>
  <si>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</si>
  <si>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</si>
  <si>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Tabuľka 5 Porovnanie predikcií vybraných inštitúcií</t>
  </si>
  <si>
    <t>[tis. osôb, ESA 2010]</t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</si>
  <si>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</si>
  <si>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[tis. osôb, VZPS]</t>
  </si>
  <si>
    <t>[mil. € v b. c.]</t>
  </si>
  <si>
    <t>[rast v %, s. c.]</t>
  </si>
  <si>
    <t>[príspevok v p. b., s. 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</si>
  <si>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</si>
  <si>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</si>
  <si>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</si>
  <si>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</si>
  <si>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</si>
  <si>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</si>
  <si>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</si>
  <si>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t>[€, s. c.]</t>
  </si>
  <si>
    <t>[% z HDP, b. c.]</t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</si>
  <si>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</si>
  <si>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[zmena v p. b.]</t>
  </si>
  <si>
    <t>[ESA 2010, mil. €, s. 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</si>
  <si>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 c.]</t>
    </r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</si>
  <si>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</si>
  <si>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</si>
  <si>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</si>
  <si>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</si>
  <si>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</si>
  <si>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</si>
  <si>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r>
      <t xml:space="preserve">Index HICP </t>
    </r>
    <r>
      <rPr>
        <vertAlign val="superscript"/>
        <sz val="11"/>
        <color indexed="8"/>
        <rFont val="Times New Roman"/>
        <family val="1"/>
      </rPr>
      <t>2)</t>
    </r>
  </si>
  <si>
    <t>Tabuľka 4 Obchodná a platobná bilancia</t>
  </si>
  <si>
    <t>Hrubý dlh</t>
  </si>
  <si>
    <t>Celkové príjmy</t>
  </si>
  <si>
    <t>Celkové výdavky</t>
  </si>
  <si>
    <t>Tabuľka 4 Sektor verejnej správy  (S.13)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</si>
  <si>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</si>
  <si>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</si>
  <si>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</si>
  <si>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</si>
  <si>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</si>
  <si>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</si>
  <si>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</si>
  <si>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</si>
  <si>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1)</t>
    </r>
  </si>
  <si>
    <t>5) Priemerná mesačná mzda zo štatistického výkazníctva ŠÚ SR.</t>
  </si>
  <si>
    <t>6) Mzda zo štatistického výkazníctva deflovaná infláciou CPI.</t>
  </si>
  <si>
    <t>1) Priemerná mesačná mzda zo štatistického výkazníctva ŠÚ SR.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</si>
  <si>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</si>
  <si>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</si>
  <si>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</si>
  <si>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</si>
  <si>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</si>
  <si>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</si>
  <si>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[% trendového HDP]</t>
  </si>
  <si>
    <t>Štrukturálny vývoj</t>
  </si>
  <si>
    <r>
      <t>Fiškálna pozícia</t>
    </r>
    <r>
      <rPr>
        <vertAlign val="superscript"/>
        <sz val="11"/>
        <color indexed="8"/>
        <rFont val="Times New Roman"/>
        <family val="1"/>
      </rPr>
      <t>2)</t>
    </r>
  </si>
  <si>
    <t>[medziročná zmena v p. b.]</t>
  </si>
  <si>
    <t>1) B.9N - Čisté pôžičky poskytnuté (+) / prijaté (-).</t>
  </si>
  <si>
    <t>Súkromná spotreba (s. c.)</t>
  </si>
  <si>
    <t>Import tovarov a služieb (s. c.)</t>
  </si>
  <si>
    <t>2) Medziročná zmena cyklicky očisteného primárneho salda. Kladná hodnota znamená reštrikciu.</t>
  </si>
  <si>
    <t>-</t>
  </si>
  <si>
    <t>Súkromná spotreba</t>
  </si>
  <si>
    <t>Domácnosti a neziskové inštitúcie slúžiace domácnostiam</t>
  </si>
  <si>
    <r>
      <t xml:space="preserve">Miera úspor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</si>
  <si>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Times New Roman"/>
        <family val="1"/>
      </rPr>
      <t>8</t>
    </r>
    <r>
      <rPr>
        <b/>
        <i/>
        <vertAlign val="superscript"/>
        <sz val="11"/>
        <color indexed="8"/>
        <rFont val="Times New Roman"/>
        <family val="1"/>
      </rPr>
      <t>)</t>
    </r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</si>
  <si>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</si>
  <si>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Fiškálna pozícia </t>
    </r>
    <r>
      <rPr>
        <vertAlign val="superscript"/>
        <sz val="11"/>
        <color indexed="8"/>
        <rFont val="Times New Roman"/>
        <family val="1"/>
      </rPr>
      <t>10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</si>
  <si>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11</t>
    </r>
    <r>
      <rPr>
        <vertAlign val="superscript"/>
        <sz val="11"/>
        <color indexed="8"/>
        <rFont val="Times New Roman"/>
        <family val="1"/>
      </rPr>
      <t xml:space="preserve">) </t>
    </r>
  </si>
  <si>
    <r>
      <t>Cena ropy v USD</t>
    </r>
    <r>
      <rPr>
        <vertAlign val="superscript"/>
        <sz val="11"/>
        <color indexed="8"/>
        <rFont val="Times New Roman"/>
        <family val="1"/>
      </rPr>
      <t xml:space="preserve"> 11) </t>
    </r>
  </si>
  <si>
    <t xml:space="preserve">7) Miera úspor = hrubé úspory / (hrubý disponibilný dôchodok + úpravy vyplývajúce zo zmeny nároku na dôchodok) *100, </t>
  </si>
  <si>
    <t xml:space="preserve">pričom Hrubé úspory = hrubý disponibilný dôchodok + úpravy vyplývajúce zo zmeny nároku na dôchodok - súkromná spotreba. </t>
  </si>
  <si>
    <t>9) B.9N - Čisté pôžičky poskytnuté (+) / prijaté (-).</t>
  </si>
  <si>
    <t>10) Medziročná zmena cyklicky očisteného primárneho salda. Kladná hodnota znamená reštrikciu.</t>
  </si>
  <si>
    <t>11) Zmeny oproti predchádzajúcej predikcii v %.</t>
  </si>
  <si>
    <t>Zmena oproti P4Q-2016 akt.</t>
  </si>
  <si>
    <t>P1Q-2017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</si>
  <si>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</si>
  <si>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>8) S.13; fiškálny výhľad. Údaje za rok 2016 sú odhad.</t>
  </si>
  <si>
    <t>1) Skutočnosť.</t>
  </si>
  <si>
    <t>2) MMF: index CPI.</t>
  </si>
  <si>
    <t>Medzinárodný menový fond - World Economic Outlook (október 2016).</t>
  </si>
  <si>
    <t>Národná banka Slovenska - Strednodobá predikcia P1Q-2017.</t>
  </si>
  <si>
    <t>Inštitút finančnej politiky - Makroekonomická prognóza (február 2017), deficit a dlh verejnej správy sú z "Rozpočtu verejnej správy na roky 2017 až 2019".</t>
  </si>
  <si>
    <t>Európska komisia -  European Economic Forecast (február 2017).</t>
  </si>
  <si>
    <t>Organizácia pre ekonomickú spoluprácu a rozvoj (OECD) - Economic Outlook 100 (november 2016).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</si>
</sst>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medium"/>
      <right style="medium">
        <color theme="0"/>
      </right>
      <top/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>
        <color indexed="63"/>
      </left>
      <right style="thin"/>
      <top style="medium"/>
      <bottom style="thin"/>
    </border>
    <border>
      <left style="medium"/>
      <right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/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9" borderId="0" applyNumberFormat="0" applyBorder="0" applyAlignment="0" applyProtection="0"/>
    <xf numFmtId="0" fontId="59" fillId="10" borderId="0" applyNumberFormat="0" applyBorder="0" applyAlignment="0" applyProtection="0"/>
    <xf numFmtId="0" fontId="6" fillId="7" borderId="0" applyNumberFormat="0" applyBorder="0" applyAlignment="0" applyProtection="0"/>
    <xf numFmtId="0" fontId="59" fillId="11" borderId="0" applyNumberFormat="0" applyBorder="0" applyAlignment="0" applyProtection="0"/>
    <xf numFmtId="0" fontId="6" fillId="12" borderId="0" applyNumberFormat="0" applyBorder="0" applyAlignment="0" applyProtection="0"/>
    <xf numFmtId="0" fontId="59" fillId="13" borderId="0" applyNumberFormat="0" applyBorder="0" applyAlignment="0" applyProtection="0"/>
    <xf numFmtId="0" fontId="6" fillId="9" borderId="0" applyNumberFormat="0" applyBorder="0" applyAlignment="0" applyProtection="0"/>
    <xf numFmtId="0" fontId="59" fillId="14" borderId="0" applyNumberFormat="0" applyBorder="0" applyAlignment="0" applyProtection="0"/>
    <xf numFmtId="0" fontId="6" fillId="6" borderId="0" applyNumberFormat="0" applyBorder="0" applyAlignment="0" applyProtection="0"/>
    <xf numFmtId="0" fontId="59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9" fillId="20" borderId="0" applyNumberFormat="0" applyBorder="0" applyAlignment="0" applyProtection="0"/>
    <xf numFmtId="0" fontId="6" fillId="21" borderId="0" applyNumberFormat="0" applyBorder="0" applyAlignment="0" applyProtection="0"/>
    <xf numFmtId="0" fontId="59" fillId="22" borderId="0" applyNumberFormat="0" applyBorder="0" applyAlignment="0" applyProtection="0"/>
    <xf numFmtId="0" fontId="6" fillId="17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21" borderId="0" applyNumberFormat="0" applyBorder="0" applyAlignment="0" applyProtection="0"/>
    <xf numFmtId="0" fontId="59" fillId="26" borderId="0" applyNumberFormat="0" applyBorder="0" applyAlignment="0" applyProtection="0"/>
    <xf numFmtId="0" fontId="6" fillId="16" borderId="0" applyNumberFormat="0" applyBorder="0" applyAlignment="0" applyProtection="0"/>
    <xf numFmtId="0" fontId="59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0" borderId="0" applyNumberFormat="0" applyBorder="0" applyAlignment="0" applyProtection="0"/>
    <xf numFmtId="0" fontId="60" fillId="33" borderId="0" applyNumberFormat="0" applyBorder="0" applyAlignment="0" applyProtection="0"/>
    <xf numFmtId="0" fontId="11" fillId="17" borderId="0" applyNumberFormat="0" applyBorder="0" applyAlignment="0" applyProtection="0"/>
    <xf numFmtId="0" fontId="60" fillId="34" borderId="0" applyNumberFormat="0" applyBorder="0" applyAlignment="0" applyProtection="0"/>
    <xf numFmtId="0" fontId="11" fillId="24" borderId="0" applyNumberFormat="0" applyBorder="0" applyAlignment="0" applyProtection="0"/>
    <xf numFmtId="0" fontId="60" fillId="35" borderId="0" applyNumberFormat="0" applyBorder="0" applyAlignment="0" applyProtection="0"/>
    <xf numFmtId="0" fontId="11" fillId="21" borderId="0" applyNumberFormat="0" applyBorder="0" applyAlignment="0" applyProtection="0"/>
    <xf numFmtId="0" fontId="60" fillId="36" borderId="0" applyNumberFormat="0" applyBorder="0" applyAlignment="0" applyProtection="0"/>
    <xf numFmtId="0" fontId="11" fillId="30" borderId="0" applyNumberFormat="0" applyBorder="0" applyAlignment="0" applyProtection="0"/>
    <xf numFmtId="0" fontId="60" fillId="37" borderId="0" applyNumberFormat="0" applyBorder="0" applyAlignment="0" applyProtection="0"/>
    <xf numFmtId="0" fontId="11" fillId="7" borderId="0" applyNumberFormat="0" applyBorder="0" applyAlignment="0" applyProtection="0"/>
    <xf numFmtId="0" fontId="60" fillId="38" borderId="0" applyNumberFormat="0" applyBorder="0" applyAlignment="0" applyProtection="0"/>
    <xf numFmtId="0" fontId="11" fillId="30" borderId="0" applyNumberFormat="0" applyBorder="0" applyAlignment="0" applyProtection="0"/>
    <xf numFmtId="0" fontId="60" fillId="39" borderId="0" applyNumberFormat="0" applyBorder="0" applyAlignment="0" applyProtection="0"/>
    <xf numFmtId="0" fontId="11" fillId="40" borderId="0" applyNumberFormat="0" applyBorder="0" applyAlignment="0" applyProtection="0"/>
    <xf numFmtId="0" fontId="60" fillId="41" borderId="0" applyNumberFormat="0" applyBorder="0" applyAlignment="0" applyProtection="0"/>
    <xf numFmtId="0" fontId="11" fillId="42" borderId="0" applyNumberFormat="0" applyBorder="0" applyAlignment="0" applyProtection="0"/>
    <xf numFmtId="0" fontId="60" fillId="43" borderId="0" applyNumberFormat="0" applyBorder="0" applyAlignment="0" applyProtection="0"/>
    <xf numFmtId="0" fontId="11" fillId="44" borderId="0" applyNumberFormat="0" applyBorder="0" applyAlignment="0" applyProtection="0"/>
    <xf numFmtId="0" fontId="60" fillId="45" borderId="0" applyNumberFormat="0" applyBorder="0" applyAlignment="0" applyProtection="0"/>
    <xf numFmtId="0" fontId="11" fillId="30" borderId="0" applyNumberFormat="0" applyBorder="0" applyAlignment="0" applyProtection="0"/>
    <xf numFmtId="0" fontId="60" fillId="46" borderId="0" applyNumberFormat="0" applyBorder="0" applyAlignment="0" applyProtection="0"/>
    <xf numFmtId="0" fontId="11" fillId="47" borderId="0" applyNumberFormat="0" applyBorder="0" applyAlignment="0" applyProtection="0"/>
    <xf numFmtId="0" fontId="61" fillId="48" borderId="0" applyNumberFormat="0" applyBorder="0" applyAlignment="0" applyProtection="0"/>
    <xf numFmtId="0" fontId="12" fillId="3" borderId="0" applyNumberFormat="0" applyBorder="0" applyAlignment="0" applyProtection="0"/>
    <xf numFmtId="0" fontId="62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5" fillId="4" borderId="0" applyNumberFormat="0" applyBorder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67" fillId="0" borderId="6" applyNumberFormat="0" applyFill="0" applyAlignment="0" applyProtection="0"/>
    <xf numFmtId="0" fontId="17" fillId="0" borderId="7" applyNumberFormat="0" applyFill="0" applyAlignment="0" applyProtection="0"/>
    <xf numFmtId="0" fontId="68" fillId="0" borderId="8" applyNumberFormat="0" applyFill="0" applyAlignment="0" applyProtection="0"/>
    <xf numFmtId="0" fontId="1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1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2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4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22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80" fillId="57" borderId="25" xfId="0" applyFont="1" applyFill="1" applyBorder="1" applyAlignment="1">
      <alignment/>
    </xf>
    <xf numFmtId="0" fontId="81" fillId="57" borderId="26" xfId="0" applyFont="1" applyFill="1" applyBorder="1" applyAlignment="1">
      <alignment/>
    </xf>
    <xf numFmtId="0" fontId="81" fillId="57" borderId="27" xfId="0" applyFont="1" applyFill="1" applyBorder="1" applyAlignment="1">
      <alignment/>
    </xf>
    <xf numFmtId="0" fontId="81" fillId="57" borderId="27" xfId="0" applyFont="1" applyFill="1" applyBorder="1" applyAlignment="1">
      <alignment horizontal="right"/>
    </xf>
    <xf numFmtId="0" fontId="81" fillId="57" borderId="27" xfId="0" applyFont="1" applyFill="1" applyBorder="1" applyAlignment="1">
      <alignment horizontal="center"/>
    </xf>
    <xf numFmtId="0" fontId="81" fillId="57" borderId="26" xfId="0" applyFont="1" applyFill="1" applyBorder="1" applyAlignment="1">
      <alignment horizontal="center"/>
    </xf>
    <xf numFmtId="0" fontId="81" fillId="57" borderId="28" xfId="0" applyFont="1" applyFill="1" applyBorder="1" applyAlignment="1">
      <alignment horizontal="center"/>
    </xf>
    <xf numFmtId="0" fontId="81" fillId="0" borderId="29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30" xfId="0" applyFont="1" applyBorder="1" applyAlignment="1">
      <alignment/>
    </xf>
    <xf numFmtId="0" fontId="81" fillId="0" borderId="30" xfId="0" applyFont="1" applyBorder="1" applyAlignment="1">
      <alignment horizontal="right"/>
    </xf>
    <xf numFmtId="173" fontId="81" fillId="0" borderId="30" xfId="0" applyNumberFormat="1" applyFont="1" applyBorder="1" applyAlignment="1">
      <alignment horizontal="right"/>
    </xf>
    <xf numFmtId="173" fontId="81" fillId="0" borderId="0" xfId="0" applyNumberFormat="1" applyFont="1" applyBorder="1" applyAlignment="1">
      <alignment horizontal="right"/>
    </xf>
    <xf numFmtId="0" fontId="81" fillId="0" borderId="0" xfId="0" applyFont="1" applyBorder="1" applyAlignment="1">
      <alignment horizontal="right"/>
    </xf>
    <xf numFmtId="0" fontId="81" fillId="57" borderId="26" xfId="0" applyFont="1" applyFill="1" applyBorder="1" applyAlignment="1">
      <alignment horizontal="right"/>
    </xf>
    <xf numFmtId="3" fontId="81" fillId="0" borderId="30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1" fontId="81" fillId="0" borderId="0" xfId="0" applyNumberFormat="1" applyFont="1" applyBorder="1" applyAlignment="1">
      <alignment horizontal="right"/>
    </xf>
    <xf numFmtId="1" fontId="81" fillId="0" borderId="30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right"/>
    </xf>
    <xf numFmtId="0" fontId="81" fillId="0" borderId="30" xfId="0" applyFont="1" applyFill="1" applyBorder="1" applyAlignment="1">
      <alignment horizontal="right"/>
    </xf>
    <xf numFmtId="0" fontId="82" fillId="57" borderId="27" xfId="0" applyFont="1" applyFill="1" applyBorder="1" applyAlignment="1">
      <alignment/>
    </xf>
    <xf numFmtId="0" fontId="81" fillId="0" borderId="0" xfId="0" applyFont="1" applyAlignment="1">
      <alignment/>
    </xf>
    <xf numFmtId="2" fontId="81" fillId="0" borderId="30" xfId="0" applyNumberFormat="1" applyFont="1" applyBorder="1" applyAlignment="1">
      <alignment horizontal="right"/>
    </xf>
    <xf numFmtId="2" fontId="81" fillId="0" borderId="0" xfId="0" applyNumberFormat="1" applyFont="1" applyBorder="1" applyAlignment="1">
      <alignment horizontal="right"/>
    </xf>
    <xf numFmtId="0" fontId="81" fillId="0" borderId="31" xfId="0" applyFont="1" applyBorder="1" applyAlignment="1">
      <alignment/>
    </xf>
    <xf numFmtId="0" fontId="81" fillId="0" borderId="32" xfId="0" applyFont="1" applyBorder="1" applyAlignment="1">
      <alignment/>
    </xf>
    <xf numFmtId="0" fontId="81" fillId="0" borderId="33" xfId="0" applyFont="1" applyBorder="1" applyAlignment="1">
      <alignment/>
    </xf>
    <xf numFmtId="0" fontId="81" fillId="0" borderId="33" xfId="0" applyFont="1" applyBorder="1" applyAlignment="1">
      <alignment horizontal="right"/>
    </xf>
    <xf numFmtId="0" fontId="82" fillId="58" borderId="34" xfId="0" applyFont="1" applyFill="1" applyBorder="1" applyAlignment="1">
      <alignment horizontal="center" vertical="center"/>
    </xf>
    <xf numFmtId="0" fontId="82" fillId="58" borderId="35" xfId="0" applyFont="1" applyFill="1" applyBorder="1" applyAlignment="1">
      <alignment horizontal="center"/>
    </xf>
    <xf numFmtId="0" fontId="81" fillId="58" borderId="22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3" fillId="58" borderId="0" xfId="0" applyFont="1" applyFill="1" applyAlignment="1">
      <alignment/>
    </xf>
    <xf numFmtId="0" fontId="81" fillId="58" borderId="0" xfId="0" applyFont="1" applyFill="1" applyAlignment="1">
      <alignment/>
    </xf>
    <xf numFmtId="0" fontId="81" fillId="58" borderId="37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1" fillId="58" borderId="39" xfId="0" applyFont="1" applyFill="1" applyBorder="1" applyAlignment="1">
      <alignment horizontal="center"/>
    </xf>
    <xf numFmtId="0" fontId="81" fillId="58" borderId="24" xfId="0" applyFont="1" applyFill="1" applyBorder="1" applyAlignment="1">
      <alignment horizontal="center"/>
    </xf>
    <xf numFmtId="0" fontId="84" fillId="58" borderId="29" xfId="0" applyFont="1" applyFill="1" applyBorder="1" applyAlignment="1">
      <alignment horizontal="left" vertical="center"/>
    </xf>
    <xf numFmtId="0" fontId="84" fillId="58" borderId="0" xfId="0" applyFont="1" applyFill="1" applyBorder="1" applyAlignment="1">
      <alignment horizontal="left" vertical="center"/>
    </xf>
    <xf numFmtId="0" fontId="84" fillId="58" borderId="34" xfId="0" applyFont="1" applyFill="1" applyBorder="1" applyAlignment="1">
      <alignment horizontal="left" vertical="center"/>
    </xf>
    <xf numFmtId="0" fontId="82" fillId="58" borderId="30" xfId="0" applyFont="1" applyFill="1" applyBorder="1" applyAlignment="1">
      <alignment horizontal="center" vertical="center"/>
    </xf>
    <xf numFmtId="0" fontId="81" fillId="58" borderId="30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center"/>
    </xf>
    <xf numFmtId="0" fontId="81" fillId="58" borderId="40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30" xfId="0" applyFont="1" applyFill="1" applyBorder="1" applyAlignment="1">
      <alignment/>
    </xf>
    <xf numFmtId="0" fontId="81" fillId="58" borderId="41" xfId="0" applyFont="1" applyFill="1" applyBorder="1" applyAlignment="1">
      <alignment/>
    </xf>
    <xf numFmtId="0" fontId="81" fillId="58" borderId="42" xfId="0" applyFont="1" applyFill="1" applyBorder="1" applyAlignment="1">
      <alignment/>
    </xf>
    <xf numFmtId="0" fontId="81" fillId="58" borderId="29" xfId="0" applyFont="1" applyFill="1" applyBorder="1" applyAlignment="1">
      <alignment/>
    </xf>
    <xf numFmtId="0" fontId="81" fillId="58" borderId="30" xfId="0" applyFont="1" applyFill="1" applyBorder="1" applyAlignment="1">
      <alignment horizontal="right"/>
    </xf>
    <xf numFmtId="0" fontId="81" fillId="58" borderId="31" xfId="0" applyFont="1" applyFill="1" applyBorder="1" applyAlignment="1">
      <alignment/>
    </xf>
    <xf numFmtId="0" fontId="81" fillId="58" borderId="32" xfId="0" applyFont="1" applyFill="1" applyBorder="1" applyAlignment="1">
      <alignment/>
    </xf>
    <xf numFmtId="0" fontId="81" fillId="58" borderId="33" xfId="0" applyFont="1" applyFill="1" applyBorder="1" applyAlignment="1">
      <alignment/>
    </xf>
    <xf numFmtId="0" fontId="81" fillId="58" borderId="33" xfId="0" applyFont="1" applyFill="1" applyBorder="1" applyAlignment="1">
      <alignment horizontal="right"/>
    </xf>
    <xf numFmtId="0" fontId="81" fillId="58" borderId="43" xfId="0" applyFont="1" applyFill="1" applyBorder="1" applyAlignment="1">
      <alignment/>
    </xf>
    <xf numFmtId="0" fontId="81" fillId="58" borderId="0" xfId="0" applyFont="1" applyFill="1" applyBorder="1" applyAlignment="1">
      <alignment horizontal="right"/>
    </xf>
    <xf numFmtId="0" fontId="81" fillId="58" borderId="44" xfId="0" applyFont="1" applyFill="1" applyBorder="1" applyAlignment="1">
      <alignment/>
    </xf>
    <xf numFmtId="0" fontId="82" fillId="58" borderId="0" xfId="0" applyFont="1" applyFill="1" applyAlignment="1">
      <alignment/>
    </xf>
    <xf numFmtId="0" fontId="81" fillId="58" borderId="44" xfId="0" applyFont="1" applyFill="1" applyBorder="1" applyAlignment="1">
      <alignment horizontal="center"/>
    </xf>
    <xf numFmtId="0" fontId="81" fillId="58" borderId="42" xfId="0" applyFont="1" applyFill="1" applyBorder="1" applyAlignment="1">
      <alignment horizontal="center"/>
    </xf>
    <xf numFmtId="0" fontId="82" fillId="58" borderId="0" xfId="0" applyFont="1" applyFill="1" applyBorder="1" applyAlignment="1">
      <alignment/>
    </xf>
    <xf numFmtId="0" fontId="82" fillId="58" borderId="32" xfId="0" applyFont="1" applyFill="1" applyBorder="1" applyAlignment="1">
      <alignment/>
    </xf>
    <xf numFmtId="173" fontId="81" fillId="58" borderId="30" xfId="0" applyNumberFormat="1" applyFont="1" applyFill="1" applyBorder="1" applyAlignment="1">
      <alignment/>
    </xf>
    <xf numFmtId="173" fontId="81" fillId="58" borderId="0" xfId="0" applyNumberFormat="1" applyFont="1" applyFill="1" applyBorder="1" applyAlignment="1">
      <alignment/>
    </xf>
    <xf numFmtId="173" fontId="81" fillId="58" borderId="41" xfId="0" applyNumberFormat="1" applyFont="1" applyFill="1" applyBorder="1" applyAlignment="1">
      <alignment/>
    </xf>
    <xf numFmtId="173" fontId="81" fillId="58" borderId="42" xfId="0" applyNumberFormat="1" applyFont="1" applyFill="1" applyBorder="1" applyAlignment="1">
      <alignment/>
    </xf>
    <xf numFmtId="173" fontId="81" fillId="58" borderId="32" xfId="0" applyNumberFormat="1" applyFont="1" applyFill="1" applyBorder="1" applyAlignment="1">
      <alignment/>
    </xf>
    <xf numFmtId="173" fontId="81" fillId="58" borderId="33" xfId="0" applyNumberFormat="1" applyFont="1" applyFill="1" applyBorder="1" applyAlignment="1">
      <alignment/>
    </xf>
    <xf numFmtId="173" fontId="81" fillId="58" borderId="45" xfId="0" applyNumberFormat="1" applyFont="1" applyFill="1" applyBorder="1" applyAlignment="1">
      <alignment/>
    </xf>
    <xf numFmtId="173" fontId="81" fillId="58" borderId="43" xfId="0" applyNumberFormat="1" applyFont="1" applyFill="1" applyBorder="1" applyAlignment="1">
      <alignment/>
    </xf>
    <xf numFmtId="3" fontId="81" fillId="58" borderId="30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/>
    </xf>
    <xf numFmtId="3" fontId="81" fillId="58" borderId="30" xfId="0" applyNumberFormat="1" applyFont="1" applyFill="1" applyBorder="1" applyAlignment="1">
      <alignment/>
    </xf>
    <xf numFmtId="3" fontId="81" fillId="58" borderId="41" xfId="0" applyNumberFormat="1" applyFont="1" applyFill="1" applyBorder="1" applyAlignment="1">
      <alignment/>
    </xf>
    <xf numFmtId="3" fontId="81" fillId="58" borderId="42" xfId="0" applyNumberFormat="1" applyFont="1" applyFill="1" applyBorder="1" applyAlignment="1">
      <alignment/>
    </xf>
    <xf numFmtId="3" fontId="81" fillId="58" borderId="33" xfId="0" applyNumberFormat="1" applyFont="1" applyFill="1" applyBorder="1" applyAlignment="1">
      <alignment/>
    </xf>
    <xf numFmtId="3" fontId="81" fillId="58" borderId="32" xfId="0" applyNumberFormat="1" applyFont="1" applyFill="1" applyBorder="1" applyAlignment="1">
      <alignment/>
    </xf>
    <xf numFmtId="3" fontId="81" fillId="58" borderId="45" xfId="0" applyNumberFormat="1" applyFont="1" applyFill="1" applyBorder="1" applyAlignment="1">
      <alignment/>
    </xf>
    <xf numFmtId="3" fontId="81" fillId="58" borderId="43" xfId="0" applyNumberFormat="1" applyFont="1" applyFill="1" applyBorder="1" applyAlignment="1">
      <alignment/>
    </xf>
    <xf numFmtId="173" fontId="81" fillId="58" borderId="44" xfId="0" applyNumberFormat="1" applyFont="1" applyFill="1" applyBorder="1" applyAlignment="1">
      <alignment/>
    </xf>
    <xf numFmtId="173" fontId="81" fillId="58" borderId="46" xfId="0" applyNumberFormat="1" applyFont="1" applyFill="1" applyBorder="1" applyAlignment="1">
      <alignment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30" xfId="0" applyFont="1" applyFill="1" applyBorder="1" applyAlignment="1">
      <alignment horizontal="center" vertical="center"/>
    </xf>
    <xf numFmtId="0" fontId="81" fillId="58" borderId="41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left" vertical="center"/>
    </xf>
    <xf numFmtId="0" fontId="84" fillId="58" borderId="30" xfId="0" applyFont="1" applyFill="1" applyBorder="1" applyAlignment="1">
      <alignment horizontal="left" vertical="center"/>
    </xf>
    <xf numFmtId="0" fontId="81" fillId="58" borderId="47" xfId="0" applyFont="1" applyFill="1" applyBorder="1" applyAlignment="1">
      <alignment/>
    </xf>
    <xf numFmtId="0" fontId="81" fillId="58" borderId="48" xfId="0" applyFont="1" applyFill="1" applyBorder="1" applyAlignment="1">
      <alignment/>
    </xf>
    <xf numFmtId="0" fontId="81" fillId="58" borderId="31" xfId="0" applyFont="1" applyFill="1" applyBorder="1" applyAlignment="1">
      <alignment horizontal="left" vertical="center"/>
    </xf>
    <xf numFmtId="0" fontId="81" fillId="58" borderId="46" xfId="0" applyFont="1" applyFill="1" applyBorder="1" applyAlignment="1">
      <alignment horizontal="right"/>
    </xf>
    <xf numFmtId="172" fontId="81" fillId="58" borderId="0" xfId="0" applyNumberFormat="1" applyFont="1" applyFill="1" applyAlignment="1">
      <alignment/>
    </xf>
    <xf numFmtId="172" fontId="81" fillId="58" borderId="0" xfId="0" applyNumberFormat="1" applyFont="1" applyFill="1" applyAlignment="1">
      <alignment/>
    </xf>
    <xf numFmtId="0" fontId="81" fillId="58" borderId="44" xfId="0" applyFont="1" applyFill="1" applyBorder="1" applyAlignment="1">
      <alignment horizontal="center" vertical="center"/>
    </xf>
    <xf numFmtId="0" fontId="81" fillId="59" borderId="0" xfId="0" applyFont="1" applyFill="1" applyBorder="1" applyAlignment="1">
      <alignment/>
    </xf>
    <xf numFmtId="0" fontId="81" fillId="59" borderId="30" xfId="0" applyFont="1" applyFill="1" applyBorder="1" applyAlignment="1">
      <alignment/>
    </xf>
    <xf numFmtId="0" fontId="81" fillId="59" borderId="41" xfId="0" applyFont="1" applyFill="1" applyBorder="1" applyAlignment="1">
      <alignment/>
    </xf>
    <xf numFmtId="0" fontId="81" fillId="59" borderId="42" xfId="0" applyFont="1" applyFill="1" applyBorder="1" applyAlignment="1">
      <alignment/>
    </xf>
    <xf numFmtId="173" fontId="81" fillId="58" borderId="44" xfId="0" applyNumberFormat="1" applyFont="1" applyFill="1" applyBorder="1" applyAlignment="1">
      <alignment horizontal="right"/>
    </xf>
    <xf numFmtId="173" fontId="81" fillId="58" borderId="0" xfId="0" applyNumberFormat="1" applyFont="1" applyFill="1" applyBorder="1" applyAlignment="1">
      <alignment horizontal="right"/>
    </xf>
    <xf numFmtId="173" fontId="81" fillId="58" borderId="30" xfId="0" applyNumberFormat="1" applyFont="1" applyFill="1" applyBorder="1" applyAlignment="1">
      <alignment horizontal="right"/>
    </xf>
    <xf numFmtId="173" fontId="81" fillId="58" borderId="41" xfId="0" applyNumberFormat="1" applyFont="1" applyFill="1" applyBorder="1" applyAlignment="1">
      <alignment horizontal="right"/>
    </xf>
    <xf numFmtId="173" fontId="81" fillId="58" borderId="42" xfId="0" applyNumberFormat="1" applyFont="1" applyFill="1" applyBorder="1" applyAlignment="1">
      <alignment horizontal="right"/>
    </xf>
    <xf numFmtId="174" fontId="81" fillId="58" borderId="44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 horizontal="right"/>
    </xf>
    <xf numFmtId="174" fontId="81" fillId="58" borderId="30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/>
    </xf>
    <xf numFmtId="174" fontId="81" fillId="58" borderId="30" xfId="0" applyNumberFormat="1" applyFont="1" applyFill="1" applyBorder="1" applyAlignment="1">
      <alignment/>
    </xf>
    <xf numFmtId="174" fontId="81" fillId="58" borderId="41" xfId="0" applyNumberFormat="1" applyFont="1" applyFill="1" applyBorder="1" applyAlignment="1">
      <alignment/>
    </xf>
    <xf numFmtId="174" fontId="81" fillId="58" borderId="42" xfId="0" applyNumberFormat="1" applyFont="1" applyFill="1" applyBorder="1" applyAlignment="1">
      <alignment/>
    </xf>
    <xf numFmtId="174" fontId="81" fillId="58" borderId="44" xfId="0" applyNumberFormat="1" applyFont="1" applyFill="1" applyBorder="1" applyAlignment="1">
      <alignment/>
    </xf>
    <xf numFmtId="174" fontId="81" fillId="59" borderId="0" xfId="0" applyNumberFormat="1" applyFont="1" applyFill="1" applyBorder="1" applyAlignment="1">
      <alignment/>
    </xf>
    <xf numFmtId="174" fontId="81" fillId="59" borderId="30" xfId="0" applyNumberFormat="1" applyFont="1" applyFill="1" applyBorder="1" applyAlignment="1">
      <alignment/>
    </xf>
    <xf numFmtId="174" fontId="81" fillId="59" borderId="41" xfId="0" applyNumberFormat="1" applyFont="1" applyFill="1" applyBorder="1" applyAlignment="1">
      <alignment/>
    </xf>
    <xf numFmtId="174" fontId="81" fillId="59" borderId="42" xfId="0" applyNumberFormat="1" applyFont="1" applyFill="1" applyBorder="1" applyAlignment="1">
      <alignment/>
    </xf>
    <xf numFmtId="3" fontId="81" fillId="58" borderId="44" xfId="0" applyNumberFormat="1" applyFont="1" applyFill="1" applyBorder="1" applyAlignment="1">
      <alignment/>
    </xf>
    <xf numFmtId="0" fontId="82" fillId="58" borderId="32" xfId="0" applyFont="1" applyFill="1" applyBorder="1" applyAlignment="1">
      <alignment horizontal="left" vertical="center"/>
    </xf>
    <xf numFmtId="0" fontId="81" fillId="59" borderId="32" xfId="0" applyFont="1" applyFill="1" applyBorder="1" applyAlignment="1">
      <alignment/>
    </xf>
    <xf numFmtId="0" fontId="81" fillId="59" borderId="33" xfId="0" applyFont="1" applyFill="1" applyBorder="1" applyAlignment="1">
      <alignment/>
    </xf>
    <xf numFmtId="0" fontId="81" fillId="59" borderId="43" xfId="0" applyFont="1" applyFill="1" applyBorder="1" applyAlignment="1">
      <alignment/>
    </xf>
    <xf numFmtId="3" fontId="81" fillId="58" borderId="44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 vertical="center"/>
    </xf>
    <xf numFmtId="3" fontId="81" fillId="58" borderId="30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/>
    </xf>
    <xf numFmtId="3" fontId="81" fillId="58" borderId="30" xfId="0" applyNumberFormat="1" applyFont="1" applyFill="1" applyBorder="1" applyAlignment="1">
      <alignment horizontal="center"/>
    </xf>
    <xf numFmtId="3" fontId="81" fillId="58" borderId="42" xfId="0" applyNumberFormat="1" applyFont="1" applyFill="1" applyBorder="1" applyAlignment="1">
      <alignment horizontal="center"/>
    </xf>
    <xf numFmtId="3" fontId="81" fillId="58" borderId="44" xfId="0" applyNumberFormat="1" applyFont="1" applyFill="1" applyBorder="1" applyAlignment="1">
      <alignment horizontal="right"/>
    </xf>
    <xf numFmtId="3" fontId="81" fillId="59" borderId="0" xfId="0" applyNumberFormat="1" applyFont="1" applyFill="1" applyBorder="1" applyAlignment="1">
      <alignment/>
    </xf>
    <xf numFmtId="3" fontId="81" fillId="59" borderId="30" xfId="0" applyNumberFormat="1" applyFont="1" applyFill="1" applyBorder="1" applyAlignment="1">
      <alignment/>
    </xf>
    <xf numFmtId="3" fontId="81" fillId="59" borderId="42" xfId="0" applyNumberFormat="1" applyFont="1" applyFill="1" applyBorder="1" applyAlignment="1">
      <alignment/>
    </xf>
    <xf numFmtId="3" fontId="81" fillId="58" borderId="46" xfId="0" applyNumberFormat="1" applyFont="1" applyFill="1" applyBorder="1" applyAlignment="1">
      <alignment/>
    </xf>
    <xf numFmtId="3" fontId="81" fillId="59" borderId="32" xfId="0" applyNumberFormat="1" applyFont="1" applyFill="1" applyBorder="1" applyAlignment="1">
      <alignment/>
    </xf>
    <xf numFmtId="3" fontId="81" fillId="59" borderId="33" xfId="0" applyNumberFormat="1" applyFont="1" applyFill="1" applyBorder="1" applyAlignment="1">
      <alignment/>
    </xf>
    <xf numFmtId="3" fontId="81" fillId="59" borderId="43" xfId="0" applyNumberFormat="1" applyFont="1" applyFill="1" applyBorder="1" applyAlignment="1">
      <alignment/>
    </xf>
    <xf numFmtId="0" fontId="85" fillId="58" borderId="49" xfId="0" applyFont="1" applyFill="1" applyBorder="1" applyAlignment="1">
      <alignment horizontal="center" vertical="center" textRotation="90" wrapText="1"/>
    </xf>
    <xf numFmtId="0" fontId="85" fillId="58" borderId="46" xfId="0" applyFont="1" applyFill="1" applyBorder="1" applyAlignment="1">
      <alignment horizontal="center" vertical="center" textRotation="90" wrapText="1"/>
    </xf>
    <xf numFmtId="0" fontId="85" fillId="58" borderId="33" xfId="0" applyFont="1" applyFill="1" applyBorder="1" applyAlignment="1">
      <alignment horizontal="center" vertical="center" textRotation="90" wrapText="1"/>
    </xf>
    <xf numFmtId="0" fontId="85" fillId="58" borderId="43" xfId="0" applyFont="1" applyFill="1" applyBorder="1" applyAlignment="1">
      <alignment horizontal="center" vertical="center" textRotation="90" wrapText="1"/>
    </xf>
    <xf numFmtId="173" fontId="81" fillId="57" borderId="27" xfId="0" applyNumberFormat="1" applyFont="1" applyFill="1" applyBorder="1" applyAlignment="1">
      <alignment horizontal="right"/>
    </xf>
    <xf numFmtId="173" fontId="81" fillId="57" borderId="26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1" fillId="58" borderId="42" xfId="0" applyNumberFormat="1" applyFont="1" applyFill="1" applyBorder="1" applyAlignment="1">
      <alignment horizontal="right"/>
    </xf>
    <xf numFmtId="0" fontId="81" fillId="58" borderId="38" xfId="0" applyFont="1" applyFill="1" applyBorder="1" applyAlignment="1">
      <alignment horizontal="center"/>
    </xf>
    <xf numFmtId="174" fontId="81" fillId="58" borderId="42" xfId="0" applyNumberFormat="1" applyFont="1" applyFill="1" applyBorder="1" applyAlignment="1">
      <alignment horizontal="right"/>
    </xf>
    <xf numFmtId="173" fontId="81" fillId="58" borderId="50" xfId="0" applyNumberFormat="1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58" borderId="30" xfId="0" applyNumberFormat="1" applyFont="1" applyFill="1" applyBorder="1" applyAlignment="1">
      <alignment horizontal="center"/>
    </xf>
    <xf numFmtId="173" fontId="81" fillId="58" borderId="42" xfId="0" applyNumberFormat="1" applyFont="1" applyFill="1" applyBorder="1" applyAlignment="1">
      <alignment horizontal="center"/>
    </xf>
    <xf numFmtId="173" fontId="81" fillId="58" borderId="46" xfId="0" applyNumberFormat="1" applyFont="1" applyFill="1" applyBorder="1" applyAlignment="1">
      <alignment horizontal="center"/>
    </xf>
    <xf numFmtId="173" fontId="81" fillId="58" borderId="33" xfId="0" applyNumberFormat="1" applyFont="1" applyFill="1" applyBorder="1" applyAlignment="1">
      <alignment horizontal="center"/>
    </xf>
    <xf numFmtId="173" fontId="81" fillId="58" borderId="43" xfId="0" applyNumberFormat="1" applyFont="1" applyFill="1" applyBorder="1" applyAlignment="1">
      <alignment horizontal="center"/>
    </xf>
    <xf numFmtId="173" fontId="81" fillId="0" borderId="30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30" xfId="0" applyFont="1" applyFill="1" applyBorder="1" applyAlignment="1">
      <alignment/>
    </xf>
    <xf numFmtId="0" fontId="81" fillId="0" borderId="0" xfId="0" applyFont="1" applyFill="1" applyAlignment="1">
      <alignment/>
    </xf>
    <xf numFmtId="1" fontId="81" fillId="0" borderId="51" xfId="0" applyNumberFormat="1" applyFont="1" applyFill="1" applyBorder="1" applyAlignment="1">
      <alignment/>
    </xf>
    <xf numFmtId="1" fontId="81" fillId="0" borderId="52" xfId="0" applyNumberFormat="1" applyFont="1" applyFill="1" applyBorder="1" applyAlignment="1">
      <alignment/>
    </xf>
    <xf numFmtId="1" fontId="81" fillId="0" borderId="53" xfId="0" applyNumberFormat="1" applyFont="1" applyFill="1" applyBorder="1" applyAlignment="1">
      <alignment/>
    </xf>
    <xf numFmtId="1" fontId="81" fillId="0" borderId="54" xfId="0" applyNumberFormat="1" applyFont="1" applyFill="1" applyBorder="1" applyAlignment="1">
      <alignment/>
    </xf>
    <xf numFmtId="1" fontId="81" fillId="0" borderId="55" xfId="0" applyNumberFormat="1" applyFont="1" applyFill="1" applyBorder="1" applyAlignment="1">
      <alignment/>
    </xf>
    <xf numFmtId="1" fontId="81" fillId="0" borderId="56" xfId="0" applyNumberFormat="1" applyFont="1" applyFill="1" applyBorder="1" applyAlignment="1">
      <alignment/>
    </xf>
    <xf numFmtId="1" fontId="81" fillId="0" borderId="57" xfId="0" applyNumberFormat="1" applyFont="1" applyFill="1" applyBorder="1" applyAlignment="1">
      <alignment/>
    </xf>
    <xf numFmtId="1" fontId="81" fillId="0" borderId="58" xfId="0" applyNumberFormat="1" applyFont="1" applyFill="1" applyBorder="1" applyAlignment="1">
      <alignment/>
    </xf>
    <xf numFmtId="0" fontId="81" fillId="0" borderId="59" xfId="0" applyFont="1" applyFill="1" applyBorder="1" applyAlignment="1">
      <alignment/>
    </xf>
    <xf numFmtId="0" fontId="81" fillId="58" borderId="60" xfId="0" applyFont="1" applyFill="1" applyBorder="1" applyAlignment="1">
      <alignment/>
    </xf>
    <xf numFmtId="0" fontId="81" fillId="0" borderId="60" xfId="0" applyFont="1" applyFill="1" applyBorder="1" applyAlignment="1">
      <alignment/>
    </xf>
    <xf numFmtId="173" fontId="81" fillId="0" borderId="61" xfId="0" applyNumberFormat="1" applyFont="1" applyFill="1" applyBorder="1" applyAlignment="1">
      <alignment/>
    </xf>
    <xf numFmtId="173" fontId="81" fillId="0" borderId="53" xfId="0" applyNumberFormat="1" applyFont="1" applyFill="1" applyBorder="1" applyAlignment="1">
      <alignment/>
    </xf>
    <xf numFmtId="173" fontId="81" fillId="0" borderId="54" xfId="0" applyNumberFormat="1" applyFont="1" applyFill="1" applyBorder="1" applyAlignment="1">
      <alignment/>
    </xf>
    <xf numFmtId="173" fontId="81" fillId="0" borderId="51" xfId="0" applyNumberFormat="1" applyFont="1" applyFill="1" applyBorder="1" applyAlignment="1">
      <alignment/>
    </xf>
    <xf numFmtId="173" fontId="81" fillId="0" borderId="55" xfId="0" applyNumberFormat="1" applyFont="1" applyFill="1" applyBorder="1" applyAlignment="1">
      <alignment/>
    </xf>
    <xf numFmtId="173" fontId="81" fillId="0" borderId="56" xfId="0" applyNumberFormat="1" applyFont="1" applyFill="1" applyBorder="1" applyAlignment="1">
      <alignment/>
    </xf>
    <xf numFmtId="173" fontId="81" fillId="0" borderId="52" xfId="0" applyNumberFormat="1" applyFont="1" applyFill="1" applyBorder="1" applyAlignment="1">
      <alignment/>
    </xf>
    <xf numFmtId="173" fontId="81" fillId="0" borderId="57" xfId="0" applyNumberFormat="1" applyFont="1" applyFill="1" applyBorder="1" applyAlignment="1">
      <alignment/>
    </xf>
    <xf numFmtId="173" fontId="81" fillId="0" borderId="58" xfId="0" applyNumberFormat="1" applyFont="1" applyFill="1" applyBorder="1" applyAlignment="1">
      <alignment/>
    </xf>
    <xf numFmtId="17" fontId="81" fillId="58" borderId="62" xfId="0" applyNumberFormat="1" applyFont="1" applyFill="1" applyBorder="1" applyAlignment="1">
      <alignment/>
    </xf>
    <xf numFmtId="17" fontId="81" fillId="58" borderId="6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6" fillId="57" borderId="64" xfId="0" applyFont="1" applyFill="1" applyBorder="1" applyAlignment="1">
      <alignment vertical="center"/>
    </xf>
    <xf numFmtId="0" fontId="86" fillId="57" borderId="65" xfId="0" applyFont="1" applyFill="1" applyBorder="1" applyAlignment="1">
      <alignment vertical="center"/>
    </xf>
    <xf numFmtId="3" fontId="81" fillId="0" borderId="6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1" fillId="0" borderId="29" xfId="0" applyFont="1" applyFill="1" applyBorder="1" applyAlignment="1">
      <alignment/>
    </xf>
    <xf numFmtId="0" fontId="8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81" fillId="58" borderId="42" xfId="0" applyFont="1" applyFill="1" applyBorder="1" applyAlignment="1">
      <alignment horizontal="center" vertical="center"/>
    </xf>
    <xf numFmtId="3" fontId="81" fillId="58" borderId="42" xfId="0" applyNumberFormat="1" applyFont="1" applyFill="1" applyBorder="1" applyAlignment="1">
      <alignment horizontal="center" vertical="center"/>
    </xf>
    <xf numFmtId="0" fontId="87" fillId="58" borderId="0" xfId="0" applyFont="1" applyFill="1" applyBorder="1" applyAlignment="1">
      <alignment horizontal="left" vertical="center"/>
    </xf>
    <xf numFmtId="0" fontId="87" fillId="58" borderId="30" xfId="0" applyFont="1" applyFill="1" applyBorder="1" applyAlignment="1">
      <alignment horizontal="left" vertical="center"/>
    </xf>
    <xf numFmtId="0" fontId="84" fillId="58" borderId="29" xfId="0" applyFont="1" applyFill="1" applyBorder="1" applyAlignment="1">
      <alignment/>
    </xf>
    <xf numFmtId="3" fontId="81" fillId="58" borderId="0" xfId="0" applyNumberFormat="1" applyFont="1" applyFill="1" applyAlignment="1">
      <alignment/>
    </xf>
    <xf numFmtId="0" fontId="84" fillId="58" borderId="31" xfId="0" applyFont="1" applyFill="1" applyBorder="1" applyAlignment="1">
      <alignment/>
    </xf>
    <xf numFmtId="174" fontId="81" fillId="0" borderId="0" xfId="0" applyNumberFormat="1" applyFont="1" applyFill="1" applyBorder="1" applyAlignment="1">
      <alignment horizontal="right"/>
    </xf>
    <xf numFmtId="0" fontId="82" fillId="58" borderId="34" xfId="0" applyFont="1" applyFill="1" applyBorder="1" applyAlignment="1">
      <alignment horizontal="center" vertical="center"/>
    </xf>
    <xf numFmtId="0" fontId="82" fillId="58" borderId="66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3" fontId="81" fillId="58" borderId="44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3" fontId="81" fillId="0" borderId="0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174" fontId="81" fillId="0" borderId="42" xfId="0" applyNumberFormat="1" applyFont="1" applyFill="1" applyBorder="1" applyAlignment="1">
      <alignment horizontal="right"/>
    </xf>
    <xf numFmtId="174" fontId="81" fillId="0" borderId="44" xfId="0" applyNumberFormat="1" applyFont="1" applyFill="1" applyBorder="1" applyAlignment="1">
      <alignment horizontal="right"/>
    </xf>
    <xf numFmtId="173" fontId="81" fillId="0" borderId="42" xfId="0" applyNumberFormat="1" applyFont="1" applyBorder="1" applyAlignment="1">
      <alignment horizontal="right"/>
    </xf>
    <xf numFmtId="173" fontId="81" fillId="57" borderId="28" xfId="0" applyNumberFormat="1" applyFont="1" applyFill="1" applyBorder="1" applyAlignment="1">
      <alignment horizontal="right"/>
    </xf>
    <xf numFmtId="0" fontId="80" fillId="58" borderId="29" xfId="0" applyFont="1" applyFill="1" applyBorder="1" applyAlignment="1">
      <alignment horizontal="left" vertical="center"/>
    </xf>
    <xf numFmtId="0" fontId="80" fillId="58" borderId="0" xfId="0" applyFont="1" applyFill="1" applyBorder="1" applyAlignment="1">
      <alignment horizontal="left" vertical="center"/>
    </xf>
    <xf numFmtId="0" fontId="80" fillId="58" borderId="30" xfId="0" applyFont="1" applyFill="1" applyBorder="1" applyAlignment="1">
      <alignment horizontal="left" vertical="center"/>
    </xf>
    <xf numFmtId="0" fontId="86" fillId="57" borderId="67" xfId="0" applyFont="1" applyFill="1" applyBorder="1" applyAlignment="1">
      <alignment horizontal="left" vertical="center"/>
    </xf>
    <xf numFmtId="0" fontId="86" fillId="57" borderId="64" xfId="0" applyFont="1" applyFill="1" applyBorder="1" applyAlignment="1">
      <alignment horizontal="left" vertical="center"/>
    </xf>
    <xf numFmtId="0" fontId="86" fillId="57" borderId="65" xfId="0" applyFont="1" applyFill="1" applyBorder="1" applyAlignment="1">
      <alignment horizontal="left" vertical="center"/>
    </xf>
    <xf numFmtId="0" fontId="80" fillId="58" borderId="68" xfId="0" applyFont="1" applyFill="1" applyBorder="1" applyAlignment="1">
      <alignment horizontal="left" vertical="center"/>
    </xf>
    <xf numFmtId="0" fontId="80" fillId="58" borderId="69" xfId="0" applyFont="1" applyFill="1" applyBorder="1" applyAlignment="1">
      <alignment horizontal="left" vertical="center"/>
    </xf>
    <xf numFmtId="0" fontId="80" fillId="58" borderId="38" xfId="0" applyFont="1" applyFill="1" applyBorder="1" applyAlignment="1">
      <alignment horizontal="left" vertical="center"/>
    </xf>
    <xf numFmtId="0" fontId="82" fillId="58" borderId="23" xfId="0" applyFont="1" applyFill="1" applyBorder="1" applyAlignment="1">
      <alignment horizontal="center" vertical="center"/>
    </xf>
    <xf numFmtId="0" fontId="81" fillId="58" borderId="69" xfId="0" applyFont="1" applyFill="1" applyBorder="1" applyAlignment="1">
      <alignment horizontal="center" vertical="center"/>
    </xf>
    <xf numFmtId="0" fontId="81" fillId="58" borderId="70" xfId="0" applyFont="1" applyFill="1" applyBorder="1" applyAlignment="1">
      <alignment horizontal="center" vertical="center"/>
    </xf>
    <xf numFmtId="0" fontId="82" fillId="58" borderId="38" xfId="0" applyFont="1" applyFill="1" applyBorder="1" applyAlignment="1">
      <alignment horizontal="center" vertical="center"/>
    </xf>
    <xf numFmtId="0" fontId="79" fillId="0" borderId="22" xfId="0" applyFont="1" applyBorder="1" applyAlignment="1">
      <alignment horizontal="center"/>
    </xf>
    <xf numFmtId="0" fontId="81" fillId="58" borderId="70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1" fontId="81" fillId="0" borderId="71" xfId="0" applyNumberFormat="1" applyFont="1" applyFill="1" applyBorder="1" applyAlignment="1">
      <alignment/>
    </xf>
    <xf numFmtId="1" fontId="81" fillId="0" borderId="72" xfId="0" applyNumberFormat="1" applyFont="1" applyFill="1" applyBorder="1" applyAlignment="1">
      <alignment/>
    </xf>
    <xf numFmtId="1" fontId="81" fillId="0" borderId="73" xfId="0" applyNumberFormat="1" applyFont="1" applyFill="1" applyBorder="1" applyAlignment="1">
      <alignment/>
    </xf>
    <xf numFmtId="173" fontId="81" fillId="0" borderId="71" xfId="0" applyNumberFormat="1" applyFont="1" applyFill="1" applyBorder="1" applyAlignment="1">
      <alignment/>
    </xf>
    <xf numFmtId="173" fontId="81" fillId="0" borderId="72" xfId="0" applyNumberFormat="1" applyFont="1" applyFill="1" applyBorder="1" applyAlignment="1">
      <alignment/>
    </xf>
    <xf numFmtId="173" fontId="81" fillId="0" borderId="73" xfId="0" applyNumberFormat="1" applyFont="1" applyFill="1" applyBorder="1" applyAlignment="1">
      <alignment/>
    </xf>
    <xf numFmtId="0" fontId="81" fillId="58" borderId="23" xfId="0" applyFont="1" applyFill="1" applyBorder="1" applyAlignment="1">
      <alignment horizontal="center" vertical="center" wrapText="1"/>
    </xf>
    <xf numFmtId="173" fontId="4" fillId="0" borderId="0" xfId="0" applyNumberFormat="1" applyFont="1" applyBorder="1" applyAlignment="1">
      <alignment horizontal="right"/>
    </xf>
    <xf numFmtId="173" fontId="81" fillId="58" borderId="49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1" fillId="58" borderId="65" xfId="0" applyNumberFormat="1" applyFont="1" applyFill="1" applyBorder="1" applyAlignment="1">
      <alignment horizontal="right"/>
    </xf>
    <xf numFmtId="173" fontId="81" fillId="0" borderId="42" xfId="0" applyNumberFormat="1" applyFont="1" applyFill="1" applyBorder="1" applyAlignment="1">
      <alignment horizontal="right"/>
    </xf>
    <xf numFmtId="173" fontId="81" fillId="0" borderId="42" xfId="0" applyNumberFormat="1" applyFont="1" applyBorder="1" applyAlignment="1">
      <alignment horizontal="right" vertical="center"/>
    </xf>
    <xf numFmtId="0" fontId="79" fillId="0" borderId="74" xfId="0" applyFont="1" applyBorder="1" applyAlignment="1">
      <alignment/>
    </xf>
    <xf numFmtId="173" fontId="81" fillId="0" borderId="42" xfId="0" applyNumberFormat="1" applyFont="1" applyFill="1" applyBorder="1" applyAlignment="1">
      <alignment horizontal="right" vertical="center"/>
    </xf>
    <xf numFmtId="173" fontId="81" fillId="0" borderId="33" xfId="0" applyNumberFormat="1" applyFont="1" applyFill="1" applyBorder="1" applyAlignment="1">
      <alignment horizontal="right"/>
    </xf>
    <xf numFmtId="173" fontId="81" fillId="0" borderId="32" xfId="0" applyNumberFormat="1" applyFont="1" applyFill="1" applyBorder="1" applyAlignment="1">
      <alignment horizontal="right"/>
    </xf>
    <xf numFmtId="173" fontId="81" fillId="0" borderId="43" xfId="0" applyNumberFormat="1" applyFont="1" applyFill="1" applyBorder="1" applyAlignment="1">
      <alignment horizontal="right" vertical="center"/>
    </xf>
    <xf numFmtId="174" fontId="81" fillId="0" borderId="0" xfId="0" applyNumberFormat="1" applyFont="1" applyFill="1" applyAlignment="1">
      <alignment/>
    </xf>
    <xf numFmtId="0" fontId="80" fillId="0" borderId="29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30" xfId="0" applyFont="1" applyBorder="1" applyAlignment="1">
      <alignment horizontal="left" vertical="center"/>
    </xf>
    <xf numFmtId="0" fontId="80" fillId="0" borderId="75" xfId="0" applyFont="1" applyBorder="1" applyAlignment="1">
      <alignment horizontal="left" vertical="center"/>
    </xf>
    <xf numFmtId="0" fontId="80" fillId="0" borderId="37" xfId="0" applyFont="1" applyBorder="1" applyAlignment="1">
      <alignment horizontal="left" vertical="center"/>
    </xf>
    <xf numFmtId="0" fontId="80" fillId="0" borderId="22" xfId="0" applyFont="1" applyBorder="1" applyAlignment="1">
      <alignment horizontal="left" vertical="center"/>
    </xf>
    <xf numFmtId="0" fontId="80" fillId="0" borderId="30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79" fillId="0" borderId="76" xfId="0" applyFont="1" applyBorder="1" applyAlignment="1">
      <alignment horizontal="center"/>
    </xf>
    <xf numFmtId="0" fontId="79" fillId="0" borderId="62" xfId="0" applyFont="1" applyBorder="1" applyAlignment="1">
      <alignment horizontal="center"/>
    </xf>
    <xf numFmtId="0" fontId="79" fillId="0" borderId="63" xfId="0" applyFont="1" applyBorder="1" applyAlignment="1">
      <alignment horizontal="center"/>
    </xf>
    <xf numFmtId="0" fontId="86" fillId="57" borderId="77" xfId="0" applyFont="1" applyFill="1" applyBorder="1" applyAlignment="1">
      <alignment horizontal="left" vertical="center"/>
    </xf>
    <xf numFmtId="0" fontId="86" fillId="57" borderId="78" xfId="0" applyFont="1" applyFill="1" applyBorder="1" applyAlignment="1">
      <alignment horizontal="left" vertical="center"/>
    </xf>
    <xf numFmtId="0" fontId="86" fillId="57" borderId="79" xfId="0" applyFont="1" applyFill="1" applyBorder="1" applyAlignment="1">
      <alignment horizontal="left" vertical="center"/>
    </xf>
    <xf numFmtId="0" fontId="79" fillId="0" borderId="74" xfId="0" applyFont="1" applyBorder="1" applyAlignment="1">
      <alignment horizontal="center"/>
    </xf>
    <xf numFmtId="0" fontId="81" fillId="58" borderId="65" xfId="0" applyFont="1" applyFill="1" applyBorder="1" applyAlignment="1">
      <alignment horizontal="center" vertical="center"/>
    </xf>
    <xf numFmtId="0" fontId="81" fillId="58" borderId="24" xfId="0" applyFont="1" applyFill="1" applyBorder="1" applyAlignment="1">
      <alignment horizontal="center" vertical="center"/>
    </xf>
    <xf numFmtId="0" fontId="80" fillId="58" borderId="67" xfId="0" applyFont="1" applyFill="1" applyBorder="1" applyAlignment="1">
      <alignment horizontal="left" vertical="center"/>
    </xf>
    <xf numFmtId="0" fontId="80" fillId="58" borderId="64" xfId="0" applyFont="1" applyFill="1" applyBorder="1" applyAlignment="1">
      <alignment horizontal="left" vertical="center"/>
    </xf>
    <xf numFmtId="0" fontId="80" fillId="58" borderId="80" xfId="0" applyFont="1" applyFill="1" applyBorder="1" applyAlignment="1">
      <alignment horizontal="left" vertical="center"/>
    </xf>
    <xf numFmtId="0" fontId="80" fillId="58" borderId="75" xfId="0" applyFont="1" applyFill="1" applyBorder="1" applyAlignment="1">
      <alignment horizontal="left" vertical="center"/>
    </xf>
    <xf numFmtId="0" fontId="80" fillId="58" borderId="37" xfId="0" applyFont="1" applyFill="1" applyBorder="1" applyAlignment="1">
      <alignment horizontal="left" vertical="center"/>
    </xf>
    <xf numFmtId="0" fontId="80" fillId="58" borderId="22" xfId="0" applyFont="1" applyFill="1" applyBorder="1" applyAlignment="1">
      <alignment horizontal="left" vertical="center"/>
    </xf>
    <xf numFmtId="0" fontId="82" fillId="58" borderId="66" xfId="0" applyFont="1" applyFill="1" applyBorder="1" applyAlignment="1">
      <alignment horizontal="center" vertical="center"/>
    </xf>
    <xf numFmtId="0" fontId="82" fillId="58" borderId="36" xfId="0" applyFont="1" applyFill="1" applyBorder="1" applyAlignment="1">
      <alignment horizontal="center" vertical="center"/>
    </xf>
    <xf numFmtId="0" fontId="81" fillId="58" borderId="64" xfId="0" applyFont="1" applyFill="1" applyBorder="1" applyAlignment="1">
      <alignment horizontal="center" vertical="center"/>
    </xf>
    <xf numFmtId="0" fontId="81" fillId="58" borderId="37" xfId="0" applyFont="1" applyFill="1" applyBorder="1" applyAlignment="1">
      <alignment horizontal="center" vertical="center"/>
    </xf>
    <xf numFmtId="0" fontId="80" fillId="58" borderId="81" xfId="0" applyFont="1" applyFill="1" applyBorder="1" applyAlignment="1">
      <alignment horizontal="left" vertical="center"/>
    </xf>
    <xf numFmtId="0" fontId="80" fillId="58" borderId="40" xfId="0" applyFont="1" applyFill="1" applyBorder="1" applyAlignment="1">
      <alignment horizontal="left" vertical="center"/>
    </xf>
    <xf numFmtId="0" fontId="80" fillId="58" borderId="34" xfId="0" applyFont="1" applyFill="1" applyBorder="1" applyAlignment="1">
      <alignment horizontal="left" vertical="center"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2" fillId="58" borderId="35" xfId="0" applyFont="1" applyFill="1" applyBorder="1" applyAlignment="1">
      <alignment horizontal="center" vertical="center"/>
    </xf>
    <xf numFmtId="0" fontId="81" fillId="58" borderId="34" xfId="0" applyFont="1" applyFill="1" applyBorder="1" applyAlignment="1">
      <alignment horizontal="center" vertical="center"/>
    </xf>
    <xf numFmtId="0" fontId="81" fillId="58" borderId="22" xfId="0" applyFont="1" applyFill="1" applyBorder="1" applyAlignment="1">
      <alignment horizontal="center" vertical="center"/>
    </xf>
    <xf numFmtId="0" fontId="81" fillId="58" borderId="82" xfId="0" applyFont="1" applyFill="1" applyBorder="1" applyAlignment="1">
      <alignment horizontal="center"/>
    </xf>
    <xf numFmtId="0" fontId="81" fillId="58" borderId="69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1" fillId="58" borderId="70" xfId="0" applyFont="1" applyFill="1" applyBorder="1" applyAlignment="1">
      <alignment horizontal="center"/>
    </xf>
    <xf numFmtId="0" fontId="81" fillId="58" borderId="47" xfId="0" applyFont="1" applyFill="1" applyBorder="1" applyAlignment="1">
      <alignment horizontal="center"/>
    </xf>
    <xf numFmtId="0" fontId="81" fillId="58" borderId="62" xfId="0" applyFont="1" applyFill="1" applyBorder="1" applyAlignment="1">
      <alignment horizontal="center"/>
    </xf>
    <xf numFmtId="0" fontId="81" fillId="58" borderId="63" xfId="0" applyFont="1" applyFill="1" applyBorder="1" applyAlignment="1">
      <alignment horizontal="center"/>
    </xf>
    <xf numFmtId="0" fontId="82" fillId="58" borderId="67" xfId="0" applyFont="1" applyFill="1" applyBorder="1" applyAlignment="1">
      <alignment horizontal="left" vertical="center" wrapText="1"/>
    </xf>
    <xf numFmtId="0" fontId="82" fillId="58" borderId="65" xfId="0" applyFont="1" applyFill="1" applyBorder="1" applyAlignment="1">
      <alignment horizontal="left" vertical="center" wrapText="1"/>
    </xf>
    <xf numFmtId="0" fontId="82" fillId="58" borderId="31" xfId="0" applyFont="1" applyFill="1" applyBorder="1" applyAlignment="1">
      <alignment horizontal="left" vertical="center" wrapText="1"/>
    </xf>
    <xf numFmtId="0" fontId="82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81"/>
  <sheetViews>
    <sheetView showGridLines="0" tabSelected="1"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1.7109375" style="0" bestFit="1" customWidth="1"/>
    <col min="7" max="7" width="11.57421875" style="0" customWidth="1"/>
    <col min="8" max="8" width="11.00390625" style="0" customWidth="1"/>
    <col min="9" max="9" width="11.00390625" style="151" customWidth="1"/>
    <col min="10" max="10" width="11.00390625" style="0" customWidth="1"/>
    <col min="11" max="12" width="10.421875" style="0" customWidth="1"/>
    <col min="13" max="13" width="10.421875" style="151" customWidth="1"/>
    <col min="14" max="14" width="11.28125" style="0" customWidth="1"/>
    <col min="15" max="16" width="11.421875" style="0" bestFit="1" customWidth="1"/>
  </cols>
  <sheetData>
    <row r="1" ht="22.5" customHeight="1" thickBot="1">
      <c r="B1" s="1"/>
    </row>
    <row r="2" spans="2:14" s="151" customFormat="1" ht="30" customHeight="1" thickBot="1">
      <c r="B2" s="264" t="str">
        <f>"Strednodobá predikcia "&amp;H3&amp;" základných makroekonomických ukazovateľov"</f>
        <v>Strednodobá predikcia P1Q-2017 základných makroekonomických ukazovateľov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2:14" ht="15">
      <c r="B3" s="253" t="s">
        <v>29</v>
      </c>
      <c r="C3" s="254"/>
      <c r="D3" s="254"/>
      <c r="E3" s="255"/>
      <c r="F3" s="259" t="s">
        <v>72</v>
      </c>
      <c r="G3" s="247" t="s">
        <v>35</v>
      </c>
      <c r="H3" s="262" t="s">
        <v>196</v>
      </c>
      <c r="I3" s="262"/>
      <c r="J3" s="267"/>
      <c r="K3" s="261" t="s">
        <v>195</v>
      </c>
      <c r="L3" s="262"/>
      <c r="M3" s="262"/>
      <c r="N3" s="263"/>
    </row>
    <row r="4" spans="2:14" ht="15">
      <c r="B4" s="256"/>
      <c r="C4" s="257"/>
      <c r="D4" s="257"/>
      <c r="E4" s="258"/>
      <c r="F4" s="260"/>
      <c r="G4" s="3">
        <v>2016</v>
      </c>
      <c r="H4" s="3">
        <v>2017</v>
      </c>
      <c r="I4" s="230">
        <v>2018</v>
      </c>
      <c r="J4" s="2">
        <v>2019</v>
      </c>
      <c r="K4" s="3">
        <v>2016</v>
      </c>
      <c r="L4" s="3">
        <v>2017</v>
      </c>
      <c r="M4" s="3">
        <v>2018</v>
      </c>
      <c r="N4" s="4">
        <v>2019</v>
      </c>
    </row>
    <row r="5" spans="2:14" ht="15.75" thickBot="1">
      <c r="B5" s="5" t="s">
        <v>12</v>
      </c>
      <c r="C5" s="6"/>
      <c r="D5" s="6"/>
      <c r="E5" s="7"/>
      <c r="F5" s="8"/>
      <c r="G5" s="9"/>
      <c r="H5" s="10"/>
      <c r="I5" s="10"/>
      <c r="J5" s="9"/>
      <c r="K5" s="10"/>
      <c r="L5" s="10"/>
      <c r="M5" s="10"/>
      <c r="N5" s="11"/>
    </row>
    <row r="6" spans="2:15" ht="15">
      <c r="B6" s="12"/>
      <c r="C6" s="13" t="s">
        <v>73</v>
      </c>
      <c r="D6" s="13"/>
      <c r="E6" s="14"/>
      <c r="F6" s="15" t="s">
        <v>43</v>
      </c>
      <c r="G6" s="111">
        <v>-0.4816666666666549</v>
      </c>
      <c r="H6" s="110">
        <v>1.359606692266496</v>
      </c>
      <c r="I6" s="110">
        <v>2.0426890594529254</v>
      </c>
      <c r="J6" s="111">
        <v>2.057563609623287</v>
      </c>
      <c r="K6" s="110">
        <v>0</v>
      </c>
      <c r="L6" s="110">
        <v>0.19999999999999996</v>
      </c>
      <c r="M6" s="110">
        <v>0.10000000000000009</v>
      </c>
      <c r="N6" s="244">
        <v>0.20000000000000018</v>
      </c>
      <c r="O6" s="194"/>
    </row>
    <row r="7" spans="2:15" ht="15">
      <c r="B7" s="12"/>
      <c r="C7" s="13" t="s">
        <v>74</v>
      </c>
      <c r="D7" s="13"/>
      <c r="E7" s="14"/>
      <c r="F7" s="15" t="s">
        <v>43</v>
      </c>
      <c r="G7" s="111">
        <v>-0.5135606318615658</v>
      </c>
      <c r="H7" s="110">
        <v>1.3752423879463578</v>
      </c>
      <c r="I7" s="110">
        <v>2.0696947917521413</v>
      </c>
      <c r="J7" s="111">
        <v>2.194284401578358</v>
      </c>
      <c r="K7" s="110">
        <v>0</v>
      </c>
      <c r="L7" s="110">
        <v>0.19999999999999996</v>
      </c>
      <c r="M7" s="110">
        <v>0.20000000000000018</v>
      </c>
      <c r="N7" s="113">
        <v>0.20000000000000018</v>
      </c>
      <c r="O7" s="194"/>
    </row>
    <row r="8" spans="2:15" ht="15">
      <c r="B8" s="12"/>
      <c r="C8" s="13" t="s">
        <v>18</v>
      </c>
      <c r="D8" s="13"/>
      <c r="E8" s="14"/>
      <c r="F8" s="15" t="s">
        <v>43</v>
      </c>
      <c r="G8" s="16">
        <v>-0.3845723146477127</v>
      </c>
      <c r="H8" s="17">
        <v>1.202545641615103</v>
      </c>
      <c r="I8" s="211">
        <v>1.93465840038958</v>
      </c>
      <c r="J8" s="16">
        <v>2.2330025858840656</v>
      </c>
      <c r="K8" s="211">
        <v>0</v>
      </c>
      <c r="L8" s="211">
        <v>-0.10000000000000009</v>
      </c>
      <c r="M8" s="211">
        <v>0</v>
      </c>
      <c r="N8" s="215">
        <v>0.10000000000000009</v>
      </c>
      <c r="O8" s="194"/>
    </row>
    <row r="9" spans="2:15" ht="3.75" customHeight="1">
      <c r="B9" s="12"/>
      <c r="C9" s="13"/>
      <c r="D9" s="13"/>
      <c r="E9" s="14"/>
      <c r="F9" s="15"/>
      <c r="G9" s="16"/>
      <c r="H9" s="17"/>
      <c r="I9" s="211"/>
      <c r="J9" s="16"/>
      <c r="K9" s="211"/>
      <c r="L9" s="211"/>
      <c r="M9" s="211"/>
      <c r="N9" s="215"/>
      <c r="O9" s="194"/>
    </row>
    <row r="10" spans="2:15" ht="15.75" thickBot="1">
      <c r="B10" s="5" t="s">
        <v>28</v>
      </c>
      <c r="C10" s="6"/>
      <c r="D10" s="6"/>
      <c r="E10" s="7"/>
      <c r="F10" s="8"/>
      <c r="G10" s="149"/>
      <c r="H10" s="150"/>
      <c r="I10" s="150"/>
      <c r="J10" s="149"/>
      <c r="K10" s="150"/>
      <c r="L10" s="150"/>
      <c r="M10" s="150"/>
      <c r="N10" s="216"/>
      <c r="O10" s="194"/>
    </row>
    <row r="11" spans="2:15" ht="15">
      <c r="B11" s="12"/>
      <c r="C11" s="13" t="s">
        <v>0</v>
      </c>
      <c r="D11" s="13"/>
      <c r="E11" s="14"/>
      <c r="F11" s="15" t="s">
        <v>92</v>
      </c>
      <c r="G11" s="16">
        <v>3.2851497159136045</v>
      </c>
      <c r="H11" s="17">
        <v>3.2368404044978547</v>
      </c>
      <c r="I11" s="211">
        <v>4.180324699457032</v>
      </c>
      <c r="J11" s="16">
        <v>4.550900050371524</v>
      </c>
      <c r="K11" s="211">
        <v>0</v>
      </c>
      <c r="L11" s="211">
        <v>0.10000000000000009</v>
      </c>
      <c r="M11" s="211">
        <v>0</v>
      </c>
      <c r="N11" s="215">
        <v>0</v>
      </c>
      <c r="O11" s="194"/>
    </row>
    <row r="12" spans="2:15" ht="15">
      <c r="B12" s="12"/>
      <c r="C12" s="13"/>
      <c r="D12" s="13" t="s">
        <v>182</v>
      </c>
      <c r="E12" s="14"/>
      <c r="F12" s="15" t="s">
        <v>92</v>
      </c>
      <c r="G12" s="16">
        <v>2.87472142742196</v>
      </c>
      <c r="H12" s="17">
        <v>3.2568245617454465</v>
      </c>
      <c r="I12" s="211">
        <v>3.608582639703272</v>
      </c>
      <c r="J12" s="16">
        <v>3.8411165280449495</v>
      </c>
      <c r="K12" s="211">
        <v>0.19999999999999973</v>
      </c>
      <c r="L12" s="211">
        <v>0.19999999999999973</v>
      </c>
      <c r="M12" s="211">
        <v>-0.10000000000000009</v>
      </c>
      <c r="N12" s="215">
        <v>0</v>
      </c>
      <c r="O12" s="194"/>
    </row>
    <row r="13" spans="2:15" ht="15">
      <c r="B13" s="12"/>
      <c r="C13" s="13"/>
      <c r="D13" s="13" t="s">
        <v>30</v>
      </c>
      <c r="E13" s="14"/>
      <c r="F13" s="15" t="s">
        <v>92</v>
      </c>
      <c r="G13" s="16">
        <v>1.610732776383884</v>
      </c>
      <c r="H13" s="17">
        <v>1.3470635371736392</v>
      </c>
      <c r="I13" s="211">
        <v>1.2493289828288994</v>
      </c>
      <c r="J13" s="16">
        <v>1.6077438331392244</v>
      </c>
      <c r="K13" s="211">
        <v>-1.2999999999999998</v>
      </c>
      <c r="L13" s="211">
        <v>-0.09999999999999987</v>
      </c>
      <c r="M13" s="211">
        <v>-0.10000000000000009</v>
      </c>
      <c r="N13" s="215">
        <v>-0.09999999999999987</v>
      </c>
      <c r="O13" s="194"/>
    </row>
    <row r="14" spans="2:15" ht="15">
      <c r="B14" s="12"/>
      <c r="C14" s="13"/>
      <c r="D14" s="13" t="s">
        <v>1</v>
      </c>
      <c r="E14" s="14"/>
      <c r="F14" s="15" t="s">
        <v>92</v>
      </c>
      <c r="G14" s="16">
        <v>-9.252973985216897</v>
      </c>
      <c r="H14" s="17">
        <v>2.495602733802045</v>
      </c>
      <c r="I14" s="211">
        <v>8.134688617183201</v>
      </c>
      <c r="J14" s="16">
        <v>4.422748864024101</v>
      </c>
      <c r="K14" s="211">
        <v>-2.3000000000000007</v>
      </c>
      <c r="L14" s="211">
        <v>0.7</v>
      </c>
      <c r="M14" s="211">
        <v>1.7999999999999998</v>
      </c>
      <c r="N14" s="215">
        <v>0</v>
      </c>
      <c r="O14" s="194"/>
    </row>
    <row r="15" spans="2:15" ht="15">
      <c r="B15" s="12"/>
      <c r="C15" s="13"/>
      <c r="D15" s="13" t="s">
        <v>31</v>
      </c>
      <c r="E15" s="14"/>
      <c r="F15" s="15" t="s">
        <v>92</v>
      </c>
      <c r="G15" s="16">
        <v>4.763717831108693</v>
      </c>
      <c r="H15" s="17">
        <v>6.445640803560167</v>
      </c>
      <c r="I15" s="211">
        <v>7.636919135042675</v>
      </c>
      <c r="J15" s="16">
        <v>8.718051051033797</v>
      </c>
      <c r="K15" s="211">
        <v>0.5</v>
      </c>
      <c r="L15" s="211">
        <v>1</v>
      </c>
      <c r="M15" s="211">
        <v>0</v>
      </c>
      <c r="N15" s="215">
        <v>0</v>
      </c>
      <c r="O15" s="194"/>
    </row>
    <row r="16" spans="2:15" ht="15">
      <c r="B16" s="12"/>
      <c r="C16" s="13"/>
      <c r="D16" s="13" t="s">
        <v>32</v>
      </c>
      <c r="E16" s="14"/>
      <c r="F16" s="15" t="s">
        <v>92</v>
      </c>
      <c r="G16" s="16">
        <v>2.9294394246848157</v>
      </c>
      <c r="H16" s="17">
        <v>6.514587542097729</v>
      </c>
      <c r="I16" s="211">
        <v>7.605399173266591</v>
      </c>
      <c r="J16" s="16">
        <v>8.039786002134392</v>
      </c>
      <c r="K16" s="211">
        <v>0.7999999999999998</v>
      </c>
      <c r="L16" s="211">
        <v>2</v>
      </c>
      <c r="M16" s="211">
        <v>0.1999999999999993</v>
      </c>
      <c r="N16" s="215">
        <v>-0.09999999999999964</v>
      </c>
      <c r="O16" s="194"/>
    </row>
    <row r="17" spans="2:15" ht="15">
      <c r="B17" s="12"/>
      <c r="C17" s="13"/>
      <c r="D17" s="13" t="s">
        <v>33</v>
      </c>
      <c r="E17" s="14"/>
      <c r="F17" s="15" t="s">
        <v>97</v>
      </c>
      <c r="G17" s="20">
        <v>5789.693265345217</v>
      </c>
      <c r="H17" s="21">
        <v>6112.897213005646</v>
      </c>
      <c r="I17" s="21">
        <v>6604.071261128269</v>
      </c>
      <c r="J17" s="20">
        <v>7743.3454581093865</v>
      </c>
      <c r="K17" s="211">
        <v>-226.5</v>
      </c>
      <c r="L17" s="211">
        <v>-875.1000000000004</v>
      </c>
      <c r="M17" s="211">
        <v>-996.2999999999993</v>
      </c>
      <c r="N17" s="215">
        <v>-1036.0999999999995</v>
      </c>
      <c r="O17" s="208"/>
    </row>
    <row r="18" spans="2:15" ht="15">
      <c r="B18" s="12"/>
      <c r="C18" s="13" t="s">
        <v>13</v>
      </c>
      <c r="D18" s="13"/>
      <c r="E18" s="14"/>
      <c r="F18" s="15" t="s">
        <v>34</v>
      </c>
      <c r="G18" s="16">
        <v>-0.6476946120303682</v>
      </c>
      <c r="H18" s="17">
        <v>-0.22938445308004837</v>
      </c>
      <c r="I18" s="211">
        <v>0.34440803286789573</v>
      </c>
      <c r="J18" s="16">
        <v>1.0315658672621848</v>
      </c>
      <c r="K18" s="211">
        <v>0</v>
      </c>
      <c r="L18" s="211">
        <v>0</v>
      </c>
      <c r="M18" s="211">
        <v>-0.10000000000000003</v>
      </c>
      <c r="N18" s="215">
        <v>-0.19999999999999996</v>
      </c>
      <c r="O18" s="194"/>
    </row>
    <row r="19" spans="2:15" ht="15">
      <c r="B19" s="12"/>
      <c r="C19" s="13" t="s">
        <v>0</v>
      </c>
      <c r="D19" s="13"/>
      <c r="E19" s="14"/>
      <c r="F19" s="15" t="s">
        <v>98</v>
      </c>
      <c r="G19" s="20">
        <v>80958.00399999999</v>
      </c>
      <c r="H19" s="21">
        <v>84583.55481746193</v>
      </c>
      <c r="I19" s="21">
        <v>89824.23185226289</v>
      </c>
      <c r="J19" s="20">
        <v>96009.10121050253</v>
      </c>
      <c r="K19" s="211">
        <v>-27.89999999999418</v>
      </c>
      <c r="L19" s="211">
        <v>-6.599999999991269</v>
      </c>
      <c r="M19" s="211">
        <v>17.80000000000291</v>
      </c>
      <c r="N19" s="215">
        <v>145.8000000000029</v>
      </c>
      <c r="O19" s="208"/>
    </row>
    <row r="20" spans="2:15" ht="3.75" customHeight="1">
      <c r="B20" s="12"/>
      <c r="C20" s="13"/>
      <c r="D20" s="13"/>
      <c r="E20" s="14"/>
      <c r="F20" s="15"/>
      <c r="G20" s="15"/>
      <c r="H20" s="18"/>
      <c r="I20" s="18"/>
      <c r="J20" s="15"/>
      <c r="K20" s="211"/>
      <c r="L20" s="211"/>
      <c r="M20" s="211"/>
      <c r="N20" s="215"/>
      <c r="O20" s="194"/>
    </row>
    <row r="21" spans="2:15" ht="15.75" thickBot="1">
      <c r="B21" s="5" t="s">
        <v>7</v>
      </c>
      <c r="C21" s="6"/>
      <c r="D21" s="6"/>
      <c r="E21" s="7"/>
      <c r="F21" s="8"/>
      <c r="G21" s="8"/>
      <c r="H21" s="19"/>
      <c r="I21" s="19"/>
      <c r="J21" s="8"/>
      <c r="K21" s="150"/>
      <c r="L21" s="150"/>
      <c r="M21" s="150"/>
      <c r="N21" s="216"/>
      <c r="O21" s="194"/>
    </row>
    <row r="22" spans="2:15" ht="15">
      <c r="B22" s="12"/>
      <c r="C22" s="13" t="s">
        <v>10</v>
      </c>
      <c r="D22" s="13"/>
      <c r="E22" s="14"/>
      <c r="F22" s="15" t="s">
        <v>124</v>
      </c>
      <c r="G22" s="20">
        <v>2321.0485</v>
      </c>
      <c r="H22" s="21">
        <v>2368.3702804746154</v>
      </c>
      <c r="I22" s="21">
        <v>2396.141417901422</v>
      </c>
      <c r="J22" s="20">
        <v>2418.2501749647995</v>
      </c>
      <c r="K22" s="211">
        <v>1.5</v>
      </c>
      <c r="L22" s="211">
        <v>12.800000000000182</v>
      </c>
      <c r="M22" s="211">
        <v>14.599999999999909</v>
      </c>
      <c r="N22" s="215">
        <v>15.100000000000364</v>
      </c>
      <c r="O22" s="208"/>
    </row>
    <row r="23" spans="2:15" ht="15">
      <c r="B23" s="12"/>
      <c r="C23" s="13" t="s">
        <v>10</v>
      </c>
      <c r="D23" s="13"/>
      <c r="E23" s="14"/>
      <c r="F23" s="15" t="s">
        <v>111</v>
      </c>
      <c r="G23" s="16">
        <v>2.379761430587223</v>
      </c>
      <c r="H23" s="17">
        <v>2.038810497695991</v>
      </c>
      <c r="I23" s="211">
        <v>1.1725842726434337</v>
      </c>
      <c r="J23" s="16">
        <v>0.9226816455074243</v>
      </c>
      <c r="K23" s="211">
        <v>0.10000000000000009</v>
      </c>
      <c r="L23" s="211">
        <v>0.3999999999999999</v>
      </c>
      <c r="M23" s="211">
        <v>0.09999999999999987</v>
      </c>
      <c r="N23" s="215">
        <v>0</v>
      </c>
      <c r="O23" s="194"/>
    </row>
    <row r="24" spans="2:15" ht="18">
      <c r="B24" s="12"/>
      <c r="C24" s="13" t="s">
        <v>36</v>
      </c>
      <c r="D24" s="13"/>
      <c r="E24" s="14"/>
      <c r="F24" s="15" t="s">
        <v>125</v>
      </c>
      <c r="G24" s="23">
        <v>265.9935000000002</v>
      </c>
      <c r="H24" s="22">
        <v>231.41024994292547</v>
      </c>
      <c r="I24" s="22">
        <v>213.50595474379475</v>
      </c>
      <c r="J24" s="23">
        <v>197.56107275367185</v>
      </c>
      <c r="K24" s="211">
        <v>-2.6999999999999886</v>
      </c>
      <c r="L24" s="211">
        <v>-12.900000000000006</v>
      </c>
      <c r="M24" s="211">
        <v>-11.800000000000011</v>
      </c>
      <c r="N24" s="215">
        <v>-11</v>
      </c>
      <c r="O24" s="208"/>
    </row>
    <row r="25" spans="2:15" ht="15">
      <c r="B25" s="12"/>
      <c r="C25" s="13" t="s">
        <v>8</v>
      </c>
      <c r="D25" s="13"/>
      <c r="E25" s="14"/>
      <c r="F25" s="15" t="s">
        <v>11</v>
      </c>
      <c r="G25" s="16">
        <v>9.644575476409404</v>
      </c>
      <c r="H25" s="17">
        <v>8.368000499406895</v>
      </c>
      <c r="I25" s="211">
        <v>7.703404895622157</v>
      </c>
      <c r="J25" s="16">
        <v>7.1200281515444885</v>
      </c>
      <c r="K25" s="211">
        <v>-0.09999999999999964</v>
      </c>
      <c r="L25" s="211">
        <v>-0.40000000000000036</v>
      </c>
      <c r="M25" s="211">
        <v>-0.39999999999999947</v>
      </c>
      <c r="N25" s="215">
        <v>-0.40000000000000036</v>
      </c>
      <c r="O25" s="24"/>
    </row>
    <row r="26" spans="2:15" ht="18">
      <c r="B26" s="12"/>
      <c r="C26" s="13" t="s">
        <v>100</v>
      </c>
      <c r="D26" s="13"/>
      <c r="E26" s="14"/>
      <c r="F26" s="15" t="s">
        <v>101</v>
      </c>
      <c r="G26" s="16">
        <v>0.40401033835001376</v>
      </c>
      <c r="H26" s="17">
        <v>-0.40096450469024464</v>
      </c>
      <c r="I26" s="211">
        <v>-0.7266306416298107</v>
      </c>
      <c r="J26" s="16">
        <v>-1.1364139488989622</v>
      </c>
      <c r="K26" s="211">
        <v>0.2</v>
      </c>
      <c r="L26" s="211">
        <v>-0.10000000000000003</v>
      </c>
      <c r="M26" s="211">
        <v>0</v>
      </c>
      <c r="N26" s="215">
        <v>0</v>
      </c>
      <c r="O26" s="194"/>
    </row>
    <row r="27" spans="2:15" ht="18">
      <c r="B27" s="12"/>
      <c r="C27" s="13" t="s">
        <v>102</v>
      </c>
      <c r="D27" s="13"/>
      <c r="E27" s="14"/>
      <c r="F27" s="15" t="s">
        <v>43</v>
      </c>
      <c r="G27" s="16">
        <v>0.8843430309614746</v>
      </c>
      <c r="H27" s="17">
        <v>1.1740923879437872</v>
      </c>
      <c r="I27" s="211">
        <v>2.97288089301766</v>
      </c>
      <c r="J27" s="16">
        <v>3.5950475608727004</v>
      </c>
      <c r="K27" s="211">
        <v>-0.09999999999999998</v>
      </c>
      <c r="L27" s="211">
        <v>-0.30000000000000004</v>
      </c>
      <c r="M27" s="211">
        <v>-0.10000000000000009</v>
      </c>
      <c r="N27" s="215">
        <v>0</v>
      </c>
      <c r="O27" s="194"/>
    </row>
    <row r="28" spans="2:15" ht="18">
      <c r="B28" s="12"/>
      <c r="C28" s="13" t="s">
        <v>103</v>
      </c>
      <c r="D28" s="13"/>
      <c r="E28" s="14"/>
      <c r="F28" s="15" t="s">
        <v>43</v>
      </c>
      <c r="G28" s="16">
        <v>0.41997792812071566</v>
      </c>
      <c r="H28" s="17">
        <v>2.2103816109367784</v>
      </c>
      <c r="I28" s="211">
        <v>4.965054383337559</v>
      </c>
      <c r="J28" s="16">
        <v>5.908327651754817</v>
      </c>
      <c r="K28" s="211">
        <v>-0.09999999999999998</v>
      </c>
      <c r="L28" s="211">
        <v>-0.5999999999999996</v>
      </c>
      <c r="M28" s="211">
        <v>0</v>
      </c>
      <c r="N28" s="215">
        <v>0.10000000000000053</v>
      </c>
      <c r="O28" s="194"/>
    </row>
    <row r="29" spans="2:15" ht="15">
      <c r="B29" s="12"/>
      <c r="C29" s="25" t="s">
        <v>87</v>
      </c>
      <c r="D29" s="25"/>
      <c r="E29" s="26"/>
      <c r="F29" s="27" t="s">
        <v>111</v>
      </c>
      <c r="G29" s="16">
        <v>1.75411119792399</v>
      </c>
      <c r="H29" s="17">
        <v>4.326587307023956</v>
      </c>
      <c r="I29" s="211">
        <v>4.8020309858367085</v>
      </c>
      <c r="J29" s="16">
        <v>4.86575868007813</v>
      </c>
      <c r="K29" s="211">
        <v>0.19999999999999996</v>
      </c>
      <c r="L29" s="211">
        <v>0.20000000000000018</v>
      </c>
      <c r="M29" s="211">
        <v>0.20000000000000018</v>
      </c>
      <c r="N29" s="215">
        <v>0.3000000000000007</v>
      </c>
      <c r="O29" s="194"/>
    </row>
    <row r="30" spans="2:15" ht="18">
      <c r="B30" s="12"/>
      <c r="C30" s="13" t="s">
        <v>104</v>
      </c>
      <c r="D30" s="13"/>
      <c r="E30" s="14"/>
      <c r="F30" s="15" t="s">
        <v>43</v>
      </c>
      <c r="G30" s="162">
        <v>3.2842582106454614</v>
      </c>
      <c r="H30" s="24">
        <v>4.406033401539517</v>
      </c>
      <c r="I30" s="212">
        <v>4.780362538119604</v>
      </c>
      <c r="J30" s="162">
        <v>4.865943181747554</v>
      </c>
      <c r="K30" s="211">
        <v>0</v>
      </c>
      <c r="L30" s="211">
        <v>0.20000000000000018</v>
      </c>
      <c r="M30" s="211">
        <v>0.20000000000000018</v>
      </c>
      <c r="N30" s="215">
        <v>0.3000000000000007</v>
      </c>
      <c r="O30" s="194"/>
    </row>
    <row r="31" spans="2:15" ht="18">
      <c r="B31" s="12"/>
      <c r="C31" s="13" t="s">
        <v>105</v>
      </c>
      <c r="D31" s="13"/>
      <c r="E31" s="14"/>
      <c r="F31" s="15" t="s">
        <v>43</v>
      </c>
      <c r="G31" s="162">
        <v>3.816326061459719</v>
      </c>
      <c r="H31" s="24">
        <v>2.989268835717155</v>
      </c>
      <c r="I31" s="212">
        <v>2.6537187669948707</v>
      </c>
      <c r="J31" s="162">
        <v>2.6142050504557375</v>
      </c>
      <c r="K31" s="211">
        <v>-0.10000000000000009</v>
      </c>
      <c r="L31" s="211">
        <v>0.10000000000000009</v>
      </c>
      <c r="M31" s="211">
        <v>0.10000000000000009</v>
      </c>
      <c r="N31" s="215">
        <v>0</v>
      </c>
      <c r="O31" s="194"/>
    </row>
    <row r="32" spans="2:15" ht="3.75" customHeight="1">
      <c r="B32" s="12"/>
      <c r="C32" s="13"/>
      <c r="D32" s="13"/>
      <c r="E32" s="14"/>
      <c r="F32" s="14"/>
      <c r="G32" s="15"/>
      <c r="H32" s="18"/>
      <c r="I32" s="18"/>
      <c r="J32" s="15"/>
      <c r="K32" s="211"/>
      <c r="L32" s="211"/>
      <c r="M32" s="211"/>
      <c r="N32" s="215"/>
      <c r="O32" s="194"/>
    </row>
    <row r="33" spans="2:15" ht="15.75" thickBot="1">
      <c r="B33" s="5" t="s">
        <v>183</v>
      </c>
      <c r="C33" s="6"/>
      <c r="D33" s="6"/>
      <c r="E33" s="7"/>
      <c r="F33" s="7"/>
      <c r="G33" s="8"/>
      <c r="H33" s="19"/>
      <c r="I33" s="19"/>
      <c r="J33" s="8"/>
      <c r="K33" s="150"/>
      <c r="L33" s="150"/>
      <c r="M33" s="150"/>
      <c r="N33" s="216"/>
      <c r="O33" s="194"/>
    </row>
    <row r="34" spans="2:15" ht="15">
      <c r="B34" s="12"/>
      <c r="C34" s="13" t="s">
        <v>9</v>
      </c>
      <c r="D34" s="13"/>
      <c r="E34" s="14"/>
      <c r="F34" s="15" t="s">
        <v>92</v>
      </c>
      <c r="G34" s="162">
        <v>3.189957862071452</v>
      </c>
      <c r="H34" s="212">
        <v>3.714957985625361</v>
      </c>
      <c r="I34" s="212">
        <v>3.4670936405481427</v>
      </c>
      <c r="J34" s="162">
        <v>3.736784106958325</v>
      </c>
      <c r="K34" s="211">
        <v>0.30000000000000027</v>
      </c>
      <c r="L34" s="211">
        <v>-0.09999999999999964</v>
      </c>
      <c r="M34" s="211">
        <v>0</v>
      </c>
      <c r="N34" s="215">
        <v>0</v>
      </c>
      <c r="O34" s="194"/>
    </row>
    <row r="35" spans="2:15" ht="18">
      <c r="B35" s="12"/>
      <c r="C35" s="13" t="s">
        <v>184</v>
      </c>
      <c r="D35" s="13"/>
      <c r="E35" s="14"/>
      <c r="F35" s="15" t="s">
        <v>93</v>
      </c>
      <c r="G35" s="162">
        <v>9.310367378459198</v>
      </c>
      <c r="H35" s="212">
        <v>9.792867836252677</v>
      </c>
      <c r="I35" s="212">
        <v>9.669507075118302</v>
      </c>
      <c r="J35" s="162">
        <v>9.57865773686081</v>
      </c>
      <c r="K35" s="211">
        <v>0.10000000000000142</v>
      </c>
      <c r="L35" s="211">
        <v>0.1</v>
      </c>
      <c r="M35" s="211">
        <v>0.1</v>
      </c>
      <c r="N35" s="215">
        <v>0.1</v>
      </c>
      <c r="O35" s="194"/>
    </row>
    <row r="36" spans="2:15" ht="3.75" customHeight="1">
      <c r="B36" s="12"/>
      <c r="C36" s="13"/>
      <c r="D36" s="13"/>
      <c r="E36" s="14"/>
      <c r="F36" s="14"/>
      <c r="G36" s="15"/>
      <c r="H36" s="18"/>
      <c r="I36" s="18"/>
      <c r="J36" s="15"/>
      <c r="K36" s="211"/>
      <c r="L36" s="211"/>
      <c r="M36" s="211"/>
      <c r="N36" s="215"/>
      <c r="O36" s="194"/>
    </row>
    <row r="37" spans="2:24" s="151" customFormat="1" ht="18" customHeight="1" thickBot="1">
      <c r="B37" s="5" t="s">
        <v>185</v>
      </c>
      <c r="C37" s="6"/>
      <c r="D37" s="6"/>
      <c r="E37" s="7"/>
      <c r="F37" s="7"/>
      <c r="G37" s="8"/>
      <c r="H37" s="19"/>
      <c r="I37" s="19"/>
      <c r="J37" s="8"/>
      <c r="K37" s="150"/>
      <c r="L37" s="150"/>
      <c r="M37" s="150"/>
      <c r="N37" s="216"/>
      <c r="O37" s="194"/>
      <c r="P37"/>
      <c r="Q37"/>
      <c r="R37"/>
      <c r="S37"/>
      <c r="T37"/>
      <c r="U37"/>
      <c r="V37"/>
      <c r="W37"/>
      <c r="X37"/>
    </row>
    <row r="38" spans="2:23" s="151" customFormat="1" ht="15">
      <c r="B38" s="195"/>
      <c r="C38" s="163" t="s">
        <v>152</v>
      </c>
      <c r="D38" s="163"/>
      <c r="E38" s="164"/>
      <c r="F38" s="28" t="s">
        <v>14</v>
      </c>
      <c r="G38" s="162">
        <v>39.8</v>
      </c>
      <c r="H38" s="24">
        <v>40.1</v>
      </c>
      <c r="I38" s="212">
        <v>40.2</v>
      </c>
      <c r="J38" s="162">
        <v>39.7</v>
      </c>
      <c r="K38" s="212">
        <v>-0.7</v>
      </c>
      <c r="L38" s="212">
        <v>-0.6</v>
      </c>
      <c r="M38" s="212">
        <v>-0.4</v>
      </c>
      <c r="N38" s="245">
        <v>-0.4</v>
      </c>
      <c r="O38" s="194"/>
      <c r="P38" s="194"/>
      <c r="Q38" s="194"/>
      <c r="R38" s="194"/>
      <c r="S38" s="194"/>
      <c r="T38" s="194"/>
      <c r="U38" s="194"/>
      <c r="V38" s="194"/>
      <c r="W38" s="194"/>
    </row>
    <row r="39" spans="2:23" s="151" customFormat="1" ht="15">
      <c r="B39" s="195"/>
      <c r="C39" s="163" t="s">
        <v>153</v>
      </c>
      <c r="D39" s="163"/>
      <c r="E39" s="164"/>
      <c r="F39" s="28" t="s">
        <v>14</v>
      </c>
      <c r="G39" s="162">
        <v>41.8</v>
      </c>
      <c r="H39" s="24">
        <v>41.7</v>
      </c>
      <c r="I39" s="212">
        <v>41.1</v>
      </c>
      <c r="J39" s="162">
        <v>40.1</v>
      </c>
      <c r="K39" s="212">
        <v>-1.1</v>
      </c>
      <c r="L39" s="212">
        <v>-0.5</v>
      </c>
      <c r="M39" s="212">
        <v>-0.4</v>
      </c>
      <c r="N39" s="245">
        <v>-0.4</v>
      </c>
      <c r="O39" s="194"/>
      <c r="P39" s="194"/>
      <c r="Q39" s="194"/>
      <c r="R39" s="194"/>
      <c r="S39" s="194"/>
      <c r="T39" s="194"/>
      <c r="U39" s="194"/>
      <c r="V39" s="194"/>
      <c r="W39" s="194"/>
    </row>
    <row r="40" spans="2:23" s="151" customFormat="1" ht="18">
      <c r="B40" s="195"/>
      <c r="C40" s="163" t="s">
        <v>186</v>
      </c>
      <c r="D40" s="163"/>
      <c r="E40" s="164"/>
      <c r="F40" s="28" t="s">
        <v>14</v>
      </c>
      <c r="G40" s="162">
        <v>-1.9</v>
      </c>
      <c r="H40" s="24">
        <v>-1.6</v>
      </c>
      <c r="I40" s="212">
        <v>-0.8</v>
      </c>
      <c r="J40" s="162">
        <v>-0.3</v>
      </c>
      <c r="K40" s="212">
        <v>0.4</v>
      </c>
      <c r="L40" s="212">
        <v>0</v>
      </c>
      <c r="M40" s="212">
        <v>0</v>
      </c>
      <c r="N40" s="245">
        <v>0</v>
      </c>
      <c r="O40" s="194"/>
      <c r="P40" s="194"/>
      <c r="Q40" s="194"/>
      <c r="R40" s="194"/>
      <c r="S40" s="194"/>
      <c r="T40" s="194"/>
      <c r="U40" s="194"/>
      <c r="V40" s="194"/>
      <c r="W40" s="194"/>
    </row>
    <row r="41" spans="2:23" s="151" customFormat="1" ht="15">
      <c r="B41" s="195"/>
      <c r="C41" s="163" t="s">
        <v>170</v>
      </c>
      <c r="D41" s="163"/>
      <c r="E41" s="164"/>
      <c r="F41" s="59" t="s">
        <v>173</v>
      </c>
      <c r="G41" s="162">
        <v>-0.2</v>
      </c>
      <c r="H41" s="212">
        <v>0.1</v>
      </c>
      <c r="I41" s="212">
        <v>0.2</v>
      </c>
      <c r="J41" s="162">
        <v>0.3</v>
      </c>
      <c r="K41" s="212">
        <v>0</v>
      </c>
      <c r="L41" s="212">
        <v>0.1</v>
      </c>
      <c r="M41" s="212">
        <v>0</v>
      </c>
      <c r="N41" s="245">
        <v>0</v>
      </c>
      <c r="O41" s="194"/>
      <c r="P41" s="194"/>
      <c r="Q41" s="194"/>
      <c r="R41" s="194"/>
      <c r="S41" s="194"/>
      <c r="T41" s="194"/>
      <c r="U41" s="194"/>
      <c r="V41" s="194"/>
      <c r="W41" s="194"/>
    </row>
    <row r="42" spans="2:23" s="151" customFormat="1" ht="15">
      <c r="B42" s="195"/>
      <c r="C42" s="163" t="s">
        <v>171</v>
      </c>
      <c r="D42" s="163"/>
      <c r="E42" s="164"/>
      <c r="F42" s="59" t="s">
        <v>173</v>
      </c>
      <c r="G42" s="162">
        <v>-1.4</v>
      </c>
      <c r="H42" s="212">
        <v>-1.6</v>
      </c>
      <c r="I42" s="212">
        <v>-1</v>
      </c>
      <c r="J42" s="162">
        <v>-0.7</v>
      </c>
      <c r="K42" s="212">
        <v>0.4</v>
      </c>
      <c r="L42" s="212">
        <v>-0.1</v>
      </c>
      <c r="M42" s="212">
        <v>0</v>
      </c>
      <c r="N42" s="245">
        <v>0</v>
      </c>
      <c r="O42" s="194"/>
      <c r="P42" s="194"/>
      <c r="Q42" s="194"/>
      <c r="R42" s="194"/>
      <c r="S42" s="194"/>
      <c r="T42" s="194"/>
      <c r="U42" s="194"/>
      <c r="V42" s="194"/>
      <c r="W42" s="194"/>
    </row>
    <row r="43" spans="2:23" s="151" customFormat="1" ht="15">
      <c r="B43" s="195"/>
      <c r="C43" s="163" t="s">
        <v>172</v>
      </c>
      <c r="D43" s="163"/>
      <c r="E43" s="164"/>
      <c r="F43" s="59" t="s">
        <v>173</v>
      </c>
      <c r="G43" s="162">
        <v>-0.1</v>
      </c>
      <c r="H43" s="212">
        <v>-0.1</v>
      </c>
      <c r="I43" s="212">
        <v>0.4</v>
      </c>
      <c r="J43" s="162">
        <v>0.6</v>
      </c>
      <c r="K43" s="212">
        <v>0.4</v>
      </c>
      <c r="L43" s="212">
        <v>-0.1</v>
      </c>
      <c r="M43" s="212">
        <v>0</v>
      </c>
      <c r="N43" s="245">
        <v>-0.1</v>
      </c>
      <c r="O43" s="194"/>
      <c r="P43" s="194"/>
      <c r="Q43" s="194"/>
      <c r="R43" s="194"/>
      <c r="S43" s="194"/>
      <c r="T43" s="194"/>
      <c r="U43" s="194"/>
      <c r="V43" s="194"/>
      <c r="W43" s="194"/>
    </row>
    <row r="44" spans="2:23" s="151" customFormat="1" ht="18">
      <c r="B44" s="195"/>
      <c r="C44" s="163" t="s">
        <v>187</v>
      </c>
      <c r="D44" s="163"/>
      <c r="E44" s="164"/>
      <c r="F44" s="59" t="s">
        <v>176</v>
      </c>
      <c r="G44" s="162">
        <v>0.5</v>
      </c>
      <c r="H44" s="212">
        <v>0</v>
      </c>
      <c r="I44" s="212">
        <v>0.5</v>
      </c>
      <c r="J44" s="162">
        <v>0.3</v>
      </c>
      <c r="K44" s="212">
        <v>0.4</v>
      </c>
      <c r="L44" s="212">
        <v>-0.5</v>
      </c>
      <c r="M44" s="212">
        <v>0.1</v>
      </c>
      <c r="N44" s="245">
        <v>0.1</v>
      </c>
      <c r="O44" s="194"/>
      <c r="P44" s="194"/>
      <c r="Q44" s="194"/>
      <c r="R44" s="194"/>
      <c r="S44" s="194"/>
      <c r="T44" s="194"/>
      <c r="U44" s="194"/>
      <c r="V44" s="194"/>
      <c r="W44" s="194"/>
    </row>
    <row r="45" spans="2:23" s="151" customFormat="1" ht="15">
      <c r="B45" s="195"/>
      <c r="C45" s="163" t="s">
        <v>151</v>
      </c>
      <c r="D45" s="163"/>
      <c r="E45" s="164"/>
      <c r="F45" s="28" t="s">
        <v>14</v>
      </c>
      <c r="G45" s="162">
        <v>52</v>
      </c>
      <c r="H45" s="24">
        <v>51.9</v>
      </c>
      <c r="I45" s="212">
        <v>50.5</v>
      </c>
      <c r="J45" s="162">
        <v>49.2</v>
      </c>
      <c r="K45" s="212">
        <v>0</v>
      </c>
      <c r="L45" s="212">
        <v>0</v>
      </c>
      <c r="M45" s="212">
        <v>0</v>
      </c>
      <c r="N45" s="245">
        <v>-0.2</v>
      </c>
      <c r="O45" s="194"/>
      <c r="P45" s="194"/>
      <c r="Q45" s="194"/>
      <c r="R45" s="194"/>
      <c r="S45" s="194"/>
      <c r="T45" s="194"/>
      <c r="U45" s="194"/>
      <c r="V45" s="194"/>
      <c r="W45" s="194"/>
    </row>
    <row r="46" spans="2:20" s="151" customFormat="1" ht="3.75" customHeight="1">
      <c r="B46" s="12"/>
      <c r="C46" s="13"/>
      <c r="D46" s="13"/>
      <c r="E46" s="14"/>
      <c r="F46" s="14"/>
      <c r="G46" s="15"/>
      <c r="H46" s="18"/>
      <c r="I46" s="18"/>
      <c r="J46" s="15"/>
      <c r="K46" s="211"/>
      <c r="L46" s="211"/>
      <c r="M46" s="211"/>
      <c r="N46" s="215"/>
      <c r="O46" s="194"/>
      <c r="P46" s="194"/>
      <c r="Q46" s="194"/>
      <c r="R46" s="194"/>
      <c r="S46" s="194"/>
      <c r="T46" s="194"/>
    </row>
    <row r="47" spans="2:20" ht="15.75" thickBot="1">
      <c r="B47" s="5" t="s">
        <v>15</v>
      </c>
      <c r="C47" s="6"/>
      <c r="D47" s="6"/>
      <c r="E47" s="7"/>
      <c r="F47" s="7"/>
      <c r="G47" s="8"/>
      <c r="H47" s="19"/>
      <c r="I47" s="19"/>
      <c r="J47" s="8"/>
      <c r="K47" s="150"/>
      <c r="L47" s="150"/>
      <c r="M47" s="150"/>
      <c r="N47" s="216"/>
      <c r="O47" s="194"/>
      <c r="P47" s="194"/>
      <c r="Q47" s="194"/>
      <c r="R47" s="194"/>
      <c r="S47" s="194"/>
      <c r="T47" s="194"/>
    </row>
    <row r="48" spans="2:20" ht="15">
      <c r="B48" s="12"/>
      <c r="C48" s="13" t="s">
        <v>94</v>
      </c>
      <c r="D48" s="13"/>
      <c r="E48" s="14"/>
      <c r="F48" s="15" t="s">
        <v>14</v>
      </c>
      <c r="G48" s="16">
        <v>2.9</v>
      </c>
      <c r="H48" s="211">
        <v>2.8</v>
      </c>
      <c r="I48" s="211">
        <v>2.9</v>
      </c>
      <c r="J48" s="16">
        <v>3.8</v>
      </c>
      <c r="K48" s="211">
        <v>-0.9</v>
      </c>
      <c r="L48" s="211">
        <v>-1</v>
      </c>
      <c r="M48" s="211">
        <v>-1.1</v>
      </c>
      <c r="N48" s="245">
        <v>-1</v>
      </c>
      <c r="O48" s="194"/>
      <c r="P48" s="194"/>
      <c r="Q48" s="194"/>
      <c r="R48" s="194"/>
      <c r="S48" s="194"/>
      <c r="T48" s="194"/>
    </row>
    <row r="49" spans="2:20" ht="15">
      <c r="B49" s="12"/>
      <c r="C49" s="13" t="s">
        <v>75</v>
      </c>
      <c r="D49" s="13"/>
      <c r="E49" s="14"/>
      <c r="F49" s="15" t="s">
        <v>14</v>
      </c>
      <c r="G49" s="16">
        <v>-0.7</v>
      </c>
      <c r="H49" s="212">
        <v>0.2</v>
      </c>
      <c r="I49" s="212">
        <v>0.6</v>
      </c>
      <c r="J49" s="16">
        <v>1.7</v>
      </c>
      <c r="K49" s="211">
        <v>-1.8</v>
      </c>
      <c r="L49" s="211">
        <v>-0.9</v>
      </c>
      <c r="M49" s="211">
        <v>-1</v>
      </c>
      <c r="N49" s="245">
        <v>-0.9</v>
      </c>
      <c r="O49" s="194"/>
      <c r="P49" s="210"/>
      <c r="Q49" s="194"/>
      <c r="R49" s="194"/>
      <c r="S49" s="194"/>
      <c r="T49" s="194"/>
    </row>
    <row r="50" spans="2:20" ht="3.75" customHeight="1">
      <c r="B50" s="12"/>
      <c r="C50" s="13"/>
      <c r="D50" s="13"/>
      <c r="E50" s="14"/>
      <c r="F50" s="14"/>
      <c r="G50" s="15"/>
      <c r="H50" s="18"/>
      <c r="I50" s="18"/>
      <c r="J50" s="15"/>
      <c r="K50" s="211"/>
      <c r="L50" s="211"/>
      <c r="M50" s="211"/>
      <c r="N50" s="215"/>
      <c r="O50" s="194"/>
      <c r="P50" s="194"/>
      <c r="Q50" s="194"/>
      <c r="R50" s="194"/>
      <c r="S50" s="194"/>
      <c r="T50" s="194"/>
    </row>
    <row r="51" spans="2:20" ht="15.75" hidden="1" outlineLevel="1" thickBot="1">
      <c r="B51" s="5" t="s">
        <v>16</v>
      </c>
      <c r="C51" s="6"/>
      <c r="D51" s="6"/>
      <c r="E51" s="7"/>
      <c r="F51" s="7"/>
      <c r="G51" s="8"/>
      <c r="H51" s="19"/>
      <c r="I51" s="19"/>
      <c r="J51" s="8"/>
      <c r="K51" s="150"/>
      <c r="L51" s="150"/>
      <c r="M51" s="150"/>
      <c r="N51" s="216"/>
      <c r="O51" s="194"/>
      <c r="P51" s="194"/>
      <c r="Q51" s="194"/>
      <c r="R51" s="194"/>
      <c r="S51" s="194"/>
      <c r="T51" s="194"/>
    </row>
    <row r="52" spans="2:20" ht="15" hidden="1" outlineLevel="1">
      <c r="B52" s="12"/>
      <c r="C52" s="13" t="s">
        <v>38</v>
      </c>
      <c r="D52" s="13"/>
      <c r="E52" s="14"/>
      <c r="F52" s="15" t="s">
        <v>76</v>
      </c>
      <c r="G52" s="15"/>
      <c r="H52" s="18"/>
      <c r="I52" s="18"/>
      <c r="J52" s="15"/>
      <c r="K52" s="211"/>
      <c r="L52" s="211"/>
      <c r="M52" s="211"/>
      <c r="N52" s="215"/>
      <c r="O52" s="194"/>
      <c r="P52" s="194"/>
      <c r="Q52" s="194"/>
      <c r="R52" s="194"/>
      <c r="S52" s="194"/>
      <c r="T52" s="194"/>
    </row>
    <row r="53" spans="2:20" ht="15" hidden="1" outlineLevel="1">
      <c r="B53" s="12"/>
      <c r="C53" s="13" t="s">
        <v>17</v>
      </c>
      <c r="D53" s="13"/>
      <c r="E53" s="14"/>
      <c r="F53" s="28" t="s">
        <v>76</v>
      </c>
      <c r="G53" s="15"/>
      <c r="H53" s="18"/>
      <c r="I53" s="18"/>
      <c r="J53" s="15"/>
      <c r="K53" s="211"/>
      <c r="L53" s="211"/>
      <c r="M53" s="211"/>
      <c r="N53" s="215"/>
      <c r="O53" s="194"/>
      <c r="P53" s="194"/>
      <c r="Q53" s="194"/>
      <c r="R53" s="194"/>
      <c r="S53" s="194"/>
      <c r="T53" s="194"/>
    </row>
    <row r="54" spans="2:20" ht="3.75" customHeight="1" hidden="1" collapsed="1">
      <c r="B54" s="12"/>
      <c r="C54" s="13"/>
      <c r="D54" s="13"/>
      <c r="E54" s="14"/>
      <c r="F54" s="14"/>
      <c r="G54" s="15"/>
      <c r="H54" s="18"/>
      <c r="I54" s="18"/>
      <c r="J54" s="15"/>
      <c r="K54" s="211"/>
      <c r="L54" s="211"/>
      <c r="M54" s="211"/>
      <c r="N54" s="215"/>
      <c r="O54" s="194"/>
      <c r="P54" s="194"/>
      <c r="Q54" s="194"/>
      <c r="R54" s="194"/>
      <c r="S54" s="194"/>
      <c r="T54" s="194"/>
    </row>
    <row r="55" spans="2:20" ht="15.75" thickBot="1">
      <c r="B55" s="5" t="s">
        <v>37</v>
      </c>
      <c r="C55" s="6"/>
      <c r="D55" s="6"/>
      <c r="E55" s="29"/>
      <c r="F55" s="7"/>
      <c r="G55" s="8"/>
      <c r="H55" s="19"/>
      <c r="I55" s="19"/>
      <c r="J55" s="8"/>
      <c r="K55" s="150"/>
      <c r="L55" s="150"/>
      <c r="M55" s="150"/>
      <c r="N55" s="216"/>
      <c r="O55" s="211"/>
      <c r="P55" s="194"/>
      <c r="Q55" s="194"/>
      <c r="R55" s="194"/>
      <c r="S55" s="194"/>
      <c r="T55" s="194"/>
    </row>
    <row r="56" spans="2:20" ht="15">
      <c r="B56" s="12"/>
      <c r="C56" s="30" t="s">
        <v>42</v>
      </c>
      <c r="D56" s="30"/>
      <c r="E56" s="14"/>
      <c r="F56" s="15" t="s">
        <v>43</v>
      </c>
      <c r="G56" s="16">
        <v>3.437353219472712</v>
      </c>
      <c r="H56" s="17">
        <v>3.8602887609769</v>
      </c>
      <c r="I56" s="211">
        <v>4.212011860889447</v>
      </c>
      <c r="J56" s="16">
        <v>4.071865014203439</v>
      </c>
      <c r="K56" s="211">
        <v>-0.1</v>
      </c>
      <c r="L56" s="211">
        <v>0.3</v>
      </c>
      <c r="M56" s="211">
        <v>0.1</v>
      </c>
      <c r="N56" s="246">
        <v>0</v>
      </c>
      <c r="O56" s="194"/>
      <c r="P56" s="194"/>
      <c r="Q56" s="194"/>
      <c r="R56" s="194"/>
      <c r="S56" s="194"/>
      <c r="T56" s="194"/>
    </row>
    <row r="57" spans="2:20" ht="15" customHeight="1">
      <c r="B57" s="12"/>
      <c r="C57" s="13" t="s">
        <v>188</v>
      </c>
      <c r="D57" s="13"/>
      <c r="E57" s="14"/>
      <c r="F57" s="15" t="s">
        <v>39</v>
      </c>
      <c r="G57" s="31">
        <v>1.1067015</v>
      </c>
      <c r="H57" s="32">
        <v>1.0579186153846154</v>
      </c>
      <c r="I57" s="32">
        <v>1.05702</v>
      </c>
      <c r="J57" s="31">
        <v>1.05702</v>
      </c>
      <c r="K57" s="211">
        <v>0</v>
      </c>
      <c r="L57" s="211">
        <v>0.8</v>
      </c>
      <c r="M57" s="211">
        <v>0.7</v>
      </c>
      <c r="N57" s="246">
        <v>0.7</v>
      </c>
      <c r="O57" s="194"/>
      <c r="P57" s="194"/>
      <c r="Q57" s="194"/>
      <c r="R57" s="194"/>
      <c r="S57" s="194"/>
      <c r="T57" s="194"/>
    </row>
    <row r="58" spans="2:20" ht="18">
      <c r="B58" s="12"/>
      <c r="C58" s="13" t="s">
        <v>189</v>
      </c>
      <c r="D58" s="13"/>
      <c r="E58" s="14"/>
      <c r="F58" s="15" t="s">
        <v>39</v>
      </c>
      <c r="G58" s="162">
        <v>44.04738672348485</v>
      </c>
      <c r="H58" s="212">
        <v>53.475197886904766</v>
      </c>
      <c r="I58" s="212">
        <v>52.965</v>
      </c>
      <c r="J58" s="162">
        <v>52.58166666666666</v>
      </c>
      <c r="K58" s="211">
        <v>-0.3</v>
      </c>
      <c r="L58" s="211">
        <v>-6.5</v>
      </c>
      <c r="M58" s="211">
        <v>-8.3</v>
      </c>
      <c r="N58" s="246">
        <v>-8.4</v>
      </c>
      <c r="O58" s="194"/>
      <c r="P58" s="194"/>
      <c r="Q58" s="194"/>
      <c r="R58" s="194"/>
      <c r="S58" s="194"/>
      <c r="T58" s="194"/>
    </row>
    <row r="59" spans="2:20" ht="15">
      <c r="B59" s="12"/>
      <c r="C59" s="13" t="s">
        <v>40</v>
      </c>
      <c r="D59" s="13"/>
      <c r="E59" s="14"/>
      <c r="F59" s="15" t="s">
        <v>43</v>
      </c>
      <c r="G59" s="162">
        <v>-15.939152512406196</v>
      </c>
      <c r="H59" s="212">
        <v>21.40379228989144</v>
      </c>
      <c r="I59" s="212">
        <v>-0.9540832143974143</v>
      </c>
      <c r="J59" s="162">
        <v>-0.723748387299807</v>
      </c>
      <c r="K59" s="211">
        <v>-0.2</v>
      </c>
      <c r="L59" s="211">
        <v>-8.03581557</v>
      </c>
      <c r="M59" s="211">
        <v>-1.89784723</v>
      </c>
      <c r="N59" s="246">
        <v>-0.11881365</v>
      </c>
      <c r="O59" s="194"/>
      <c r="P59" s="194"/>
      <c r="Q59" s="194"/>
      <c r="R59" s="194"/>
      <c r="S59" s="194"/>
      <c r="T59" s="194"/>
    </row>
    <row r="60" spans="2:20" ht="15">
      <c r="B60" s="12"/>
      <c r="C60" s="13" t="s">
        <v>41</v>
      </c>
      <c r="D60" s="13"/>
      <c r="E60" s="14"/>
      <c r="F60" s="15" t="s">
        <v>43</v>
      </c>
      <c r="G60" s="162">
        <v>-15.720227736691044</v>
      </c>
      <c r="H60" s="212">
        <v>27.024303975873437</v>
      </c>
      <c r="I60" s="212">
        <v>-0.8666689783127737</v>
      </c>
      <c r="J60" s="162">
        <v>-0.7237483872997927</v>
      </c>
      <c r="K60" s="240">
        <v>-0.2</v>
      </c>
      <c r="L60" s="240">
        <v>-9.5</v>
      </c>
      <c r="M60" s="240">
        <v>-1.8</v>
      </c>
      <c r="N60" s="246">
        <v>-0.1</v>
      </c>
      <c r="O60" s="194"/>
      <c r="P60" s="194"/>
      <c r="Q60" s="194"/>
      <c r="R60" s="194"/>
      <c r="S60" s="194"/>
      <c r="T60" s="194"/>
    </row>
    <row r="61" spans="2:20" s="243" customFormat="1" ht="15">
      <c r="B61" s="12"/>
      <c r="C61" s="13" t="s">
        <v>167</v>
      </c>
      <c r="D61" s="13"/>
      <c r="E61" s="14"/>
      <c r="F61" s="15" t="s">
        <v>43</v>
      </c>
      <c r="G61" s="162">
        <v>-3.878571101039725</v>
      </c>
      <c r="H61" s="212">
        <v>13.177194878101545</v>
      </c>
      <c r="I61" s="212">
        <v>3.4912291634381347</v>
      </c>
      <c r="J61" s="162">
        <v>4.609272442532102</v>
      </c>
      <c r="K61" s="212">
        <v>0.1</v>
      </c>
      <c r="L61" s="212">
        <v>6.6</v>
      </c>
      <c r="M61" s="212">
        <v>-0.3</v>
      </c>
      <c r="N61" s="248">
        <v>0.1</v>
      </c>
      <c r="O61" s="242"/>
      <c r="P61" s="242"/>
      <c r="Q61" s="242"/>
      <c r="R61" s="242"/>
      <c r="S61" s="242"/>
      <c r="T61" s="242"/>
    </row>
    <row r="62" spans="2:20" ht="15">
      <c r="B62" s="12"/>
      <c r="C62" s="13" t="s">
        <v>168</v>
      </c>
      <c r="D62" s="13"/>
      <c r="E62" s="14"/>
      <c r="F62" s="15" t="s">
        <v>95</v>
      </c>
      <c r="G62" s="162">
        <v>-0.2636956684291363</v>
      </c>
      <c r="H62" s="212">
        <v>-0.288437120616436</v>
      </c>
      <c r="I62" s="212">
        <v>-0.1712499912828207</v>
      </c>
      <c r="J62" s="162">
        <v>0.0008333334699273109</v>
      </c>
      <c r="K62" s="212">
        <v>0</v>
      </c>
      <c r="L62" s="212">
        <v>0</v>
      </c>
      <c r="M62" s="212">
        <v>0</v>
      </c>
      <c r="N62" s="248">
        <v>0</v>
      </c>
      <c r="O62" s="194"/>
      <c r="P62" s="194"/>
      <c r="Q62" s="194"/>
      <c r="R62" s="194"/>
      <c r="S62" s="194"/>
      <c r="T62" s="194"/>
    </row>
    <row r="63" spans="2:20" ht="15.75" thickBot="1">
      <c r="B63" s="33"/>
      <c r="C63" s="34" t="s">
        <v>169</v>
      </c>
      <c r="D63" s="34"/>
      <c r="E63" s="35"/>
      <c r="F63" s="36" t="s">
        <v>11</v>
      </c>
      <c r="G63" s="249">
        <v>0.5440602898597717</v>
      </c>
      <c r="H63" s="250">
        <v>1.1305201053619385</v>
      </c>
      <c r="I63" s="250">
        <v>1.3825916647911072</v>
      </c>
      <c r="J63" s="249">
        <v>1.6440167129039764</v>
      </c>
      <c r="K63" s="250">
        <v>0</v>
      </c>
      <c r="L63" s="250">
        <v>0.2</v>
      </c>
      <c r="M63" s="250">
        <v>0.3</v>
      </c>
      <c r="N63" s="251">
        <v>0.3</v>
      </c>
      <c r="O63" s="194"/>
      <c r="P63" s="194"/>
      <c r="Q63" s="194"/>
      <c r="R63" s="194"/>
      <c r="S63" s="194"/>
      <c r="T63" s="194"/>
    </row>
    <row r="64" spans="2:14" ht="15.75" customHeight="1">
      <c r="B64" s="30" t="s">
        <v>96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2:14" ht="15.75" customHeight="1">
      <c r="B65" s="30" t="s">
        <v>106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ht="15.75" customHeight="1">
      <c r="B66" s="30" t="s">
        <v>107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 ht="15.75" customHeight="1">
      <c r="B67" s="30" t="s">
        <v>108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ht="15">
      <c r="B68" s="30" t="s">
        <v>118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2:14" ht="15">
      <c r="B69" s="30" t="s">
        <v>109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2:14" ht="15">
      <c r="B70" s="30" t="s">
        <v>164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2:14" ht="15">
      <c r="B71" s="30" t="s">
        <v>165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2:14" s="151" customFormat="1" ht="15">
      <c r="B72" s="30" t="s">
        <v>190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2:14" s="151" customFormat="1" ht="15">
      <c r="B73" s="30"/>
      <c r="C73" s="30" t="s">
        <v>191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2:14" s="151" customFormat="1" ht="15">
      <c r="B74" s="165" t="s">
        <v>198</v>
      </c>
      <c r="C74" s="165"/>
      <c r="D74" s="165"/>
      <c r="E74" s="165"/>
      <c r="F74" s="30"/>
      <c r="G74" s="30"/>
      <c r="H74" s="30"/>
      <c r="I74" s="30"/>
      <c r="J74" s="30"/>
      <c r="K74" s="30"/>
      <c r="L74" s="30"/>
      <c r="M74" s="30"/>
      <c r="N74" s="30"/>
    </row>
    <row r="75" spans="2:14" s="151" customFormat="1" ht="15">
      <c r="B75" s="165" t="s">
        <v>192</v>
      </c>
      <c r="C75" s="165"/>
      <c r="D75" s="196"/>
      <c r="E75" s="165"/>
      <c r="F75" s="165"/>
      <c r="G75" s="30"/>
      <c r="H75" s="30"/>
      <c r="I75" s="30"/>
      <c r="J75" s="30"/>
      <c r="K75" s="30"/>
      <c r="L75" s="30"/>
      <c r="M75" s="30"/>
      <c r="N75" s="30"/>
    </row>
    <row r="76" spans="2:14" s="151" customFormat="1" ht="15">
      <c r="B76" s="165" t="s">
        <v>193</v>
      </c>
      <c r="C76" s="165"/>
      <c r="D76" s="165"/>
      <c r="E76" s="165"/>
      <c r="F76" s="165"/>
      <c r="G76" s="30"/>
      <c r="H76" s="30"/>
      <c r="I76" s="30"/>
      <c r="J76" s="30"/>
      <c r="K76" s="30"/>
      <c r="L76" s="30"/>
      <c r="M76" s="30"/>
      <c r="N76" s="30"/>
    </row>
    <row r="77" spans="2:14" ht="15">
      <c r="B77" s="30" t="s">
        <v>194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2:16" s="151" customFormat="1" ht="15">
      <c r="B78" s="30"/>
      <c r="F78" s="165"/>
      <c r="G78" s="165"/>
      <c r="H78" s="165"/>
      <c r="I78" s="165"/>
      <c r="J78" s="165"/>
      <c r="K78" s="165"/>
      <c r="L78" s="165"/>
      <c r="M78" s="165"/>
      <c r="N78" s="165"/>
      <c r="O78" s="188"/>
      <c r="P78" s="188"/>
    </row>
    <row r="79" spans="3:4" s="165" customFormat="1" ht="15.75">
      <c r="C79" s="196"/>
      <c r="D79" s="197"/>
    </row>
    <row r="80" s="165" customFormat="1" ht="15"/>
    <row r="81" spans="5:15" ht="15"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</row>
  </sheetData>
  <sheetProtection/>
  <mergeCells count="5">
    <mergeCell ref="B3:E4"/>
    <mergeCell ref="F3:F4"/>
    <mergeCell ref="K3:N3"/>
    <mergeCell ref="B2:N2"/>
    <mergeCell ref="H3:J3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5" width="3.140625" style="42" customWidth="1"/>
    <col min="6" max="6" width="29.8515625" style="42" customWidth="1"/>
    <col min="7" max="7" width="22.00390625" style="42" customWidth="1"/>
    <col min="8" max="8" width="10.00390625" style="42" customWidth="1"/>
    <col min="9" max="27" width="9.140625" style="42" customWidth="1"/>
    <col min="28" max="16384" width="9.140625" style="42" customWidth="1"/>
  </cols>
  <sheetData>
    <row r="1" ht="22.5" customHeight="1" thickBot="1">
      <c r="B1" s="41" t="s">
        <v>113</v>
      </c>
    </row>
    <row r="2" spans="2:27" ht="30" customHeight="1">
      <c r="B2" s="220" t="str">
        <f>"Strednodobá predikcia "&amp;Súhrn!$H$3&amp;" - komponenty HDP [objem]"</f>
        <v>Strednodobá predikcia P1Q-2017 - komponenty HDP [objem]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2"/>
    </row>
    <row r="3" spans="2:27" ht="15">
      <c r="B3" s="280" t="s">
        <v>29</v>
      </c>
      <c r="C3" s="281"/>
      <c r="D3" s="281"/>
      <c r="E3" s="281"/>
      <c r="F3" s="282"/>
      <c r="G3" s="285" t="s">
        <v>72</v>
      </c>
      <c r="H3" s="38" t="s">
        <v>35</v>
      </c>
      <c r="I3" s="284">
        <v>2017</v>
      </c>
      <c r="J3" s="284">
        <v>2018</v>
      </c>
      <c r="K3" s="286">
        <v>2019</v>
      </c>
      <c r="L3" s="288">
        <v>2016</v>
      </c>
      <c r="M3" s="289"/>
      <c r="N3" s="289"/>
      <c r="O3" s="289"/>
      <c r="P3" s="288">
        <v>2017</v>
      </c>
      <c r="Q3" s="289"/>
      <c r="R3" s="289"/>
      <c r="S3" s="290"/>
      <c r="T3" s="288">
        <v>2018</v>
      </c>
      <c r="U3" s="289"/>
      <c r="V3" s="289"/>
      <c r="W3" s="290"/>
      <c r="X3" s="289">
        <v>2019</v>
      </c>
      <c r="Y3" s="289"/>
      <c r="Z3" s="289"/>
      <c r="AA3" s="291"/>
    </row>
    <row r="4" spans="2:27" ht="15">
      <c r="B4" s="273"/>
      <c r="C4" s="274"/>
      <c r="D4" s="274"/>
      <c r="E4" s="274"/>
      <c r="F4" s="275"/>
      <c r="G4" s="277"/>
      <c r="H4" s="39">
        <v>2016</v>
      </c>
      <c r="I4" s="279"/>
      <c r="J4" s="279"/>
      <c r="K4" s="287"/>
      <c r="L4" s="43" t="s">
        <v>3</v>
      </c>
      <c r="M4" s="43" t="s">
        <v>4</v>
      </c>
      <c r="N4" s="43" t="s">
        <v>5</v>
      </c>
      <c r="O4" s="44" t="s">
        <v>6</v>
      </c>
      <c r="P4" s="45" t="s">
        <v>3</v>
      </c>
      <c r="Q4" s="43" t="s">
        <v>4</v>
      </c>
      <c r="R4" s="43" t="s">
        <v>5</v>
      </c>
      <c r="S4" s="44" t="s">
        <v>6</v>
      </c>
      <c r="T4" s="45" t="s">
        <v>3</v>
      </c>
      <c r="U4" s="43" t="s">
        <v>4</v>
      </c>
      <c r="V4" s="43" t="s">
        <v>5</v>
      </c>
      <c r="W4" s="232" t="s">
        <v>6</v>
      </c>
      <c r="X4" s="43" t="s">
        <v>3</v>
      </c>
      <c r="Y4" s="43" t="s">
        <v>4</v>
      </c>
      <c r="Z4" s="43" t="s">
        <v>5</v>
      </c>
      <c r="AA4" s="46" t="s">
        <v>6</v>
      </c>
    </row>
    <row r="5" spans="2:27" ht="3.75" customHeight="1">
      <c r="B5" s="47"/>
      <c r="C5" s="48"/>
      <c r="D5" s="48"/>
      <c r="E5" s="48"/>
      <c r="F5" s="49"/>
      <c r="G5" s="37"/>
      <c r="H5" s="51"/>
      <c r="I5" s="53"/>
      <c r="J5" s="52"/>
      <c r="K5" s="51"/>
      <c r="L5" s="54"/>
      <c r="M5" s="54"/>
      <c r="N5" s="54"/>
      <c r="O5" s="55"/>
      <c r="P5" s="56"/>
      <c r="Q5" s="54"/>
      <c r="R5" s="54"/>
      <c r="S5" s="55"/>
      <c r="T5" s="56"/>
      <c r="U5" s="54"/>
      <c r="V5" s="54"/>
      <c r="W5" s="55"/>
      <c r="X5" s="54"/>
      <c r="Y5" s="54"/>
      <c r="Z5" s="54"/>
      <c r="AA5" s="57"/>
    </row>
    <row r="6" spans="2:27" ht="15">
      <c r="B6" s="58"/>
      <c r="C6" s="54" t="s">
        <v>0</v>
      </c>
      <c r="D6" s="54"/>
      <c r="E6" s="54"/>
      <c r="F6" s="55"/>
      <c r="G6" s="59" t="s">
        <v>127</v>
      </c>
      <c r="H6" s="80">
        <v>80958.00399999999</v>
      </c>
      <c r="I6" s="81">
        <v>84583.55481746193</v>
      </c>
      <c r="J6" s="81">
        <v>89824.23185226289</v>
      </c>
      <c r="K6" s="80">
        <v>96009.10121050253</v>
      </c>
      <c r="L6" s="82">
        <v>20032.3681769755</v>
      </c>
      <c r="M6" s="82">
        <v>20184.3247738584</v>
      </c>
      <c r="N6" s="82">
        <v>20290.6243269585</v>
      </c>
      <c r="O6" s="83">
        <v>20450.6867222076</v>
      </c>
      <c r="P6" s="84">
        <v>20741.15533449842</v>
      </c>
      <c r="Q6" s="82">
        <v>21006.999589512314</v>
      </c>
      <c r="R6" s="82">
        <v>21268.194735521225</v>
      </c>
      <c r="S6" s="83">
        <v>21567.205157929966</v>
      </c>
      <c r="T6" s="84">
        <v>21942.336674998485</v>
      </c>
      <c r="U6" s="82">
        <v>22275.515102072786</v>
      </c>
      <c r="V6" s="82">
        <v>22633.116703234427</v>
      </c>
      <c r="W6" s="83">
        <v>22973.263371957197</v>
      </c>
      <c r="X6" s="82">
        <v>23397.17818844371</v>
      </c>
      <c r="Y6" s="82">
        <v>23795.60861992367</v>
      </c>
      <c r="Z6" s="82">
        <v>24227.469578064996</v>
      </c>
      <c r="AA6" s="85">
        <v>24588.844824070155</v>
      </c>
    </row>
    <row r="7" spans="2:27" ht="15">
      <c r="B7" s="58"/>
      <c r="C7" s="54"/>
      <c r="D7" s="54"/>
      <c r="E7" s="54" t="s">
        <v>182</v>
      </c>
      <c r="F7" s="55"/>
      <c r="G7" s="59" t="s">
        <v>127</v>
      </c>
      <c r="H7" s="83">
        <v>44314.013</v>
      </c>
      <c r="I7" s="21">
        <v>46354.56521388855</v>
      </c>
      <c r="J7" s="21">
        <v>48994.37785068307</v>
      </c>
      <c r="K7" s="83">
        <v>51957.748618099955</v>
      </c>
      <c r="L7" s="82">
        <v>10948.2604498348</v>
      </c>
      <c r="M7" s="82">
        <v>11036.3342431051</v>
      </c>
      <c r="N7" s="82">
        <v>11103.7366998327</v>
      </c>
      <c r="O7" s="83">
        <v>11225.6816072274</v>
      </c>
      <c r="P7" s="84">
        <v>11381.845160014349</v>
      </c>
      <c r="Q7" s="82">
        <v>11505.034098784432</v>
      </c>
      <c r="R7" s="82">
        <v>11655.45149488586</v>
      </c>
      <c r="S7" s="83">
        <v>11812.234460203905</v>
      </c>
      <c r="T7" s="84">
        <v>11980.868731591088</v>
      </c>
      <c r="U7" s="82">
        <v>12158.415493178276</v>
      </c>
      <c r="V7" s="82">
        <v>12337.251499137172</v>
      </c>
      <c r="W7" s="83">
        <v>12517.842126776539</v>
      </c>
      <c r="X7" s="82">
        <v>12703.775290598764</v>
      </c>
      <c r="Y7" s="82">
        <v>12893.82792146563</v>
      </c>
      <c r="Z7" s="82">
        <v>13083.540495516216</v>
      </c>
      <c r="AA7" s="85">
        <v>13276.604910519342</v>
      </c>
    </row>
    <row r="8" spans="2:27" ht="15">
      <c r="B8" s="58"/>
      <c r="C8" s="54"/>
      <c r="D8" s="54"/>
      <c r="E8" s="54" t="s">
        <v>30</v>
      </c>
      <c r="F8" s="55"/>
      <c r="G8" s="59" t="s">
        <v>127</v>
      </c>
      <c r="H8" s="83">
        <v>15756.188999999998</v>
      </c>
      <c r="I8" s="82">
        <v>16306.663985978948</v>
      </c>
      <c r="J8" s="82">
        <v>17003.72132245002</v>
      </c>
      <c r="K8" s="83">
        <v>17747.87405736407</v>
      </c>
      <c r="L8" s="82">
        <v>3913.59626923193</v>
      </c>
      <c r="M8" s="82">
        <v>3929.381580313</v>
      </c>
      <c r="N8" s="82">
        <v>3959.41059396838</v>
      </c>
      <c r="O8" s="83">
        <v>3953.80055648669</v>
      </c>
      <c r="P8" s="84">
        <v>4007.829241091082</v>
      </c>
      <c r="Q8" s="82">
        <v>4054.0795905332734</v>
      </c>
      <c r="R8" s="82">
        <v>4099.347443241168</v>
      </c>
      <c r="S8" s="83">
        <v>4145.407711113425</v>
      </c>
      <c r="T8" s="84">
        <v>4186.032706682337</v>
      </c>
      <c r="U8" s="82">
        <v>4228.855821271698</v>
      </c>
      <c r="V8" s="82">
        <v>4272.328459114371</v>
      </c>
      <c r="W8" s="83">
        <v>4316.504335381614</v>
      </c>
      <c r="X8" s="82">
        <v>4364.275088861282</v>
      </c>
      <c r="Y8" s="82">
        <v>4412.4610501174</v>
      </c>
      <c r="Z8" s="82">
        <v>4461.059896123392</v>
      </c>
      <c r="AA8" s="85">
        <v>4510.078022261998</v>
      </c>
    </row>
    <row r="9" spans="2:27" ht="15">
      <c r="B9" s="58"/>
      <c r="C9" s="54"/>
      <c r="D9" s="54"/>
      <c r="E9" s="54" t="s">
        <v>1</v>
      </c>
      <c r="F9" s="55"/>
      <c r="G9" s="59" t="s">
        <v>127</v>
      </c>
      <c r="H9" s="83">
        <v>16331.883000000002</v>
      </c>
      <c r="I9" s="82">
        <v>17024.09637915252</v>
      </c>
      <c r="J9" s="82">
        <v>18767.45031038876</v>
      </c>
      <c r="K9" s="83">
        <v>20046.64563141363</v>
      </c>
      <c r="L9" s="82">
        <v>4284.08307421389</v>
      </c>
      <c r="M9" s="82">
        <v>4252.14016375834</v>
      </c>
      <c r="N9" s="82">
        <v>3885.20393701332</v>
      </c>
      <c r="O9" s="83">
        <v>3910.45582501445</v>
      </c>
      <c r="P9" s="84">
        <v>4042.440104685606</v>
      </c>
      <c r="Q9" s="82">
        <v>4208.369296306062</v>
      </c>
      <c r="R9" s="82">
        <v>4333.392313133445</v>
      </c>
      <c r="S9" s="83">
        <v>4439.894665027407</v>
      </c>
      <c r="T9" s="84">
        <v>4544.929974339048</v>
      </c>
      <c r="U9" s="82">
        <v>4651.881933593182</v>
      </c>
      <c r="V9" s="82">
        <v>4744.452122372472</v>
      </c>
      <c r="W9" s="83">
        <v>4826.186280084053</v>
      </c>
      <c r="X9" s="82">
        <v>4900.898304486737</v>
      </c>
      <c r="Y9" s="82">
        <v>4972.723577886061</v>
      </c>
      <c r="Z9" s="82">
        <v>5047.3672282432</v>
      </c>
      <c r="AA9" s="85">
        <v>5125.656520797632</v>
      </c>
    </row>
    <row r="10" spans="2:27" ht="15">
      <c r="B10" s="58"/>
      <c r="C10" s="54"/>
      <c r="D10" s="54"/>
      <c r="E10" s="54" t="s">
        <v>2</v>
      </c>
      <c r="F10" s="55"/>
      <c r="G10" s="59" t="s">
        <v>127</v>
      </c>
      <c r="H10" s="83">
        <v>76402.08499999999</v>
      </c>
      <c r="I10" s="82">
        <v>79685.32557902</v>
      </c>
      <c r="J10" s="82">
        <v>84765.54948352184</v>
      </c>
      <c r="K10" s="83">
        <v>89752.26830687765</v>
      </c>
      <c r="L10" s="82">
        <v>19145.939793280617</v>
      </c>
      <c r="M10" s="82">
        <v>19217.85598717644</v>
      </c>
      <c r="N10" s="82">
        <v>18948.351230814398</v>
      </c>
      <c r="O10" s="83">
        <v>19089.93798872854</v>
      </c>
      <c r="P10" s="84">
        <v>19432.114505791036</v>
      </c>
      <c r="Q10" s="82">
        <v>19767.482985623767</v>
      </c>
      <c r="R10" s="82">
        <v>20088.191251260472</v>
      </c>
      <c r="S10" s="83">
        <v>20397.536836344738</v>
      </c>
      <c r="T10" s="84">
        <v>20711.831412612475</v>
      </c>
      <c r="U10" s="82">
        <v>21039.153248043156</v>
      </c>
      <c r="V10" s="82">
        <v>21354.032080624016</v>
      </c>
      <c r="W10" s="83">
        <v>21660.532742242205</v>
      </c>
      <c r="X10" s="82">
        <v>21968.948683946783</v>
      </c>
      <c r="Y10" s="82">
        <v>22279.01254946909</v>
      </c>
      <c r="Z10" s="82">
        <v>22591.96761988281</v>
      </c>
      <c r="AA10" s="85">
        <v>22912.33945357897</v>
      </c>
    </row>
    <row r="11" spans="2:27" ht="15">
      <c r="B11" s="58"/>
      <c r="C11" s="54"/>
      <c r="D11" s="54" t="s">
        <v>31</v>
      </c>
      <c r="E11" s="54"/>
      <c r="F11" s="55"/>
      <c r="G11" s="59" t="s">
        <v>127</v>
      </c>
      <c r="H11" s="83">
        <v>75950.44800000009</v>
      </c>
      <c r="I11" s="82">
        <v>82906.12189523884</v>
      </c>
      <c r="J11" s="82">
        <v>90932.03715817019</v>
      </c>
      <c r="K11" s="83">
        <v>100802.4082479041</v>
      </c>
      <c r="L11" s="82">
        <v>18387.8594543572</v>
      </c>
      <c r="M11" s="82">
        <v>19145.2680982529</v>
      </c>
      <c r="N11" s="82">
        <v>18735.2193976876</v>
      </c>
      <c r="O11" s="83">
        <v>19682.1010497024</v>
      </c>
      <c r="P11" s="84">
        <v>20143.688579409092</v>
      </c>
      <c r="Q11" s="82">
        <v>20545.5391583643</v>
      </c>
      <c r="R11" s="82">
        <v>20917.778963579036</v>
      </c>
      <c r="S11" s="83">
        <v>21299.115193886424</v>
      </c>
      <c r="T11" s="84">
        <v>21949.489639517236</v>
      </c>
      <c r="U11" s="82">
        <v>22432.098091697684</v>
      </c>
      <c r="V11" s="82">
        <v>23017.81200341883</v>
      </c>
      <c r="W11" s="83">
        <v>23532.637423536442</v>
      </c>
      <c r="X11" s="82">
        <v>24222.903617411404</v>
      </c>
      <c r="Y11" s="82">
        <v>24853.88466878608</v>
      </c>
      <c r="Z11" s="82">
        <v>25634.006172024634</v>
      </c>
      <c r="AA11" s="85">
        <v>26091.613789681993</v>
      </c>
    </row>
    <row r="12" spans="2:27" ht="15">
      <c r="B12" s="58"/>
      <c r="C12" s="54"/>
      <c r="D12" s="54" t="s">
        <v>32</v>
      </c>
      <c r="E12" s="54"/>
      <c r="F12" s="55"/>
      <c r="G12" s="59" t="s">
        <v>127</v>
      </c>
      <c r="H12" s="83">
        <v>72928.8179999999</v>
      </c>
      <c r="I12" s="82">
        <v>80372.70421776011</v>
      </c>
      <c r="J12" s="82">
        <v>88119.18252862645</v>
      </c>
      <c r="K12" s="83">
        <v>96930.94940149457</v>
      </c>
      <c r="L12" s="82">
        <v>17752.7900634704</v>
      </c>
      <c r="M12" s="82">
        <v>18398.180767989</v>
      </c>
      <c r="N12" s="82">
        <v>17881.024240387</v>
      </c>
      <c r="O12" s="83">
        <v>18896.8229281535</v>
      </c>
      <c r="P12" s="84">
        <v>19434.5673634299</v>
      </c>
      <c r="Q12" s="82">
        <v>19904.54009764066</v>
      </c>
      <c r="R12" s="82">
        <v>20319.097016463667</v>
      </c>
      <c r="S12" s="83">
        <v>20714.49974022589</v>
      </c>
      <c r="T12" s="84">
        <v>21303.350974988753</v>
      </c>
      <c r="U12" s="82">
        <v>21760.04256162088</v>
      </c>
      <c r="V12" s="82">
        <v>22291.950087876805</v>
      </c>
      <c r="W12" s="83">
        <v>22763.838904140004</v>
      </c>
      <c r="X12" s="82">
        <v>23351.158922679602</v>
      </c>
      <c r="Y12" s="82">
        <v>23913.27039260136</v>
      </c>
      <c r="Z12" s="82">
        <v>24611.226692646527</v>
      </c>
      <c r="AA12" s="85">
        <v>25055.293393567077</v>
      </c>
    </row>
    <row r="13" spans="2:27" ht="15.75" thickBot="1">
      <c r="B13" s="60"/>
      <c r="C13" s="61"/>
      <c r="D13" s="61" t="s">
        <v>33</v>
      </c>
      <c r="E13" s="61"/>
      <c r="F13" s="62"/>
      <c r="G13" s="101" t="s">
        <v>127</v>
      </c>
      <c r="H13" s="86">
        <v>3021.630000000201</v>
      </c>
      <c r="I13" s="87">
        <v>2533.4176774787375</v>
      </c>
      <c r="J13" s="87">
        <v>2812.854629543748</v>
      </c>
      <c r="K13" s="86">
        <v>3871.458846409543</v>
      </c>
      <c r="L13" s="87">
        <v>635.0693908868016</v>
      </c>
      <c r="M13" s="87">
        <v>747.0873302638975</v>
      </c>
      <c r="N13" s="87">
        <v>854.1951573006008</v>
      </c>
      <c r="O13" s="86">
        <v>785.2781215489013</v>
      </c>
      <c r="P13" s="88">
        <v>709.121215979194</v>
      </c>
      <c r="Q13" s="87">
        <v>640.9990607236396</v>
      </c>
      <c r="R13" s="87">
        <v>598.6819471153685</v>
      </c>
      <c r="S13" s="86">
        <v>584.6154536605354</v>
      </c>
      <c r="T13" s="88">
        <v>646.1386645284838</v>
      </c>
      <c r="U13" s="87">
        <v>672.0555300768028</v>
      </c>
      <c r="V13" s="87">
        <v>725.8619155420238</v>
      </c>
      <c r="W13" s="86">
        <v>768.7985193964378</v>
      </c>
      <c r="X13" s="87">
        <v>871.7446947318022</v>
      </c>
      <c r="Y13" s="87">
        <v>940.6142761847186</v>
      </c>
      <c r="Z13" s="87">
        <v>1022.7794793781068</v>
      </c>
      <c r="AA13" s="89">
        <v>1036.3203961149156</v>
      </c>
    </row>
    <row r="14" ht="15.75" thickBot="1">
      <c r="G14" s="65"/>
    </row>
    <row r="15" spans="2:27" ht="30" customHeight="1">
      <c r="B15" s="220" t="str">
        <f>"Strednodobá predikcia "&amp;Súhrn!$H$3&amp;" - komponenty HDP [zmena oproti predchádzajúcemu obdobiu]"</f>
        <v>Strednodobá predikcia P1Q-2017 - komponenty HDP [zmena oproti predchádzajúcemu obdobiu]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2"/>
    </row>
    <row r="16" spans="2:27" ht="15">
      <c r="B16" s="280" t="s">
        <v>29</v>
      </c>
      <c r="C16" s="281"/>
      <c r="D16" s="281"/>
      <c r="E16" s="281"/>
      <c r="F16" s="282"/>
      <c r="G16" s="285" t="s">
        <v>72</v>
      </c>
      <c r="H16" s="38" t="str">
        <f>H$3</f>
        <v>Skutočnosť</v>
      </c>
      <c r="I16" s="284">
        <f>I$3</f>
        <v>2017</v>
      </c>
      <c r="J16" s="284">
        <f>J$3</f>
        <v>2018</v>
      </c>
      <c r="K16" s="286">
        <f>K$3</f>
        <v>2019</v>
      </c>
      <c r="L16" s="288">
        <f>L$3</f>
        <v>2016</v>
      </c>
      <c r="M16" s="289"/>
      <c r="N16" s="289"/>
      <c r="O16" s="289"/>
      <c r="P16" s="288">
        <f>P$3</f>
        <v>2017</v>
      </c>
      <c r="Q16" s="289"/>
      <c r="R16" s="289"/>
      <c r="S16" s="290"/>
      <c r="T16" s="288">
        <f>T$3</f>
        <v>2018</v>
      </c>
      <c r="U16" s="289"/>
      <c r="V16" s="289"/>
      <c r="W16" s="290"/>
      <c r="X16" s="289">
        <f>X$3</f>
        <v>2019</v>
      </c>
      <c r="Y16" s="289"/>
      <c r="Z16" s="289"/>
      <c r="AA16" s="291"/>
    </row>
    <row r="17" spans="2:27" ht="15">
      <c r="B17" s="273"/>
      <c r="C17" s="274"/>
      <c r="D17" s="274"/>
      <c r="E17" s="274"/>
      <c r="F17" s="275"/>
      <c r="G17" s="277"/>
      <c r="H17" s="39">
        <f>$H$4</f>
        <v>2016</v>
      </c>
      <c r="I17" s="279"/>
      <c r="J17" s="279"/>
      <c r="K17" s="287"/>
      <c r="L17" s="43" t="s">
        <v>3</v>
      </c>
      <c r="M17" s="43" t="s">
        <v>4</v>
      </c>
      <c r="N17" s="43" t="s">
        <v>5</v>
      </c>
      <c r="O17" s="153" t="s">
        <v>6</v>
      </c>
      <c r="P17" s="45" t="s">
        <v>3</v>
      </c>
      <c r="Q17" s="43" t="s">
        <v>4</v>
      </c>
      <c r="R17" s="43" t="s">
        <v>5</v>
      </c>
      <c r="S17" s="153" t="s">
        <v>6</v>
      </c>
      <c r="T17" s="45" t="s">
        <v>3</v>
      </c>
      <c r="U17" s="43" t="s">
        <v>4</v>
      </c>
      <c r="V17" s="43" t="s">
        <v>5</v>
      </c>
      <c r="W17" s="232" t="s">
        <v>6</v>
      </c>
      <c r="X17" s="43" t="s">
        <v>3</v>
      </c>
      <c r="Y17" s="43" t="s">
        <v>4</v>
      </c>
      <c r="Z17" s="43" t="s">
        <v>5</v>
      </c>
      <c r="AA17" s="46" t="s">
        <v>6</v>
      </c>
    </row>
    <row r="18" spans="2:27" ht="3.75" customHeight="1">
      <c r="B18" s="47"/>
      <c r="C18" s="48"/>
      <c r="D18" s="48"/>
      <c r="E18" s="48"/>
      <c r="F18" s="49"/>
      <c r="G18" s="37"/>
      <c r="H18" s="51"/>
      <c r="I18" s="53"/>
      <c r="J18" s="52"/>
      <c r="K18" s="51"/>
      <c r="L18" s="54"/>
      <c r="M18" s="54"/>
      <c r="N18" s="54"/>
      <c r="O18" s="55"/>
      <c r="P18" s="56"/>
      <c r="Q18" s="54"/>
      <c r="R18" s="54"/>
      <c r="S18" s="55"/>
      <c r="T18" s="56"/>
      <c r="U18" s="54"/>
      <c r="V18" s="54"/>
      <c r="W18" s="55"/>
      <c r="X18" s="54"/>
      <c r="Y18" s="54"/>
      <c r="Z18" s="54"/>
      <c r="AA18" s="57"/>
    </row>
    <row r="19" spans="2:27" ht="15">
      <c r="B19" s="58"/>
      <c r="C19" s="54" t="s">
        <v>0</v>
      </c>
      <c r="D19" s="54"/>
      <c r="E19" s="54"/>
      <c r="F19" s="55"/>
      <c r="G19" s="59" t="s">
        <v>128</v>
      </c>
      <c r="H19" s="72">
        <v>3.2851497159136045</v>
      </c>
      <c r="I19" s="73">
        <v>3.2368404044978547</v>
      </c>
      <c r="J19" s="73">
        <v>4.180324699457032</v>
      </c>
      <c r="K19" s="72">
        <v>4.550900050371524</v>
      </c>
      <c r="L19" s="73">
        <v>0.615034199900407</v>
      </c>
      <c r="M19" s="73">
        <v>0.8288718876777494</v>
      </c>
      <c r="N19" s="73">
        <v>0.654695918862231</v>
      </c>
      <c r="O19" s="72">
        <v>0.7843602711387234</v>
      </c>
      <c r="P19" s="74">
        <v>0.820000599999986</v>
      </c>
      <c r="Q19" s="73">
        <v>0.8164898210000189</v>
      </c>
      <c r="R19" s="73">
        <v>0.8093217999999922</v>
      </c>
      <c r="S19" s="72">
        <v>0.9496897606729391</v>
      </c>
      <c r="T19" s="74">
        <v>1.2587911614691478</v>
      </c>
      <c r="U19" s="73">
        <v>1.0070364135332568</v>
      </c>
      <c r="V19" s="73">
        <v>1.074606778488345</v>
      </c>
      <c r="W19" s="72">
        <v>0.969694496716528</v>
      </c>
      <c r="X19" s="73">
        <v>1.2847216422366046</v>
      </c>
      <c r="Y19" s="73">
        <v>1.1377690394680116</v>
      </c>
      <c r="Z19" s="73">
        <v>1.2085364741634805</v>
      </c>
      <c r="AA19" s="75">
        <v>0.8643816278028851</v>
      </c>
    </row>
    <row r="20" spans="2:27" ht="15">
      <c r="B20" s="58"/>
      <c r="C20" s="54"/>
      <c r="D20" s="54"/>
      <c r="E20" s="54" t="s">
        <v>182</v>
      </c>
      <c r="F20" s="55"/>
      <c r="G20" s="59" t="s">
        <v>128</v>
      </c>
      <c r="H20" s="72">
        <v>2.87472142742196</v>
      </c>
      <c r="I20" s="73">
        <v>3.2568245617454465</v>
      </c>
      <c r="J20" s="73">
        <v>3.608582639703272</v>
      </c>
      <c r="K20" s="72">
        <v>3.8411165280449495</v>
      </c>
      <c r="L20" s="73">
        <v>0.7446477793898225</v>
      </c>
      <c r="M20" s="73">
        <v>0.8082533732939368</v>
      </c>
      <c r="N20" s="73">
        <v>0.6431902172932382</v>
      </c>
      <c r="O20" s="72">
        <v>0.8481779077346658</v>
      </c>
      <c r="P20" s="74">
        <v>0.8592387522150062</v>
      </c>
      <c r="Q20" s="73">
        <v>0.786000000000044</v>
      </c>
      <c r="R20" s="73">
        <v>0.7859999999999587</v>
      </c>
      <c r="S20" s="72">
        <v>0.8632841096057433</v>
      </c>
      <c r="T20" s="74">
        <v>0.9118135887832466</v>
      </c>
      <c r="U20" s="73">
        <v>0.9480786209833667</v>
      </c>
      <c r="V20" s="73">
        <v>0.9363158303779926</v>
      </c>
      <c r="W20" s="72">
        <v>0.9257696161979538</v>
      </c>
      <c r="X20" s="73">
        <v>0.9534540926740931</v>
      </c>
      <c r="Y20" s="73">
        <v>0.9682521092825596</v>
      </c>
      <c r="Z20" s="73">
        <v>0.9439490500395777</v>
      </c>
      <c r="AA20" s="75">
        <v>0.9428422764201372</v>
      </c>
    </row>
    <row r="21" spans="2:27" ht="15">
      <c r="B21" s="58"/>
      <c r="C21" s="54"/>
      <c r="D21" s="54"/>
      <c r="E21" s="54" t="s">
        <v>30</v>
      </c>
      <c r="F21" s="55"/>
      <c r="G21" s="59" t="s">
        <v>128</v>
      </c>
      <c r="H21" s="72">
        <v>1.610732776383884</v>
      </c>
      <c r="I21" s="73">
        <v>1.3470635371736392</v>
      </c>
      <c r="J21" s="73">
        <v>1.2493289828288994</v>
      </c>
      <c r="K21" s="72">
        <v>1.6077438331392244</v>
      </c>
      <c r="L21" s="73">
        <v>-0.30473396498639715</v>
      </c>
      <c r="M21" s="73">
        <v>0.2502697826987941</v>
      </c>
      <c r="N21" s="73">
        <v>0.23833712703695653</v>
      </c>
      <c r="O21" s="72">
        <v>-0.30324383597869087</v>
      </c>
      <c r="P21" s="74">
        <v>0.5776696917215105</v>
      </c>
      <c r="Q21" s="73">
        <v>0.675034788203476</v>
      </c>
      <c r="R21" s="73">
        <v>0.5060785916220425</v>
      </c>
      <c r="S21" s="72">
        <v>0.2005526416218686</v>
      </c>
      <c r="T21" s="74">
        <v>0.24151947289328746</v>
      </c>
      <c r="U21" s="73">
        <v>0.2651814936971135</v>
      </c>
      <c r="V21" s="73">
        <v>0.2972073905784782</v>
      </c>
      <c r="W21" s="72">
        <v>0.33397780907698404</v>
      </c>
      <c r="X21" s="73">
        <v>0.4248687326027607</v>
      </c>
      <c r="Y21" s="73">
        <v>0.45885859038823185</v>
      </c>
      <c r="Z21" s="73">
        <v>0.4770195821329537</v>
      </c>
      <c r="AA21" s="75">
        <v>0.4979065270348144</v>
      </c>
    </row>
    <row r="22" spans="2:27" ht="15">
      <c r="B22" s="58"/>
      <c r="C22" s="54"/>
      <c r="D22" s="54"/>
      <c r="E22" s="54" t="s">
        <v>1</v>
      </c>
      <c r="F22" s="55"/>
      <c r="G22" s="59" t="s">
        <v>128</v>
      </c>
      <c r="H22" s="72">
        <v>-9.252973985216897</v>
      </c>
      <c r="I22" s="73">
        <v>2.495602733802045</v>
      </c>
      <c r="J22" s="73">
        <v>8.134688617183201</v>
      </c>
      <c r="K22" s="72">
        <v>4.422748864024101</v>
      </c>
      <c r="L22" s="73">
        <v>-8.077579501565864</v>
      </c>
      <c r="M22" s="73">
        <v>-1.570531683309909</v>
      </c>
      <c r="N22" s="73">
        <v>-7.789135584683336</v>
      </c>
      <c r="O22" s="72">
        <v>-0.2710548803479611</v>
      </c>
      <c r="P22" s="74">
        <v>3.0153089282974435</v>
      </c>
      <c r="Q22" s="73">
        <v>3.0164676591712976</v>
      </c>
      <c r="R22" s="73">
        <v>2.9916122562295726</v>
      </c>
      <c r="S22" s="72">
        <v>2.0369161582012225</v>
      </c>
      <c r="T22" s="74">
        <v>1.8366031299799914</v>
      </c>
      <c r="U22" s="73">
        <v>1.771193826803568</v>
      </c>
      <c r="V22" s="73">
        <v>1.4079497269218848</v>
      </c>
      <c r="W22" s="72">
        <v>1.1581781467876624</v>
      </c>
      <c r="X22" s="73">
        <v>0.9792661242722858</v>
      </c>
      <c r="Y22" s="73">
        <v>0.9015462308440618</v>
      </c>
      <c r="Z22" s="73">
        <v>0.908218068734044</v>
      </c>
      <c r="AA22" s="75">
        <v>0.9408889799242814</v>
      </c>
    </row>
    <row r="23" spans="2:27" ht="15">
      <c r="B23" s="58"/>
      <c r="C23" s="54"/>
      <c r="D23" s="54"/>
      <c r="E23" s="54" t="s">
        <v>2</v>
      </c>
      <c r="F23" s="55"/>
      <c r="G23" s="59" t="s">
        <v>128</v>
      </c>
      <c r="H23" s="72">
        <v>-0.3908199768245595</v>
      </c>
      <c r="I23" s="73">
        <v>2.6947575752977997</v>
      </c>
      <c r="J23" s="73">
        <v>4.15567200776961</v>
      </c>
      <c r="K23" s="72">
        <v>3.540196312703344</v>
      </c>
      <c r="L23" s="73">
        <v>-1.7024963042974406</v>
      </c>
      <c r="M23" s="73">
        <v>0.13102245865582063</v>
      </c>
      <c r="N23" s="73">
        <v>-1.4048820925952583</v>
      </c>
      <c r="O23" s="72">
        <v>0.3666955338941307</v>
      </c>
      <c r="P23" s="74">
        <v>1.2687043408309222</v>
      </c>
      <c r="Q23" s="73">
        <v>1.2550202546666185</v>
      </c>
      <c r="R23" s="73">
        <v>1.2239530274560195</v>
      </c>
      <c r="S23" s="72">
        <v>0.997947112055229</v>
      </c>
      <c r="T23" s="74">
        <v>0.9914177067101662</v>
      </c>
      <c r="U23" s="73">
        <v>1.0043341255710203</v>
      </c>
      <c r="V23" s="73">
        <v>0.9212954682113548</v>
      </c>
      <c r="W23" s="72">
        <v>0.8649953146172322</v>
      </c>
      <c r="X23" s="73">
        <v>0.8569564143449355</v>
      </c>
      <c r="Y23" s="73">
        <v>0.854049141152629</v>
      </c>
      <c r="Z23" s="73">
        <v>0.8456209782966795</v>
      </c>
      <c r="AA23" s="75">
        <v>0.8570457141631636</v>
      </c>
    </row>
    <row r="24" spans="2:27" ht="15">
      <c r="B24" s="58"/>
      <c r="C24" s="54"/>
      <c r="D24" s="54" t="s">
        <v>31</v>
      </c>
      <c r="E24" s="54"/>
      <c r="F24" s="55"/>
      <c r="G24" s="59" t="s">
        <v>128</v>
      </c>
      <c r="H24" s="72">
        <v>4.763717831108693</v>
      </c>
      <c r="I24" s="73">
        <v>6.445640803560167</v>
      </c>
      <c r="J24" s="73">
        <v>7.636919135042675</v>
      </c>
      <c r="K24" s="72">
        <v>8.718051051033797</v>
      </c>
      <c r="L24" s="73">
        <v>-0.594622275034169</v>
      </c>
      <c r="M24" s="73">
        <v>4.873960899716295</v>
      </c>
      <c r="N24" s="73">
        <v>-1.5571343060253895</v>
      </c>
      <c r="O24" s="72">
        <v>3.6073465386600105</v>
      </c>
      <c r="P24" s="74">
        <v>1.2210000600000086</v>
      </c>
      <c r="Q24" s="73">
        <v>1.3126218900000026</v>
      </c>
      <c r="R24" s="73">
        <v>1.3429863999999867</v>
      </c>
      <c r="S24" s="72">
        <v>1.385165992060223</v>
      </c>
      <c r="T24" s="74">
        <v>2.58574284831235</v>
      </c>
      <c r="U24" s="73">
        <v>1.7215458382848539</v>
      </c>
      <c r="V24" s="73">
        <v>2.132534814012189</v>
      </c>
      <c r="W24" s="72">
        <v>1.7574284489714387</v>
      </c>
      <c r="X24" s="73">
        <v>2.4345816726063703</v>
      </c>
      <c r="Y24" s="73">
        <v>2.102622825230398</v>
      </c>
      <c r="Z24" s="73">
        <v>2.6124243208768263</v>
      </c>
      <c r="AA24" s="75">
        <v>1.2512296087338939</v>
      </c>
    </row>
    <row r="25" spans="2:27" ht="15">
      <c r="B25" s="58"/>
      <c r="C25" s="54"/>
      <c r="D25" s="54" t="s">
        <v>32</v>
      </c>
      <c r="E25" s="54"/>
      <c r="F25" s="55"/>
      <c r="G25" s="59" t="s">
        <v>128</v>
      </c>
      <c r="H25" s="72">
        <v>2.9294394246848157</v>
      </c>
      <c r="I25" s="73">
        <v>6.514587542097729</v>
      </c>
      <c r="J25" s="73">
        <v>7.605399173266591</v>
      </c>
      <c r="K25" s="72">
        <v>8.039786002134392</v>
      </c>
      <c r="L25" s="73">
        <v>-1.4111787235038946</v>
      </c>
      <c r="M25" s="73">
        <v>4.46114013806698</v>
      </c>
      <c r="N25" s="73">
        <v>-2.472617132615156</v>
      </c>
      <c r="O25" s="72">
        <v>4.005426219900414</v>
      </c>
      <c r="P25" s="74">
        <v>1.3565400000000096</v>
      </c>
      <c r="Q25" s="73">
        <v>1.4495685432099918</v>
      </c>
      <c r="R25" s="73">
        <v>1.5145223156000043</v>
      </c>
      <c r="S25" s="72">
        <v>1.4485900261962144</v>
      </c>
      <c r="T25" s="74">
        <v>2.4125523127270583</v>
      </c>
      <c r="U25" s="73">
        <v>1.758626963546206</v>
      </c>
      <c r="V25" s="73">
        <v>2.055474281325999</v>
      </c>
      <c r="W25" s="72">
        <v>1.7080832314603214</v>
      </c>
      <c r="X25" s="73">
        <v>2.1159335738217777</v>
      </c>
      <c r="Y25" s="73">
        <v>1.9097432879237033</v>
      </c>
      <c r="Z25" s="73">
        <v>2.3903698966632305</v>
      </c>
      <c r="AA25" s="75">
        <v>1.265846112210184</v>
      </c>
    </row>
    <row r="26" spans="2:27" ht="15.75" thickBot="1">
      <c r="B26" s="60"/>
      <c r="C26" s="61"/>
      <c r="D26" s="61" t="s">
        <v>33</v>
      </c>
      <c r="E26" s="61"/>
      <c r="F26" s="62"/>
      <c r="G26" s="101" t="s">
        <v>128</v>
      </c>
      <c r="H26" s="77">
        <v>34.85225994564507</v>
      </c>
      <c r="I26" s="76">
        <v>5.582401914018462</v>
      </c>
      <c r="J26" s="76">
        <v>8.0350451023062</v>
      </c>
      <c r="K26" s="77">
        <v>17.251088789530698</v>
      </c>
      <c r="L26" s="76">
        <v>12.199751615160224</v>
      </c>
      <c r="M26" s="76">
        <v>10.557647654654701</v>
      </c>
      <c r="N26" s="76">
        <v>10.352125720142013</v>
      </c>
      <c r="O26" s="77">
        <v>-0.9693324682522331</v>
      </c>
      <c r="P26" s="78">
        <v>-0.41556782001289605</v>
      </c>
      <c r="Q26" s="76">
        <v>-0.3703562794659092</v>
      </c>
      <c r="R26" s="76">
        <v>-0.8035771551538886</v>
      </c>
      <c r="S26" s="77">
        <v>0.5729440589626904</v>
      </c>
      <c r="T26" s="78">
        <v>4.822968849154478</v>
      </c>
      <c r="U26" s="76">
        <v>1.2535571656747209</v>
      </c>
      <c r="V26" s="76">
        <v>3.109941695327038</v>
      </c>
      <c r="W26" s="77">
        <v>2.376904066451118</v>
      </c>
      <c r="X26" s="76">
        <v>6.408728962029102</v>
      </c>
      <c r="Y26" s="76">
        <v>4.411150255730092</v>
      </c>
      <c r="Z26" s="76">
        <v>5.206467146089494</v>
      </c>
      <c r="AA26" s="79">
        <v>1.085049943366485</v>
      </c>
    </row>
    <row r="27" ht="15.75" thickBot="1"/>
    <row r="28" spans="2:27" ht="30" customHeight="1">
      <c r="B28" s="220" t="str">
        <f>"Strednodobá predikcia "&amp;Súhrn!$H$3&amp;" - komponenty HDP [príspevky k rastu]"</f>
        <v>Strednodobá predikcia P1Q-2017 - komponenty HDP [príspevky k rastu]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2"/>
    </row>
    <row r="29" spans="2:27" ht="15">
      <c r="B29" s="280" t="s">
        <v>29</v>
      </c>
      <c r="C29" s="281"/>
      <c r="D29" s="281"/>
      <c r="E29" s="281"/>
      <c r="F29" s="282"/>
      <c r="G29" s="285" t="s">
        <v>72</v>
      </c>
      <c r="H29" s="38" t="str">
        <f>H$3</f>
        <v>Skutočnosť</v>
      </c>
      <c r="I29" s="284">
        <f>I$3</f>
        <v>2017</v>
      </c>
      <c r="J29" s="284">
        <f>J$3</f>
        <v>2018</v>
      </c>
      <c r="K29" s="286">
        <f>K$3</f>
        <v>2019</v>
      </c>
      <c r="L29" s="288">
        <f>L$3</f>
        <v>2016</v>
      </c>
      <c r="M29" s="289"/>
      <c r="N29" s="289"/>
      <c r="O29" s="289"/>
      <c r="P29" s="288">
        <f>P$3</f>
        <v>2017</v>
      </c>
      <c r="Q29" s="289"/>
      <c r="R29" s="289"/>
      <c r="S29" s="290"/>
      <c r="T29" s="288">
        <f>T$3</f>
        <v>2018</v>
      </c>
      <c r="U29" s="289"/>
      <c r="V29" s="289"/>
      <c r="W29" s="290"/>
      <c r="X29" s="289">
        <f>X$3</f>
        <v>2019</v>
      </c>
      <c r="Y29" s="289"/>
      <c r="Z29" s="289"/>
      <c r="AA29" s="291"/>
    </row>
    <row r="30" spans="2:27" ht="15">
      <c r="B30" s="273"/>
      <c r="C30" s="274"/>
      <c r="D30" s="274"/>
      <c r="E30" s="274"/>
      <c r="F30" s="275"/>
      <c r="G30" s="277"/>
      <c r="H30" s="39">
        <f>$H$4</f>
        <v>2016</v>
      </c>
      <c r="I30" s="279"/>
      <c r="J30" s="279"/>
      <c r="K30" s="287"/>
      <c r="L30" s="43" t="s">
        <v>3</v>
      </c>
      <c r="M30" s="43" t="s">
        <v>4</v>
      </c>
      <c r="N30" s="43" t="s">
        <v>5</v>
      </c>
      <c r="O30" s="153" t="s">
        <v>6</v>
      </c>
      <c r="P30" s="45" t="s">
        <v>3</v>
      </c>
      <c r="Q30" s="43" t="s">
        <v>4</v>
      </c>
      <c r="R30" s="43" t="s">
        <v>5</v>
      </c>
      <c r="S30" s="153" t="s">
        <v>6</v>
      </c>
      <c r="T30" s="45" t="s">
        <v>3</v>
      </c>
      <c r="U30" s="43" t="s">
        <v>4</v>
      </c>
      <c r="V30" s="43" t="s">
        <v>5</v>
      </c>
      <c r="W30" s="232" t="s">
        <v>6</v>
      </c>
      <c r="X30" s="43" t="s">
        <v>3</v>
      </c>
      <c r="Y30" s="43" t="s">
        <v>4</v>
      </c>
      <c r="Z30" s="43" t="s">
        <v>5</v>
      </c>
      <c r="AA30" s="46" t="s">
        <v>6</v>
      </c>
    </row>
    <row r="31" spans="2:27" ht="3.75" customHeight="1">
      <c r="B31" s="47"/>
      <c r="C31" s="48"/>
      <c r="D31" s="48"/>
      <c r="E31" s="48"/>
      <c r="F31" s="49"/>
      <c r="G31" s="37"/>
      <c r="H31" s="51"/>
      <c r="I31" s="53"/>
      <c r="J31" s="52"/>
      <c r="K31" s="51"/>
      <c r="L31" s="54"/>
      <c r="M31" s="54"/>
      <c r="N31" s="54"/>
      <c r="O31" s="55"/>
      <c r="P31" s="56"/>
      <c r="Q31" s="54"/>
      <c r="R31" s="54"/>
      <c r="S31" s="55"/>
      <c r="T31" s="56"/>
      <c r="U31" s="54"/>
      <c r="V31" s="54"/>
      <c r="W31" s="55"/>
      <c r="X31" s="54"/>
      <c r="Y31" s="54"/>
      <c r="Z31" s="54"/>
      <c r="AA31" s="57"/>
    </row>
    <row r="32" spans="2:27" ht="15">
      <c r="B32" s="58"/>
      <c r="C32" s="54" t="s">
        <v>0</v>
      </c>
      <c r="D32" s="54"/>
      <c r="E32" s="54"/>
      <c r="F32" s="55"/>
      <c r="G32" s="59" t="s">
        <v>128</v>
      </c>
      <c r="H32" s="72">
        <v>3.2851497159136045</v>
      </c>
      <c r="I32" s="73">
        <v>3.2368404044978547</v>
      </c>
      <c r="J32" s="73">
        <v>4.180324699457032</v>
      </c>
      <c r="K32" s="72">
        <v>4.550900050371524</v>
      </c>
      <c r="L32" s="73">
        <v>0.615034199900407</v>
      </c>
      <c r="M32" s="73">
        <v>0.8288718876777494</v>
      </c>
      <c r="N32" s="73">
        <v>0.654695918862231</v>
      </c>
      <c r="O32" s="72">
        <v>0.7843602711387234</v>
      </c>
      <c r="P32" s="74">
        <v>0.820000599999986</v>
      </c>
      <c r="Q32" s="73">
        <v>0.8164898210000189</v>
      </c>
      <c r="R32" s="73">
        <v>0.8093217999999922</v>
      </c>
      <c r="S32" s="72">
        <v>0.9496897606729391</v>
      </c>
      <c r="T32" s="74">
        <v>1.2587911614691478</v>
      </c>
      <c r="U32" s="73">
        <v>1.0070364135332568</v>
      </c>
      <c r="V32" s="73">
        <v>1.074606778488345</v>
      </c>
      <c r="W32" s="72">
        <v>0.969694496716528</v>
      </c>
      <c r="X32" s="73">
        <v>1.2847216422366046</v>
      </c>
      <c r="Y32" s="73">
        <v>1.1377690394680116</v>
      </c>
      <c r="Z32" s="73">
        <v>1.2085364741634805</v>
      </c>
      <c r="AA32" s="75">
        <v>0.8643816278028851</v>
      </c>
    </row>
    <row r="33" spans="2:27" ht="15">
      <c r="B33" s="58"/>
      <c r="C33" s="54"/>
      <c r="D33" s="54"/>
      <c r="E33" s="54" t="s">
        <v>182</v>
      </c>
      <c r="F33" s="55"/>
      <c r="G33" s="59" t="s">
        <v>129</v>
      </c>
      <c r="H33" s="72">
        <v>1.4976902646923882</v>
      </c>
      <c r="I33" s="73">
        <v>1.6900182489386997</v>
      </c>
      <c r="J33" s="73">
        <v>1.8729136108247977</v>
      </c>
      <c r="K33" s="72">
        <v>1.982661616031335</v>
      </c>
      <c r="L33" s="73">
        <v>0.38593234927390074</v>
      </c>
      <c r="M33" s="73">
        <v>0.41943716947565435</v>
      </c>
      <c r="N33" s="73">
        <v>0.3337105988781691</v>
      </c>
      <c r="O33" s="72">
        <v>0.4400154034329772</v>
      </c>
      <c r="P33" s="74">
        <v>0.44603577338801004</v>
      </c>
      <c r="Q33" s="73">
        <v>0.4081759125365255</v>
      </c>
      <c r="R33" s="73">
        <v>0.4080524683406723</v>
      </c>
      <c r="S33" s="72">
        <v>0.44807088647939985</v>
      </c>
      <c r="T33" s="74">
        <v>0.47285409642947257</v>
      </c>
      <c r="U33" s="73">
        <v>0.48997590296573607</v>
      </c>
      <c r="V33" s="73">
        <v>0.48361433222851224</v>
      </c>
      <c r="W33" s="72">
        <v>0.47751289999722824</v>
      </c>
      <c r="X33" s="73">
        <v>0.4915786361396764</v>
      </c>
      <c r="Y33" s="73">
        <v>0.4975754090367501</v>
      </c>
      <c r="Z33" s="73">
        <v>0.4842732488294233</v>
      </c>
      <c r="AA33" s="75">
        <v>0.4824409005267789</v>
      </c>
    </row>
    <row r="34" spans="2:27" ht="15">
      <c r="B34" s="58"/>
      <c r="C34" s="54"/>
      <c r="D34" s="54"/>
      <c r="E34" s="54" t="s">
        <v>30</v>
      </c>
      <c r="F34" s="55"/>
      <c r="G34" s="59" t="s">
        <v>129</v>
      </c>
      <c r="H34" s="72">
        <v>0.3044522189565501</v>
      </c>
      <c r="I34" s="73">
        <v>0.250487136578618</v>
      </c>
      <c r="J34" s="73">
        <v>0.22806079198727153</v>
      </c>
      <c r="K34" s="72">
        <v>0.28523125474971217</v>
      </c>
      <c r="L34" s="73">
        <v>-0.057712985916940546</v>
      </c>
      <c r="M34" s="73">
        <v>0.04696483011208383</v>
      </c>
      <c r="N34" s="73">
        <v>0.044468930131816686</v>
      </c>
      <c r="O34" s="72">
        <v>-0.05634518057400301</v>
      </c>
      <c r="P34" s="74">
        <v>0.10617744242812775</v>
      </c>
      <c r="Q34" s="73">
        <v>0.12377521977020517</v>
      </c>
      <c r="R34" s="73">
        <v>0.09266500065865245</v>
      </c>
      <c r="S34" s="72">
        <v>0.0366115225037563</v>
      </c>
      <c r="T34" s="74">
        <v>0.04376295944199353</v>
      </c>
      <c r="U34" s="73">
        <v>0.04756775404158592</v>
      </c>
      <c r="V34" s="73">
        <v>0.052920940501109105</v>
      </c>
      <c r="W34" s="72">
        <v>0.059010913955506804</v>
      </c>
      <c r="X34" s="73">
        <v>0.07459788063185681</v>
      </c>
      <c r="Y34" s="73">
        <v>0.07988181397741269</v>
      </c>
      <c r="Z34" s="73">
        <v>0.08248597825207868</v>
      </c>
      <c r="AA34" s="75">
        <v>0.0854754391216636</v>
      </c>
    </row>
    <row r="35" spans="2:27" ht="15">
      <c r="B35" s="58"/>
      <c r="C35" s="54"/>
      <c r="D35" s="54"/>
      <c r="E35" s="54" t="s">
        <v>1</v>
      </c>
      <c r="F35" s="55"/>
      <c r="G35" s="59" t="s">
        <v>129</v>
      </c>
      <c r="H35" s="72">
        <v>-2.171336266106417</v>
      </c>
      <c r="I35" s="73">
        <v>0.5145359400776055</v>
      </c>
      <c r="J35" s="73">
        <v>1.6651437266659335</v>
      </c>
      <c r="K35" s="72">
        <v>0.9396852263860586</v>
      </c>
      <c r="L35" s="73">
        <v>-1.9424116963325684</v>
      </c>
      <c r="M35" s="73">
        <v>-0.3450367210764175</v>
      </c>
      <c r="N35" s="73">
        <v>-1.6705062719794785</v>
      </c>
      <c r="O35" s="72">
        <v>-0.05325545876022291</v>
      </c>
      <c r="P35" s="74">
        <v>0.5862283195549154</v>
      </c>
      <c r="Q35" s="73">
        <v>0.5992233495277071</v>
      </c>
      <c r="R35" s="73">
        <v>0.607254078279398</v>
      </c>
      <c r="S35" s="72">
        <v>0.4224151184567875</v>
      </c>
      <c r="T35" s="74">
        <v>0.38497626629282666</v>
      </c>
      <c r="U35" s="73">
        <v>0.3733841617288927</v>
      </c>
      <c r="V35" s="73">
        <v>0.29905439558481234</v>
      </c>
      <c r="W35" s="72">
        <v>0.24681318146309128</v>
      </c>
      <c r="X35" s="73">
        <v>0.20907575424237596</v>
      </c>
      <c r="Y35" s="73">
        <v>0.19190187328883504</v>
      </c>
      <c r="Z35" s="73">
        <v>0.1928704980708541</v>
      </c>
      <c r="AA35" s="75">
        <v>0.19921564340811393</v>
      </c>
    </row>
    <row r="36" spans="2:27" ht="15">
      <c r="B36" s="58"/>
      <c r="C36" s="54"/>
      <c r="D36" s="54"/>
      <c r="E36" s="54" t="s">
        <v>2</v>
      </c>
      <c r="F36" s="55"/>
      <c r="G36" s="59" t="s">
        <v>129</v>
      </c>
      <c r="H36" s="72">
        <v>-0.3691937824574926</v>
      </c>
      <c r="I36" s="73">
        <v>2.4550413255949</v>
      </c>
      <c r="J36" s="73">
        <v>3.7661181294780204</v>
      </c>
      <c r="K36" s="72">
        <v>3.2075780971671013</v>
      </c>
      <c r="L36" s="73">
        <v>-1.6141923329756205</v>
      </c>
      <c r="M36" s="73">
        <v>0.12136527851134404</v>
      </c>
      <c r="N36" s="73">
        <v>-1.2923267429695042</v>
      </c>
      <c r="O36" s="72">
        <v>0.3304147640987512</v>
      </c>
      <c r="P36" s="74">
        <v>1.138441535371053</v>
      </c>
      <c r="Q36" s="73">
        <v>1.1311744818344287</v>
      </c>
      <c r="R36" s="73">
        <v>1.1079715472787361</v>
      </c>
      <c r="S36" s="72">
        <v>0.9070975274399302</v>
      </c>
      <c r="T36" s="74">
        <v>0.9015933221643082</v>
      </c>
      <c r="U36" s="73">
        <v>0.9109278187362017</v>
      </c>
      <c r="V36" s="73">
        <v>0.8355896683144358</v>
      </c>
      <c r="W36" s="72">
        <v>0.7833369954158262</v>
      </c>
      <c r="X36" s="73">
        <v>0.7752522710139156</v>
      </c>
      <c r="Y36" s="73">
        <v>0.7693590963030063</v>
      </c>
      <c r="Z36" s="73">
        <v>0.7596297251523416</v>
      </c>
      <c r="AA36" s="75">
        <v>0.7671319830565645</v>
      </c>
    </row>
    <row r="37" spans="2:27" ht="15">
      <c r="B37" s="58"/>
      <c r="C37" s="54"/>
      <c r="D37" s="54" t="s">
        <v>31</v>
      </c>
      <c r="E37" s="54"/>
      <c r="F37" s="55"/>
      <c r="G37" s="59" t="s">
        <v>129</v>
      </c>
      <c r="H37" s="72">
        <v>4.662185010478599</v>
      </c>
      <c r="I37" s="73">
        <v>6.398565107307911</v>
      </c>
      <c r="J37" s="73">
        <v>7.816779510656632</v>
      </c>
      <c r="K37" s="72">
        <v>9.219441853903872</v>
      </c>
      <c r="L37" s="73">
        <v>-0.5823817568474052</v>
      </c>
      <c r="M37" s="73">
        <v>4.716237092156238</v>
      </c>
      <c r="N37" s="73">
        <v>-1.5671927879071537</v>
      </c>
      <c r="O37" s="72">
        <v>3.5508671370001266</v>
      </c>
      <c r="P37" s="74">
        <v>1.2355480822441125</v>
      </c>
      <c r="Q37" s="73">
        <v>1.333544572920634</v>
      </c>
      <c r="R37" s="73">
        <v>1.3711074508929322</v>
      </c>
      <c r="S37" s="72">
        <v>1.4216565869998898</v>
      </c>
      <c r="T37" s="74">
        <v>2.6653094635037258</v>
      </c>
      <c r="U37" s="73">
        <v>1.7977743060532267</v>
      </c>
      <c r="V37" s="73">
        <v>2.2427147051837286</v>
      </c>
      <c r="W37" s="72">
        <v>1.8675730729903317</v>
      </c>
      <c r="X37" s="73">
        <v>2.607350285219061</v>
      </c>
      <c r="Y37" s="73">
        <v>2.2773986878720063</v>
      </c>
      <c r="Z37" s="73">
        <v>2.8565704461313923</v>
      </c>
      <c r="AA37" s="75">
        <v>1.38714236842608</v>
      </c>
    </row>
    <row r="38" spans="2:27" ht="15">
      <c r="B38" s="58"/>
      <c r="C38" s="54"/>
      <c r="D38" s="54" t="s">
        <v>32</v>
      </c>
      <c r="E38" s="54"/>
      <c r="F38" s="55"/>
      <c r="G38" s="59" t="s">
        <v>129</v>
      </c>
      <c r="H38" s="72">
        <v>-2.7022646863176396</v>
      </c>
      <c r="I38" s="73">
        <v>-5.988692477146229</v>
      </c>
      <c r="J38" s="73">
        <v>-7.213424436043131</v>
      </c>
      <c r="K38" s="72">
        <v>-7.876119900699428</v>
      </c>
      <c r="L38" s="73">
        <v>1.2992114358935698</v>
      </c>
      <c r="M38" s="73">
        <v>-4.024467974747731</v>
      </c>
      <c r="N38" s="73">
        <v>2.3109435521236152</v>
      </c>
      <c r="O38" s="72">
        <v>-3.627218590571725</v>
      </c>
      <c r="P38" s="74">
        <v>-1.2677115615523629</v>
      </c>
      <c r="Q38" s="73">
        <v>-1.3618575528437993</v>
      </c>
      <c r="R38" s="73">
        <v>-1.4318160840686744</v>
      </c>
      <c r="S38" s="72">
        <v>-1.379064353766906</v>
      </c>
      <c r="T38" s="74">
        <v>-2.308111624198871</v>
      </c>
      <c r="U38" s="73">
        <v>-1.7016657112561808</v>
      </c>
      <c r="V38" s="73">
        <v>-2.003697595009832</v>
      </c>
      <c r="W38" s="72">
        <v>-1.681215571689586</v>
      </c>
      <c r="X38" s="73">
        <v>-2.09788091399636</v>
      </c>
      <c r="Y38" s="73">
        <v>-1.908988744707013</v>
      </c>
      <c r="Z38" s="73">
        <v>-2.4076636971202587</v>
      </c>
      <c r="AA38" s="75">
        <v>-1.2898927236797728</v>
      </c>
    </row>
    <row r="39" spans="2:27" ht="15">
      <c r="B39" s="58"/>
      <c r="C39" s="54"/>
      <c r="D39" s="54" t="s">
        <v>33</v>
      </c>
      <c r="E39" s="54"/>
      <c r="F39" s="55"/>
      <c r="G39" s="59" t="s">
        <v>129</v>
      </c>
      <c r="H39" s="90">
        <v>1.9599203241609644</v>
      </c>
      <c r="I39" s="73">
        <v>0.40987263016166836</v>
      </c>
      <c r="J39" s="73">
        <v>0.6033550746135272</v>
      </c>
      <c r="K39" s="72">
        <v>1.3433219532044274</v>
      </c>
      <c r="L39" s="73">
        <v>0.7168296790461646</v>
      </c>
      <c r="M39" s="73">
        <v>0.6917691174085071</v>
      </c>
      <c r="N39" s="73">
        <v>0.7437507642164615</v>
      </c>
      <c r="O39" s="72">
        <v>-0.07635145357159821</v>
      </c>
      <c r="P39" s="74">
        <v>-0.032163479308250406</v>
      </c>
      <c r="Q39" s="73">
        <v>-0.02831297992316532</v>
      </c>
      <c r="R39" s="73">
        <v>-0.06070863317574212</v>
      </c>
      <c r="S39" s="72">
        <v>0.04259223323298374</v>
      </c>
      <c r="T39" s="74">
        <v>0.35719783930485455</v>
      </c>
      <c r="U39" s="73">
        <v>0.09610859479704598</v>
      </c>
      <c r="V39" s="73">
        <v>0.23901711017389687</v>
      </c>
      <c r="W39" s="72">
        <v>0.18635750130074558</v>
      </c>
      <c r="X39" s="73">
        <v>0.5094693712227014</v>
      </c>
      <c r="Y39" s="73">
        <v>0.3684099431649935</v>
      </c>
      <c r="Z39" s="73">
        <v>0.4489067490111337</v>
      </c>
      <c r="AA39" s="75">
        <v>0.09724964474630701</v>
      </c>
    </row>
    <row r="40" spans="2:27" ht="15.75" thickBot="1">
      <c r="B40" s="60"/>
      <c r="C40" s="61"/>
      <c r="D40" s="61" t="s">
        <v>46</v>
      </c>
      <c r="E40" s="61"/>
      <c r="F40" s="62"/>
      <c r="G40" s="101" t="s">
        <v>129</v>
      </c>
      <c r="H40" s="91">
        <v>1.6944231742100986</v>
      </c>
      <c r="I40" s="76">
        <v>0.37192644874125963</v>
      </c>
      <c r="J40" s="76">
        <v>-0.18914850463450245</v>
      </c>
      <c r="K40" s="77">
        <v>0</v>
      </c>
      <c r="L40" s="76">
        <v>1.5123968538298407</v>
      </c>
      <c r="M40" s="76">
        <v>0.01573749175791881</v>
      </c>
      <c r="N40" s="76">
        <v>1.2032718976152716</v>
      </c>
      <c r="O40" s="77">
        <v>0.5302969606115729</v>
      </c>
      <c r="P40" s="78">
        <v>-0.2862774560628157</v>
      </c>
      <c r="Q40" s="76">
        <v>-0.2863716809112639</v>
      </c>
      <c r="R40" s="76">
        <v>-0.23794111410297283</v>
      </c>
      <c r="S40" s="77">
        <v>0</v>
      </c>
      <c r="T40" s="78">
        <v>0</v>
      </c>
      <c r="U40" s="76">
        <v>0</v>
      </c>
      <c r="V40" s="76">
        <v>0</v>
      </c>
      <c r="W40" s="77">
        <v>0</v>
      </c>
      <c r="X40" s="76">
        <v>0</v>
      </c>
      <c r="Y40" s="76">
        <v>0</v>
      </c>
      <c r="Z40" s="76">
        <v>0</v>
      </c>
      <c r="AA40" s="79">
        <v>0</v>
      </c>
    </row>
    <row r="41" spans="2:27" ht="15">
      <c r="B41" s="30" t="s">
        <v>110</v>
      </c>
      <c r="C41" s="54"/>
      <c r="D41" s="54"/>
      <c r="E41" s="54"/>
      <c r="F41" s="54"/>
      <c r="G41" s="65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2:27" ht="15">
      <c r="B42" s="54"/>
      <c r="C42" s="54"/>
      <c r="D42" s="54"/>
      <c r="E42" s="54"/>
      <c r="F42" s="54"/>
      <c r="G42" s="6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2:10" ht="15.75" thickBot="1">
      <c r="B43" s="67" t="s">
        <v>78</v>
      </c>
      <c r="J43" s="61"/>
    </row>
    <row r="44" spans="2:11" ht="15">
      <c r="B44" s="270" t="s">
        <v>29</v>
      </c>
      <c r="C44" s="271"/>
      <c r="D44" s="271"/>
      <c r="E44" s="271"/>
      <c r="F44" s="272"/>
      <c r="G44" s="276" t="s">
        <v>72</v>
      </c>
      <c r="H44" s="207" t="str">
        <f>H$3</f>
        <v>Skutočnosť</v>
      </c>
      <c r="I44" s="278">
        <f>I$3</f>
        <v>2017</v>
      </c>
      <c r="J44" s="283">
        <f>J$3</f>
        <v>2018</v>
      </c>
      <c r="K44" s="268">
        <f>K$3</f>
        <v>2019</v>
      </c>
    </row>
    <row r="45" spans="2:11" ht="15" customHeight="1">
      <c r="B45" s="273"/>
      <c r="C45" s="274"/>
      <c r="D45" s="274"/>
      <c r="E45" s="274"/>
      <c r="F45" s="275"/>
      <c r="G45" s="277"/>
      <c r="H45" s="39">
        <f>$H$4</f>
        <v>2016</v>
      </c>
      <c r="I45" s="279"/>
      <c r="J45" s="279"/>
      <c r="K45" s="269"/>
    </row>
    <row r="46" spans="2:11" ht="3.75" customHeight="1">
      <c r="B46" s="47"/>
      <c r="C46" s="48"/>
      <c r="D46" s="48"/>
      <c r="E46" s="48"/>
      <c r="F46" s="49"/>
      <c r="G46" s="206"/>
      <c r="H46" s="68"/>
      <c r="I46" s="52"/>
      <c r="J46" s="52"/>
      <c r="K46" s="69"/>
    </row>
    <row r="47" spans="2:11" ht="15">
      <c r="B47" s="58"/>
      <c r="C47" s="54" t="s">
        <v>1</v>
      </c>
      <c r="D47" s="54"/>
      <c r="E47" s="54"/>
      <c r="F47" s="55"/>
      <c r="G47" s="59" t="s">
        <v>128</v>
      </c>
      <c r="H47" s="90">
        <v>-9.252973985216897</v>
      </c>
      <c r="I47" s="73">
        <v>2.495602733802045</v>
      </c>
      <c r="J47" s="73">
        <v>8.134688617183201</v>
      </c>
      <c r="K47" s="75">
        <v>4.422748864024101</v>
      </c>
    </row>
    <row r="48" spans="2:11" ht="15">
      <c r="B48" s="58"/>
      <c r="C48" s="54"/>
      <c r="D48" s="70" t="s">
        <v>44</v>
      </c>
      <c r="E48" s="54"/>
      <c r="F48" s="55"/>
      <c r="G48" s="59" t="s">
        <v>128</v>
      </c>
      <c r="H48" s="90">
        <v>3.971014634167801</v>
      </c>
      <c r="I48" s="73">
        <v>0.1279167416270468</v>
      </c>
      <c r="J48" s="73">
        <v>6.169380244291716</v>
      </c>
      <c r="K48" s="75">
        <v>4.174902440279197</v>
      </c>
    </row>
    <row r="49" spans="2:11" ht="15.75" thickBot="1">
      <c r="B49" s="60"/>
      <c r="C49" s="61"/>
      <c r="D49" s="71" t="s">
        <v>77</v>
      </c>
      <c r="E49" s="61"/>
      <c r="F49" s="62"/>
      <c r="G49" s="63" t="s">
        <v>128</v>
      </c>
      <c r="H49" s="91">
        <v>-44.43175879883157</v>
      </c>
      <c r="I49" s="76">
        <v>14.280562455452596</v>
      </c>
      <c r="J49" s="76">
        <v>16.70541268505997</v>
      </c>
      <c r="K49" s="79">
        <v>5.406030094584864</v>
      </c>
    </row>
    <row r="50" spans="2:10" ht="15">
      <c r="B50" s="30" t="s">
        <v>110</v>
      </c>
      <c r="C50" s="54"/>
      <c r="D50" s="54"/>
      <c r="E50" s="54"/>
      <c r="F50" s="54"/>
      <c r="G50" s="65"/>
      <c r="H50" s="54"/>
      <c r="I50" s="54"/>
      <c r="J50" s="54"/>
    </row>
    <row r="57" spans="2:10" ht="15">
      <c r="B57" s="54"/>
      <c r="C57" s="54"/>
      <c r="D57" s="54"/>
      <c r="E57" s="54"/>
      <c r="F57" s="54"/>
      <c r="G57" s="65"/>
      <c r="H57" s="54"/>
      <c r="I57" s="54"/>
      <c r="J57" s="54"/>
    </row>
    <row r="58" spans="2:10" ht="15">
      <c r="B58" s="54"/>
      <c r="C58" s="54"/>
      <c r="D58" s="54"/>
      <c r="E58" s="54"/>
      <c r="F58" s="54"/>
      <c r="G58" s="65"/>
      <c r="H58" s="54"/>
      <c r="I58" s="54"/>
      <c r="J58" s="54"/>
    </row>
    <row r="59" spans="2:10" ht="15">
      <c r="B59" s="54"/>
      <c r="C59" s="54"/>
      <c r="D59" s="54"/>
      <c r="E59" s="54"/>
      <c r="F59" s="54"/>
      <c r="G59" s="65"/>
      <c r="H59" s="54"/>
      <c r="I59" s="54"/>
      <c r="J59" s="54"/>
    </row>
    <row r="60" spans="2:10" ht="15">
      <c r="B60" s="54"/>
      <c r="C60" s="54"/>
      <c r="D60" s="54"/>
      <c r="E60" s="54"/>
      <c r="F60" s="54"/>
      <c r="G60" s="65"/>
      <c r="H60" s="54"/>
      <c r="I60" s="54"/>
      <c r="J60" s="54"/>
    </row>
    <row r="61" spans="2:10" ht="15">
      <c r="B61" s="54"/>
      <c r="C61" s="54"/>
      <c r="D61" s="54"/>
      <c r="E61" s="54"/>
      <c r="F61" s="54"/>
      <c r="G61" s="65"/>
      <c r="H61" s="54"/>
      <c r="I61" s="54"/>
      <c r="J61" s="54"/>
    </row>
    <row r="62" spans="2:10" ht="15">
      <c r="B62" s="54"/>
      <c r="C62" s="54"/>
      <c r="D62" s="54"/>
      <c r="E62" s="54"/>
      <c r="F62" s="54"/>
      <c r="G62" s="65"/>
      <c r="H62" s="54"/>
      <c r="I62" s="54"/>
      <c r="J62" s="54"/>
    </row>
    <row r="63" spans="2:10" ht="15">
      <c r="B63" s="54"/>
      <c r="C63" s="54"/>
      <c r="D63" s="54"/>
      <c r="E63" s="54"/>
      <c r="F63" s="54"/>
      <c r="G63" s="65"/>
      <c r="H63" s="54"/>
      <c r="I63" s="54"/>
      <c r="J63" s="54"/>
    </row>
    <row r="64" spans="2:10" ht="15">
      <c r="B64" s="54"/>
      <c r="C64" s="54"/>
      <c r="D64" s="54"/>
      <c r="E64" s="54"/>
      <c r="F64" s="54"/>
      <c r="G64" s="65"/>
      <c r="H64" s="54"/>
      <c r="I64" s="54"/>
      <c r="J64" s="54"/>
    </row>
    <row r="65" spans="2:10" ht="15">
      <c r="B65" s="54"/>
      <c r="C65" s="54"/>
      <c r="D65" s="54"/>
      <c r="E65" s="54"/>
      <c r="F65" s="54"/>
      <c r="G65" s="65"/>
      <c r="H65" s="54"/>
      <c r="I65" s="54"/>
      <c r="J65" s="54"/>
    </row>
    <row r="66" spans="2:10" ht="15">
      <c r="B66" s="54"/>
      <c r="C66" s="54"/>
      <c r="D66" s="54"/>
      <c r="E66" s="54"/>
      <c r="F66" s="54"/>
      <c r="G66" s="65"/>
      <c r="H66" s="54"/>
      <c r="I66" s="54"/>
      <c r="J66" s="54"/>
    </row>
    <row r="67" spans="2:10" ht="15">
      <c r="B67" s="54"/>
      <c r="C67" s="54"/>
      <c r="D67" s="54"/>
      <c r="E67" s="54"/>
      <c r="F67" s="54"/>
      <c r="G67" s="65"/>
      <c r="H67" s="54"/>
      <c r="I67" s="54"/>
      <c r="J67" s="54"/>
    </row>
    <row r="68" spans="2:10" ht="15">
      <c r="B68" s="54"/>
      <c r="C68" s="54"/>
      <c r="D68" s="54"/>
      <c r="E68" s="54"/>
      <c r="F68" s="54"/>
      <c r="G68" s="65"/>
      <c r="H68" s="54"/>
      <c r="I68" s="54"/>
      <c r="J68" s="54"/>
    </row>
    <row r="69" spans="2:10" ht="15">
      <c r="B69" s="54"/>
      <c r="C69" s="54"/>
      <c r="D69" s="54"/>
      <c r="E69" s="54"/>
      <c r="F69" s="54"/>
      <c r="G69" s="65"/>
      <c r="H69" s="54"/>
      <c r="I69" s="54"/>
      <c r="J69" s="54"/>
    </row>
    <row r="70" spans="2:10" ht="15">
      <c r="B70" s="54"/>
      <c r="C70" s="54"/>
      <c r="D70" s="54"/>
      <c r="E70" s="54"/>
      <c r="F70" s="54"/>
      <c r="G70" s="54"/>
      <c r="H70" s="54"/>
      <c r="I70" s="54"/>
      <c r="J70" s="54"/>
    </row>
    <row r="71" spans="2:10" ht="15">
      <c r="B71" s="54"/>
      <c r="C71" s="54"/>
      <c r="D71" s="54"/>
      <c r="E71" s="54"/>
      <c r="F71" s="54"/>
      <c r="G71" s="54"/>
      <c r="H71" s="54"/>
      <c r="I71" s="54"/>
      <c r="J71" s="54"/>
    </row>
    <row r="72" spans="2:10" ht="15">
      <c r="B72" s="54"/>
      <c r="C72" s="54"/>
      <c r="D72" s="54"/>
      <c r="E72" s="54"/>
      <c r="F72" s="54"/>
      <c r="G72" s="54"/>
      <c r="H72" s="54"/>
      <c r="I72" s="54"/>
      <c r="J72" s="54"/>
    </row>
    <row r="73" spans="2:10" ht="15">
      <c r="B73" s="54"/>
      <c r="C73" s="54"/>
      <c r="D73" s="54"/>
      <c r="E73" s="54"/>
      <c r="F73" s="54"/>
      <c r="G73" s="54"/>
      <c r="H73" s="54"/>
      <c r="I73" s="54"/>
      <c r="J73" s="54"/>
    </row>
    <row r="74" spans="2:10" ht="15">
      <c r="B74" s="54"/>
      <c r="C74" s="54"/>
      <c r="D74" s="54"/>
      <c r="E74" s="54"/>
      <c r="F74" s="54"/>
      <c r="G74" s="54"/>
      <c r="H74" s="54"/>
      <c r="I74" s="54"/>
      <c r="J74" s="54"/>
    </row>
    <row r="75" spans="2:10" ht="15">
      <c r="B75" s="54"/>
      <c r="C75" s="54"/>
      <c r="D75" s="54"/>
      <c r="E75" s="54"/>
      <c r="F75" s="54"/>
      <c r="G75" s="54"/>
      <c r="H75" s="54"/>
      <c r="I75" s="54"/>
      <c r="J75" s="54"/>
    </row>
    <row r="76" spans="2:10" ht="15">
      <c r="B76" s="54"/>
      <c r="C76" s="54"/>
      <c r="D76" s="54"/>
      <c r="E76" s="54"/>
      <c r="F76" s="54"/>
      <c r="G76" s="54"/>
      <c r="H76" s="54"/>
      <c r="I76" s="54"/>
      <c r="J76" s="54"/>
    </row>
  </sheetData>
  <sheetProtection/>
  <mergeCells count="32">
    <mergeCell ref="X3:AA3"/>
    <mergeCell ref="X16:AA16"/>
    <mergeCell ref="T3:W3"/>
    <mergeCell ref="X29:AA29"/>
    <mergeCell ref="P29:S29"/>
    <mergeCell ref="T29:W29"/>
    <mergeCell ref="P3:S3"/>
    <mergeCell ref="K3:K4"/>
    <mergeCell ref="I3:I4"/>
    <mergeCell ref="L29:O29"/>
    <mergeCell ref="K29:K30"/>
    <mergeCell ref="P16:S16"/>
    <mergeCell ref="T16:W16"/>
    <mergeCell ref="B16:F17"/>
    <mergeCell ref="G16:G17"/>
    <mergeCell ref="K16:K17"/>
    <mergeCell ref="G3:G4"/>
    <mergeCell ref="I16:I17"/>
    <mergeCell ref="L3:O3"/>
    <mergeCell ref="B3:F4"/>
    <mergeCell ref="J3:J4"/>
    <mergeCell ref="J16:J17"/>
    <mergeCell ref="L16:O16"/>
    <mergeCell ref="K44:K45"/>
    <mergeCell ref="B44:F45"/>
    <mergeCell ref="G44:G45"/>
    <mergeCell ref="I44:I45"/>
    <mergeCell ref="B29:F30"/>
    <mergeCell ref="J44:J45"/>
    <mergeCell ref="J29:J30"/>
    <mergeCell ref="G29:G30"/>
    <mergeCell ref="I29:I30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5" width="3.140625" style="42" customWidth="1"/>
    <col min="6" max="6" width="39.28125" style="42" customWidth="1"/>
    <col min="7" max="7" width="20.421875" style="42" bestFit="1" customWidth="1"/>
    <col min="8" max="8" width="10.7109375" style="42" customWidth="1"/>
    <col min="9" max="27" width="9.140625" style="42" customWidth="1"/>
    <col min="28" max="16384" width="9.140625" style="42" customWidth="1"/>
  </cols>
  <sheetData>
    <row r="1" ht="22.5" customHeight="1" thickBot="1">
      <c r="B1" s="41" t="s">
        <v>112</v>
      </c>
    </row>
    <row r="2" spans="2:27" ht="30" customHeight="1">
      <c r="B2" s="220" t="str">
        <f>"Strednodobá predikcia "&amp;Súhrn!$H$3&amp;" - cenový vývoj [medziročný rast]"</f>
        <v>Strednodobá predikcia P1Q-2017 - cenový vývoj [medziročný rast]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2"/>
    </row>
    <row r="3" spans="2:27" ht="15">
      <c r="B3" s="280" t="s">
        <v>29</v>
      </c>
      <c r="C3" s="281"/>
      <c r="D3" s="281"/>
      <c r="E3" s="281"/>
      <c r="F3" s="282"/>
      <c r="G3" s="285" t="s">
        <v>72</v>
      </c>
      <c r="H3" s="38" t="s">
        <v>35</v>
      </c>
      <c r="I3" s="284">
        <v>2017</v>
      </c>
      <c r="J3" s="284">
        <v>2018</v>
      </c>
      <c r="K3" s="286">
        <v>2019</v>
      </c>
      <c r="L3" s="288">
        <v>2016</v>
      </c>
      <c r="M3" s="289"/>
      <c r="N3" s="289"/>
      <c r="O3" s="289"/>
      <c r="P3" s="288">
        <v>2017</v>
      </c>
      <c r="Q3" s="289"/>
      <c r="R3" s="289"/>
      <c r="S3" s="289"/>
      <c r="T3" s="288">
        <v>2018</v>
      </c>
      <c r="U3" s="289"/>
      <c r="V3" s="289"/>
      <c r="W3" s="289"/>
      <c r="X3" s="288">
        <v>2019</v>
      </c>
      <c r="Y3" s="289"/>
      <c r="Z3" s="289"/>
      <c r="AA3" s="291"/>
    </row>
    <row r="4" spans="2:27" ht="15">
      <c r="B4" s="273"/>
      <c r="C4" s="274"/>
      <c r="D4" s="274"/>
      <c r="E4" s="274"/>
      <c r="F4" s="275"/>
      <c r="G4" s="277"/>
      <c r="H4" s="39">
        <v>2016</v>
      </c>
      <c r="I4" s="279"/>
      <c r="J4" s="279"/>
      <c r="K4" s="287"/>
      <c r="L4" s="43" t="s">
        <v>3</v>
      </c>
      <c r="M4" s="43" t="s">
        <v>4</v>
      </c>
      <c r="N4" s="43" t="s">
        <v>5</v>
      </c>
      <c r="O4" s="44" t="s">
        <v>6</v>
      </c>
      <c r="P4" s="45" t="s">
        <v>3</v>
      </c>
      <c r="Q4" s="43" t="s">
        <v>4</v>
      </c>
      <c r="R4" s="43" t="s">
        <v>5</v>
      </c>
      <c r="S4" s="44" t="s">
        <v>6</v>
      </c>
      <c r="T4" s="45" t="s">
        <v>3</v>
      </c>
      <c r="U4" s="43" t="s">
        <v>4</v>
      </c>
      <c r="V4" s="43" t="s">
        <v>5</v>
      </c>
      <c r="W4" s="232" t="s">
        <v>6</v>
      </c>
      <c r="X4" s="43" t="s">
        <v>3</v>
      </c>
      <c r="Y4" s="43" t="s">
        <v>4</v>
      </c>
      <c r="Z4" s="43" t="s">
        <v>5</v>
      </c>
      <c r="AA4" s="231" t="s">
        <v>6</v>
      </c>
    </row>
    <row r="5" spans="2:27" ht="3.75" customHeight="1">
      <c r="B5" s="47"/>
      <c r="C5" s="48"/>
      <c r="D5" s="48"/>
      <c r="E5" s="48"/>
      <c r="F5" s="49"/>
      <c r="G5" s="37"/>
      <c r="H5" s="51"/>
      <c r="I5" s="93"/>
      <c r="J5" s="92"/>
      <c r="K5" s="94"/>
      <c r="L5" s="52"/>
      <c r="M5" s="52"/>
      <c r="N5" s="52"/>
      <c r="O5" s="51"/>
      <c r="P5" s="95"/>
      <c r="Q5" s="52"/>
      <c r="R5" s="52"/>
      <c r="S5" s="51"/>
      <c r="T5" s="95"/>
      <c r="U5" s="52"/>
      <c r="V5" s="52"/>
      <c r="W5" s="51"/>
      <c r="X5" s="52"/>
      <c r="Y5" s="52"/>
      <c r="Z5" s="52"/>
      <c r="AA5" s="69"/>
    </row>
    <row r="6" spans="2:27" ht="15">
      <c r="B6" s="47"/>
      <c r="C6" s="96" t="s">
        <v>73</v>
      </c>
      <c r="D6" s="48"/>
      <c r="E6" s="48"/>
      <c r="F6" s="97"/>
      <c r="G6" s="59" t="s">
        <v>79</v>
      </c>
      <c r="H6" s="111">
        <v>-0.4816666666666549</v>
      </c>
      <c r="I6" s="110">
        <v>1.359606692266496</v>
      </c>
      <c r="J6" s="110">
        <v>2.0426890594529254</v>
      </c>
      <c r="K6" s="111">
        <v>2.057563609623287</v>
      </c>
      <c r="L6" s="110">
        <v>-0.4775900073475441</v>
      </c>
      <c r="M6" s="110">
        <v>-0.6210148777895768</v>
      </c>
      <c r="N6" s="110">
        <v>-0.7229718474096245</v>
      </c>
      <c r="O6" s="111">
        <v>-0.10357154789348044</v>
      </c>
      <c r="P6" s="112">
        <v>1.1322467219919048</v>
      </c>
      <c r="Q6" s="110">
        <v>1.1832398829636475</v>
      </c>
      <c r="R6" s="110">
        <v>1.5742816734492635</v>
      </c>
      <c r="S6" s="111">
        <v>1.5487702853539673</v>
      </c>
      <c r="T6" s="112">
        <v>1.8768174267773219</v>
      </c>
      <c r="U6" s="110">
        <v>2.0105620758196636</v>
      </c>
      <c r="V6" s="110">
        <v>2.1206379683564194</v>
      </c>
      <c r="W6" s="111">
        <v>2.1616579250146657</v>
      </c>
      <c r="X6" s="110">
        <v>2.11728370824855</v>
      </c>
      <c r="Y6" s="110">
        <v>2.096243405114876</v>
      </c>
      <c r="Z6" s="110">
        <v>2.0107844422244625</v>
      </c>
      <c r="AA6" s="113">
        <v>2.006551466252702</v>
      </c>
    </row>
    <row r="7" spans="2:27" ht="15">
      <c r="B7" s="58"/>
      <c r="C7" s="54"/>
      <c r="D7" s="54" t="s">
        <v>54</v>
      </c>
      <c r="E7" s="54"/>
      <c r="F7" s="55"/>
      <c r="G7" s="59" t="s">
        <v>79</v>
      </c>
      <c r="H7" s="72">
        <v>-3.5433333333333366</v>
      </c>
      <c r="I7" s="73">
        <v>-2.5174864088217817</v>
      </c>
      <c r="J7" s="73">
        <v>1.102090172573881</v>
      </c>
      <c r="K7" s="72">
        <v>-0.2076974602029793</v>
      </c>
      <c r="L7" s="73">
        <v>-4.009049472668593</v>
      </c>
      <c r="M7" s="73">
        <v>-3.9304187394985632</v>
      </c>
      <c r="N7" s="73">
        <v>-4.219212724187258</v>
      </c>
      <c r="O7" s="72">
        <v>-1.9839523309747165</v>
      </c>
      <c r="P7" s="74">
        <v>-1.6306821139964995</v>
      </c>
      <c r="Q7" s="73">
        <v>-3.4454681035310273</v>
      </c>
      <c r="R7" s="73">
        <v>-2.2368763898641504</v>
      </c>
      <c r="S7" s="72">
        <v>-2.7455783811983707</v>
      </c>
      <c r="T7" s="74">
        <v>0.37937170215852234</v>
      </c>
      <c r="U7" s="73">
        <v>1.3096668529078812</v>
      </c>
      <c r="V7" s="73">
        <v>1.38702181958908</v>
      </c>
      <c r="W7" s="72">
        <v>1.3382436426527988</v>
      </c>
      <c r="X7" s="73">
        <v>-0.0973592428880039</v>
      </c>
      <c r="Y7" s="73">
        <v>-0.2492864315187262</v>
      </c>
      <c r="Z7" s="73">
        <v>-0.24794839027812543</v>
      </c>
      <c r="AA7" s="75">
        <v>-0.23604168346101062</v>
      </c>
    </row>
    <row r="8" spans="2:27" ht="15">
      <c r="B8" s="58"/>
      <c r="C8" s="54"/>
      <c r="D8" s="54" t="s">
        <v>47</v>
      </c>
      <c r="E8" s="54"/>
      <c r="F8" s="55"/>
      <c r="G8" s="59" t="s">
        <v>79</v>
      </c>
      <c r="H8" s="72">
        <v>-1.962516354302963</v>
      </c>
      <c r="I8" s="73">
        <v>2.962885922281629</v>
      </c>
      <c r="J8" s="73">
        <v>2.3670524654250755</v>
      </c>
      <c r="K8" s="72">
        <v>2.537516035040028</v>
      </c>
      <c r="L8" s="73">
        <v>-1.647710216470415</v>
      </c>
      <c r="M8" s="73">
        <v>-2.4395880100356777</v>
      </c>
      <c r="N8" s="73">
        <v>-2.2598304292676517</v>
      </c>
      <c r="O8" s="72">
        <v>-1.4948938457403926</v>
      </c>
      <c r="P8" s="74">
        <v>2.288368001049008</v>
      </c>
      <c r="Q8" s="73">
        <v>3.073927856557063</v>
      </c>
      <c r="R8" s="73">
        <v>3.338207799632414</v>
      </c>
      <c r="S8" s="72">
        <v>3.1544791347440224</v>
      </c>
      <c r="T8" s="74">
        <v>2.4236433191223057</v>
      </c>
      <c r="U8" s="73">
        <v>2.2034567339669593</v>
      </c>
      <c r="V8" s="73">
        <v>2.376985534855521</v>
      </c>
      <c r="W8" s="72">
        <v>2.4654365780596237</v>
      </c>
      <c r="X8" s="73">
        <v>2.7996043468466354</v>
      </c>
      <c r="Y8" s="73">
        <v>2.7475431916328006</v>
      </c>
      <c r="Z8" s="73">
        <v>2.353414587398433</v>
      </c>
      <c r="AA8" s="75">
        <v>2.2493191001642145</v>
      </c>
    </row>
    <row r="9" spans="2:27" ht="15">
      <c r="B9" s="58"/>
      <c r="C9" s="54"/>
      <c r="D9" s="54" t="s">
        <v>48</v>
      </c>
      <c r="E9" s="54"/>
      <c r="F9" s="55"/>
      <c r="G9" s="59" t="s">
        <v>79</v>
      </c>
      <c r="H9" s="72">
        <v>1.4699877501020921</v>
      </c>
      <c r="I9" s="73">
        <v>2.0438990202753757</v>
      </c>
      <c r="J9" s="73">
        <v>2.708970511795144</v>
      </c>
      <c r="K9" s="72">
        <v>3.1199001306525105</v>
      </c>
      <c r="L9" s="73">
        <v>1.4201500535905751</v>
      </c>
      <c r="M9" s="73">
        <v>1.4897952366636389</v>
      </c>
      <c r="N9" s="73">
        <v>1.3730966154664515</v>
      </c>
      <c r="O9" s="72">
        <v>1.5964155326916796</v>
      </c>
      <c r="P9" s="74">
        <v>1.8098240196524102</v>
      </c>
      <c r="Q9" s="73">
        <v>1.911301786490128</v>
      </c>
      <c r="R9" s="73">
        <v>2.116166465078976</v>
      </c>
      <c r="S9" s="72">
        <v>2.3350684075366104</v>
      </c>
      <c r="T9" s="74">
        <v>2.612069745825181</v>
      </c>
      <c r="U9" s="73">
        <v>2.772760211804993</v>
      </c>
      <c r="V9" s="73">
        <v>2.7775682563432156</v>
      </c>
      <c r="W9" s="72">
        <v>2.673096443681061</v>
      </c>
      <c r="X9" s="73">
        <v>2.7453854324358957</v>
      </c>
      <c r="Y9" s="73">
        <v>2.974367837168586</v>
      </c>
      <c r="Z9" s="73">
        <v>3.2415462144257674</v>
      </c>
      <c r="AA9" s="75">
        <v>3.5112014005056977</v>
      </c>
    </row>
    <row r="10" spans="2:27" ht="15">
      <c r="B10" s="58"/>
      <c r="C10" s="54"/>
      <c r="D10" s="54" t="s">
        <v>81</v>
      </c>
      <c r="E10" s="54"/>
      <c r="F10" s="55"/>
      <c r="G10" s="59" t="s">
        <v>79</v>
      </c>
      <c r="H10" s="72">
        <v>0.23916666666667652</v>
      </c>
      <c r="I10" s="73">
        <v>1.0660265893853023</v>
      </c>
      <c r="J10" s="73">
        <v>1.4709734348411558</v>
      </c>
      <c r="K10" s="72">
        <v>1.586713118249918</v>
      </c>
      <c r="L10" s="73">
        <v>0.3172906716542627</v>
      </c>
      <c r="M10" s="73">
        <v>0.38303966958663693</v>
      </c>
      <c r="N10" s="73">
        <v>0.1000767254895294</v>
      </c>
      <c r="O10" s="72">
        <v>0.15635916031804697</v>
      </c>
      <c r="P10" s="74">
        <v>0.6334761014654049</v>
      </c>
      <c r="Q10" s="73">
        <v>0.9514996542443299</v>
      </c>
      <c r="R10" s="73">
        <v>1.280144478627406</v>
      </c>
      <c r="S10" s="72">
        <v>1.3988062254695564</v>
      </c>
      <c r="T10" s="74">
        <v>1.2944274632211972</v>
      </c>
      <c r="U10" s="73">
        <v>1.3406058171991475</v>
      </c>
      <c r="V10" s="73">
        <v>1.519163893520286</v>
      </c>
      <c r="W10" s="72">
        <v>1.7277341907841617</v>
      </c>
      <c r="X10" s="73">
        <v>1.9220243088303306</v>
      </c>
      <c r="Y10" s="73">
        <v>1.714069938700689</v>
      </c>
      <c r="Z10" s="73">
        <v>1.4731015972911479</v>
      </c>
      <c r="AA10" s="75">
        <v>1.2425474599398143</v>
      </c>
    </row>
    <row r="11" spans="2:27" ht="3.75" customHeight="1">
      <c r="B11" s="58"/>
      <c r="C11" s="54"/>
      <c r="E11" s="54"/>
      <c r="F11" s="55"/>
      <c r="G11" s="59"/>
      <c r="H11" s="72"/>
      <c r="I11" s="73"/>
      <c r="J11" s="73"/>
      <c r="K11" s="72"/>
      <c r="L11" s="73"/>
      <c r="M11" s="73"/>
      <c r="N11" s="73"/>
      <c r="O11" s="72"/>
      <c r="P11" s="74"/>
      <c r="Q11" s="73"/>
      <c r="R11" s="73"/>
      <c r="S11" s="72"/>
      <c r="T11" s="74"/>
      <c r="U11" s="73"/>
      <c r="V11" s="73"/>
      <c r="W11" s="72"/>
      <c r="X11" s="73"/>
      <c r="Y11" s="73"/>
      <c r="Z11" s="73"/>
      <c r="AA11" s="75"/>
    </row>
    <row r="12" spans="2:27" ht="15">
      <c r="B12" s="58"/>
      <c r="C12" s="54"/>
      <c r="D12" s="54" t="s">
        <v>82</v>
      </c>
      <c r="E12" s="54"/>
      <c r="F12" s="55"/>
      <c r="G12" s="59" t="s">
        <v>79</v>
      </c>
      <c r="H12" s="72">
        <v>0.05999950000416732</v>
      </c>
      <c r="I12" s="73">
        <v>2.015837503322743</v>
      </c>
      <c r="J12" s="73">
        <v>2.1978757368260347</v>
      </c>
      <c r="K12" s="72">
        <v>2.438939237763904</v>
      </c>
      <c r="L12" s="73">
        <v>0.153733039235334</v>
      </c>
      <c r="M12" s="73">
        <v>-0.036581310276034174</v>
      </c>
      <c r="N12" s="73">
        <v>-0.10663467626376644</v>
      </c>
      <c r="O12" s="72">
        <v>0.22999999999998977</v>
      </c>
      <c r="P12" s="74">
        <v>1.5916401020548108</v>
      </c>
      <c r="Q12" s="73">
        <v>1.9790394276059828</v>
      </c>
      <c r="R12" s="73">
        <v>2.219301589178542</v>
      </c>
      <c r="S12" s="72">
        <v>2.272554327210159</v>
      </c>
      <c r="T12" s="74">
        <v>2.12502140257196</v>
      </c>
      <c r="U12" s="73">
        <v>2.1254071144293647</v>
      </c>
      <c r="V12" s="73">
        <v>2.2410737752808245</v>
      </c>
      <c r="W12" s="72">
        <v>2.299195101208639</v>
      </c>
      <c r="X12" s="73">
        <v>2.491384051983175</v>
      </c>
      <c r="Y12" s="73">
        <v>2.4911317523777825</v>
      </c>
      <c r="Z12" s="73">
        <v>2.3909122957181665</v>
      </c>
      <c r="AA12" s="75">
        <v>2.3829978200055564</v>
      </c>
    </row>
    <row r="13" spans="2:27" ht="15">
      <c r="B13" s="58"/>
      <c r="C13" s="54"/>
      <c r="D13" s="54" t="s">
        <v>83</v>
      </c>
      <c r="E13" s="54"/>
      <c r="F13" s="55"/>
      <c r="G13" s="59" t="s">
        <v>79</v>
      </c>
      <c r="H13" s="72">
        <v>0.8766666666667078</v>
      </c>
      <c r="I13" s="73">
        <v>1.5825181014834016</v>
      </c>
      <c r="J13" s="73">
        <v>2.1255838439263215</v>
      </c>
      <c r="K13" s="72">
        <v>2.396448627952253</v>
      </c>
      <c r="L13" s="73">
        <v>0.8863765595210111</v>
      </c>
      <c r="M13" s="73">
        <v>0.9607365646995873</v>
      </c>
      <c r="N13" s="73">
        <v>0.7559107559107474</v>
      </c>
      <c r="O13" s="72">
        <v>0.9037745879850974</v>
      </c>
      <c r="P13" s="74">
        <v>1.2484664537968655</v>
      </c>
      <c r="Q13" s="73">
        <v>1.455438143602521</v>
      </c>
      <c r="R13" s="73">
        <v>1.7278548400699663</v>
      </c>
      <c r="S13" s="72">
        <v>1.8961471525692275</v>
      </c>
      <c r="T13" s="74">
        <v>1.994089817186321</v>
      </c>
      <c r="U13" s="73">
        <v>2.095842849661807</v>
      </c>
      <c r="V13" s="73">
        <v>2.183637837467245</v>
      </c>
      <c r="W13" s="72">
        <v>2.2271214033621476</v>
      </c>
      <c r="X13" s="73">
        <v>2.356936927283641</v>
      </c>
      <c r="Y13" s="73">
        <v>2.379414003373782</v>
      </c>
      <c r="Z13" s="73">
        <v>2.4077092069572927</v>
      </c>
      <c r="AA13" s="75">
        <v>2.4410395588010374</v>
      </c>
    </row>
    <row r="14" spans="2:27" ht="3.75" customHeight="1">
      <c r="B14" s="58"/>
      <c r="C14" s="54"/>
      <c r="D14" s="54"/>
      <c r="E14" s="54"/>
      <c r="F14" s="55"/>
      <c r="G14" s="59"/>
      <c r="H14" s="72"/>
      <c r="I14" s="73"/>
      <c r="J14" s="73"/>
      <c r="K14" s="72"/>
      <c r="L14" s="73"/>
      <c r="M14" s="73"/>
      <c r="N14" s="73"/>
      <c r="O14" s="72"/>
      <c r="P14" s="74"/>
      <c r="Q14" s="73"/>
      <c r="R14" s="73"/>
      <c r="S14" s="72"/>
      <c r="T14" s="74"/>
      <c r="U14" s="73"/>
      <c r="V14" s="73"/>
      <c r="W14" s="72"/>
      <c r="X14" s="73"/>
      <c r="Y14" s="73"/>
      <c r="Z14" s="73"/>
      <c r="AA14" s="75"/>
    </row>
    <row r="15" spans="2:27" ht="15">
      <c r="B15" s="58"/>
      <c r="C15" s="54" t="s">
        <v>74</v>
      </c>
      <c r="D15" s="54"/>
      <c r="E15" s="54"/>
      <c r="F15" s="55"/>
      <c r="G15" s="59" t="s">
        <v>79</v>
      </c>
      <c r="H15" s="72">
        <v>-0.5135606318615658</v>
      </c>
      <c r="I15" s="73">
        <v>1.3752423879463578</v>
      </c>
      <c r="J15" s="73">
        <v>2.0696947917521413</v>
      </c>
      <c r="K15" s="72">
        <v>2.194284401578358</v>
      </c>
      <c r="L15" s="73">
        <v>-0.5194469291734265</v>
      </c>
      <c r="M15" s="73">
        <v>-0.6726177225825296</v>
      </c>
      <c r="N15" s="73">
        <v>-0.7369497866165631</v>
      </c>
      <c r="O15" s="72">
        <v>-0.12361494398854234</v>
      </c>
      <c r="P15" s="74">
        <v>1.047991246331236</v>
      </c>
      <c r="Q15" s="73">
        <v>1.2371710045082693</v>
      </c>
      <c r="R15" s="73">
        <v>1.6069822365002722</v>
      </c>
      <c r="S15" s="72">
        <v>1.6087013337958496</v>
      </c>
      <c r="T15" s="74">
        <v>1.9264315252189164</v>
      </c>
      <c r="U15" s="73">
        <v>2.029044374530258</v>
      </c>
      <c r="V15" s="73">
        <v>2.1388336365846072</v>
      </c>
      <c r="W15" s="72">
        <v>2.183365731748637</v>
      </c>
      <c r="X15" s="73">
        <v>2.225748980036556</v>
      </c>
      <c r="Y15" s="73">
        <v>2.219936432096631</v>
      </c>
      <c r="Z15" s="73">
        <v>2.1597965086017865</v>
      </c>
      <c r="AA15" s="75">
        <v>2.17199074554874</v>
      </c>
    </row>
    <row r="16" spans="2:27" ht="3.75" customHeight="1">
      <c r="B16" s="58"/>
      <c r="C16" s="54"/>
      <c r="D16" s="54"/>
      <c r="E16" s="54"/>
      <c r="F16" s="55"/>
      <c r="G16" s="59"/>
      <c r="H16" s="55"/>
      <c r="I16" s="54"/>
      <c r="J16" s="54"/>
      <c r="K16" s="55"/>
      <c r="L16" s="54"/>
      <c r="M16" s="54"/>
      <c r="N16" s="54"/>
      <c r="O16" s="55"/>
      <c r="P16" s="56"/>
      <c r="Q16" s="54"/>
      <c r="R16" s="54"/>
      <c r="S16" s="55"/>
      <c r="T16" s="56"/>
      <c r="U16" s="54"/>
      <c r="V16" s="54"/>
      <c r="W16" s="55"/>
      <c r="X16" s="54"/>
      <c r="Y16" s="54"/>
      <c r="Z16" s="54"/>
      <c r="AA16" s="57"/>
    </row>
    <row r="17" spans="2:27" ht="15">
      <c r="B17" s="58"/>
      <c r="C17" s="54" t="s">
        <v>18</v>
      </c>
      <c r="D17" s="54"/>
      <c r="E17" s="54"/>
      <c r="F17" s="55"/>
      <c r="G17" s="59" t="s">
        <v>80</v>
      </c>
      <c r="H17" s="72">
        <v>-0.3845723146477127</v>
      </c>
      <c r="I17" s="73">
        <v>1.202545641615103</v>
      </c>
      <c r="J17" s="73">
        <v>1.93465840038958</v>
      </c>
      <c r="K17" s="72">
        <v>2.2330025858840656</v>
      </c>
      <c r="L17" s="73">
        <v>-0.3575053768215781</v>
      </c>
      <c r="M17" s="73">
        <v>-0.3814217502278012</v>
      </c>
      <c r="N17" s="73">
        <v>-0.461716293529733</v>
      </c>
      <c r="O17" s="72">
        <v>-0.33840692842397857</v>
      </c>
      <c r="P17" s="74">
        <v>0.4018839423704179</v>
      </c>
      <c r="Q17" s="73">
        <v>0.9355953060537558</v>
      </c>
      <c r="R17" s="73">
        <v>1.49931551980454</v>
      </c>
      <c r="S17" s="72">
        <v>1.9534729050558042</v>
      </c>
      <c r="T17" s="74">
        <v>1.830983446370496</v>
      </c>
      <c r="U17" s="73">
        <v>1.8764210334100113</v>
      </c>
      <c r="V17" s="73">
        <v>1.9723242490492083</v>
      </c>
      <c r="W17" s="72">
        <v>2.0496106084606964</v>
      </c>
      <c r="X17" s="73">
        <v>2.129672136446345</v>
      </c>
      <c r="Y17" s="73">
        <v>2.1830004005371677</v>
      </c>
      <c r="Z17" s="73">
        <v>2.2582129475205335</v>
      </c>
      <c r="AA17" s="75">
        <v>2.353606814493574</v>
      </c>
    </row>
    <row r="18" spans="2:27" ht="15">
      <c r="B18" s="58"/>
      <c r="C18" s="54"/>
      <c r="D18" s="54" t="s">
        <v>19</v>
      </c>
      <c r="E18" s="54"/>
      <c r="F18" s="55"/>
      <c r="G18" s="59" t="s">
        <v>80</v>
      </c>
      <c r="H18" s="72">
        <v>-0.3169108041760609</v>
      </c>
      <c r="I18" s="73">
        <v>1.305416409489709</v>
      </c>
      <c r="J18" s="73">
        <v>2.013583279823081</v>
      </c>
      <c r="K18" s="72">
        <v>2.1256251550481267</v>
      </c>
      <c r="L18" s="73">
        <v>-0.4301655239526241</v>
      </c>
      <c r="M18" s="73">
        <v>-0.5158720550822977</v>
      </c>
      <c r="N18" s="73">
        <v>-0.46943451760716925</v>
      </c>
      <c r="O18" s="72">
        <v>0.14357968933009602</v>
      </c>
      <c r="P18" s="74">
        <v>0.740319999999997</v>
      </c>
      <c r="Q18" s="73">
        <v>1.0403215000000188</v>
      </c>
      <c r="R18" s="73">
        <v>1.5958073997412754</v>
      </c>
      <c r="S18" s="72">
        <v>1.828683579481833</v>
      </c>
      <c r="T18" s="74">
        <v>1.8122656881654393</v>
      </c>
      <c r="U18" s="73">
        <v>2.0506294506098044</v>
      </c>
      <c r="V18" s="73">
        <v>2.063085711207947</v>
      </c>
      <c r="W18" s="72">
        <v>2.1192987503382454</v>
      </c>
      <c r="X18" s="73">
        <v>2.135268387156515</v>
      </c>
      <c r="Y18" s="73">
        <v>2.129063514489289</v>
      </c>
      <c r="Z18" s="73">
        <v>2.1218052175360214</v>
      </c>
      <c r="AA18" s="75">
        <v>2.1164528686083344</v>
      </c>
    </row>
    <row r="19" spans="2:27" ht="15">
      <c r="B19" s="58"/>
      <c r="C19" s="54"/>
      <c r="D19" s="54" t="s">
        <v>21</v>
      </c>
      <c r="E19" s="54"/>
      <c r="F19" s="55"/>
      <c r="G19" s="59" t="s">
        <v>80</v>
      </c>
      <c r="H19" s="72">
        <v>1.2947090779236419</v>
      </c>
      <c r="I19" s="73">
        <v>2.118110583284306</v>
      </c>
      <c r="J19" s="73">
        <v>2.9880185807076316</v>
      </c>
      <c r="K19" s="72">
        <v>2.7248584499233885</v>
      </c>
      <c r="L19" s="73">
        <v>1.2857197501447928</v>
      </c>
      <c r="M19" s="73">
        <v>1.1700892002099152</v>
      </c>
      <c r="N19" s="73">
        <v>1.435403998379556</v>
      </c>
      <c r="O19" s="72">
        <v>1.3026565468266398</v>
      </c>
      <c r="P19" s="74">
        <v>1.632167472100022</v>
      </c>
      <c r="Q19" s="73">
        <v>1.9599999999999653</v>
      </c>
      <c r="R19" s="73">
        <v>2.0440000000000254</v>
      </c>
      <c r="S19" s="72">
        <v>2.817417136315143</v>
      </c>
      <c r="T19" s="74">
        <v>2.7688585390388596</v>
      </c>
      <c r="U19" s="73">
        <v>3.0553107297775455</v>
      </c>
      <c r="V19" s="73">
        <v>3.179438964520216</v>
      </c>
      <c r="W19" s="72">
        <v>2.9509298819550196</v>
      </c>
      <c r="X19" s="73">
        <v>2.8919058002212665</v>
      </c>
      <c r="Y19" s="73">
        <v>2.775979059132567</v>
      </c>
      <c r="Z19" s="73">
        <v>2.6665890167874693</v>
      </c>
      <c r="AA19" s="75">
        <v>2.564862502033364</v>
      </c>
    </row>
    <row r="20" spans="2:27" ht="15">
      <c r="B20" s="58"/>
      <c r="C20" s="54"/>
      <c r="D20" s="54" t="s">
        <v>20</v>
      </c>
      <c r="E20" s="54"/>
      <c r="F20" s="55"/>
      <c r="G20" s="59" t="s">
        <v>80</v>
      </c>
      <c r="H20" s="72">
        <v>-0.6107711360855035</v>
      </c>
      <c r="I20" s="73">
        <v>1.7003799877605417</v>
      </c>
      <c r="J20" s="73">
        <v>1.9474040106130417</v>
      </c>
      <c r="K20" s="72">
        <v>2.2919168872182354</v>
      </c>
      <c r="L20" s="73">
        <v>-0.11458309029814018</v>
      </c>
      <c r="M20" s="73">
        <v>-0.2234797674936715</v>
      </c>
      <c r="N20" s="73">
        <v>-1.150453452190817</v>
      </c>
      <c r="O20" s="72">
        <v>-0.857504881680029</v>
      </c>
      <c r="P20" s="74">
        <v>1.1941677526750851</v>
      </c>
      <c r="Q20" s="73">
        <v>1.4132099999999923</v>
      </c>
      <c r="R20" s="73">
        <v>2.3252190174148524</v>
      </c>
      <c r="S20" s="72">
        <v>1.8070088431436915</v>
      </c>
      <c r="T20" s="74">
        <v>1.9797310677728746</v>
      </c>
      <c r="U20" s="73">
        <v>1.4908489737657078</v>
      </c>
      <c r="V20" s="73">
        <v>2.09393884632334</v>
      </c>
      <c r="W20" s="72">
        <v>2.242071270372975</v>
      </c>
      <c r="X20" s="73">
        <v>2.2865225561807137</v>
      </c>
      <c r="Y20" s="73">
        <v>2.273378323183948</v>
      </c>
      <c r="Z20" s="73">
        <v>2.2871945772196653</v>
      </c>
      <c r="AA20" s="75">
        <v>2.3344183429110217</v>
      </c>
    </row>
    <row r="21" spans="2:27" ht="15">
      <c r="B21" s="58"/>
      <c r="C21" s="54"/>
      <c r="D21" s="54" t="s">
        <v>22</v>
      </c>
      <c r="E21" s="54"/>
      <c r="F21" s="55"/>
      <c r="G21" s="59" t="s">
        <v>80</v>
      </c>
      <c r="H21" s="72">
        <v>-1.4475617214284</v>
      </c>
      <c r="I21" s="73">
        <v>2.5482798533601</v>
      </c>
      <c r="J21" s="73">
        <v>1.898798111414223</v>
      </c>
      <c r="K21" s="72">
        <v>1.9652829625335926</v>
      </c>
      <c r="L21" s="73">
        <v>-0.06793193936589148</v>
      </c>
      <c r="M21" s="73">
        <v>-1.878912646456783</v>
      </c>
      <c r="N21" s="73">
        <v>-2.8720684871267537</v>
      </c>
      <c r="O21" s="72">
        <v>-0.9602826915782146</v>
      </c>
      <c r="P21" s="74">
        <v>1.1800126870996337</v>
      </c>
      <c r="Q21" s="73">
        <v>2.5999414336347826</v>
      </c>
      <c r="R21" s="73">
        <v>3.690354320489405</v>
      </c>
      <c r="S21" s="72">
        <v>2.7041073106662594</v>
      </c>
      <c r="T21" s="74">
        <v>2.039130941726384</v>
      </c>
      <c r="U21" s="73">
        <v>1.832001339794715</v>
      </c>
      <c r="V21" s="73">
        <v>1.8380284179342965</v>
      </c>
      <c r="W21" s="72">
        <v>1.877633468252867</v>
      </c>
      <c r="X21" s="73">
        <v>1.9088711471088544</v>
      </c>
      <c r="Y21" s="73">
        <v>1.9320251584846346</v>
      </c>
      <c r="Z21" s="73">
        <v>1.9771517086933699</v>
      </c>
      <c r="AA21" s="75">
        <v>2.034393387862238</v>
      </c>
    </row>
    <row r="22" spans="2:27" ht="15">
      <c r="B22" s="58"/>
      <c r="C22" s="54"/>
      <c r="D22" s="54" t="s">
        <v>23</v>
      </c>
      <c r="E22" s="54"/>
      <c r="F22" s="55"/>
      <c r="G22" s="59" t="s">
        <v>80</v>
      </c>
      <c r="H22" s="72">
        <v>-1.1170613837179815</v>
      </c>
      <c r="I22" s="73">
        <v>3.4666328909439983</v>
      </c>
      <c r="J22" s="73">
        <v>1.8891210662245612</v>
      </c>
      <c r="K22" s="72">
        <v>1.8141855702760665</v>
      </c>
      <c r="L22" s="73">
        <v>0.3755748055054937</v>
      </c>
      <c r="M22" s="73">
        <v>-1.8133719216195203</v>
      </c>
      <c r="N22" s="73">
        <v>-2.459953940954321</v>
      </c>
      <c r="O22" s="72">
        <v>-0.550652590104761</v>
      </c>
      <c r="P22" s="74">
        <v>1.9340203206714932</v>
      </c>
      <c r="Q22" s="73">
        <v>3.7272147716772963</v>
      </c>
      <c r="R22" s="73">
        <v>4.670875686421056</v>
      </c>
      <c r="S22" s="72">
        <v>3.516477237343693</v>
      </c>
      <c r="T22" s="74">
        <v>2.4461071952138553</v>
      </c>
      <c r="U22" s="73">
        <v>1.861243617835953</v>
      </c>
      <c r="V22" s="73">
        <v>1.6803211467947676</v>
      </c>
      <c r="W22" s="72">
        <v>1.590910078973934</v>
      </c>
      <c r="X22" s="73">
        <v>1.6258032893316852</v>
      </c>
      <c r="Y22" s="73">
        <v>1.7368388539382948</v>
      </c>
      <c r="Z22" s="73">
        <v>1.8735398944006647</v>
      </c>
      <c r="AA22" s="75">
        <v>2.005282202063327</v>
      </c>
    </row>
    <row r="23" spans="2:27" ht="18">
      <c r="B23" s="58"/>
      <c r="C23" s="54"/>
      <c r="D23" s="54" t="s">
        <v>130</v>
      </c>
      <c r="E23" s="54"/>
      <c r="F23" s="55"/>
      <c r="G23" s="59" t="s">
        <v>80</v>
      </c>
      <c r="H23" s="72">
        <v>-0.3342339359400768</v>
      </c>
      <c r="I23" s="73">
        <v>-0.8875837667896889</v>
      </c>
      <c r="J23" s="73">
        <v>0.009497623581751213</v>
      </c>
      <c r="K23" s="72">
        <v>0.1484050492681348</v>
      </c>
      <c r="L23" s="73">
        <v>-0.44184727781710365</v>
      </c>
      <c r="M23" s="73">
        <v>-0.06675117184484236</v>
      </c>
      <c r="N23" s="73">
        <v>-0.42250804958915467</v>
      </c>
      <c r="O23" s="72">
        <v>-0.41189822974413914</v>
      </c>
      <c r="P23" s="74">
        <v>-0.7397016532849676</v>
      </c>
      <c r="Q23" s="73">
        <v>-1.0867671907742533</v>
      </c>
      <c r="R23" s="73">
        <v>-0.9367661820936064</v>
      </c>
      <c r="S23" s="72">
        <v>-0.7847735436503029</v>
      </c>
      <c r="T23" s="74">
        <v>-0.39725887554904205</v>
      </c>
      <c r="U23" s="73">
        <v>-0.02870795309644336</v>
      </c>
      <c r="V23" s="73">
        <v>0.1551010749777788</v>
      </c>
      <c r="W23" s="72">
        <v>0.2822333110866282</v>
      </c>
      <c r="X23" s="73">
        <v>0.27853935576898436</v>
      </c>
      <c r="Y23" s="73">
        <v>0.1918541078581768</v>
      </c>
      <c r="Z23" s="73">
        <v>0.10170630607329656</v>
      </c>
      <c r="AA23" s="75">
        <v>0.028538900310309145</v>
      </c>
    </row>
    <row r="24" spans="2:27" ht="3.75" customHeight="1">
      <c r="B24" s="58"/>
      <c r="C24" s="54"/>
      <c r="D24" s="54"/>
      <c r="E24" s="54"/>
      <c r="F24" s="55"/>
      <c r="G24" s="59"/>
      <c r="H24" s="55"/>
      <c r="I24" s="54"/>
      <c r="J24" s="54"/>
      <c r="K24" s="55"/>
      <c r="L24" s="54"/>
      <c r="M24" s="54"/>
      <c r="N24" s="54"/>
      <c r="O24" s="55"/>
      <c r="P24" s="56"/>
      <c r="Q24" s="54"/>
      <c r="R24" s="54"/>
      <c r="S24" s="55"/>
      <c r="T24" s="56"/>
      <c r="U24" s="54"/>
      <c r="V24" s="54"/>
      <c r="W24" s="55"/>
      <c r="X24" s="54"/>
      <c r="Y24" s="54"/>
      <c r="Z24" s="54"/>
      <c r="AA24" s="57"/>
    </row>
    <row r="25" spans="2:27" ht="18.75" thickBot="1">
      <c r="B25" s="60"/>
      <c r="C25" s="61" t="s">
        <v>131</v>
      </c>
      <c r="D25" s="61"/>
      <c r="E25" s="61"/>
      <c r="F25" s="62"/>
      <c r="G25" s="63" t="s">
        <v>45</v>
      </c>
      <c r="H25" s="77">
        <v>0.8621438578388734</v>
      </c>
      <c r="I25" s="76">
        <v>3.1159112423684263</v>
      </c>
      <c r="J25" s="76">
        <v>1.7763415735832808</v>
      </c>
      <c r="K25" s="77">
        <v>1.226613770758476</v>
      </c>
      <c r="L25" s="76">
        <v>0.7227355572769056</v>
      </c>
      <c r="M25" s="76">
        <v>0.3939971646563549</v>
      </c>
      <c r="N25" s="76">
        <v>0.604357252527123</v>
      </c>
      <c r="O25" s="77">
        <v>1.7171753600264452</v>
      </c>
      <c r="P25" s="78">
        <v>2.2472461500906036</v>
      </c>
      <c r="Q25" s="76">
        <v>3.4973190385634894</v>
      </c>
      <c r="R25" s="76">
        <v>3.872128765978516</v>
      </c>
      <c r="S25" s="77">
        <v>2.8408969905878934</v>
      </c>
      <c r="T25" s="78">
        <v>2.509606643957312</v>
      </c>
      <c r="U25" s="76">
        <v>1.7282949109898311</v>
      </c>
      <c r="V25" s="76">
        <v>1.4674980003134692</v>
      </c>
      <c r="W25" s="77">
        <v>1.4258074206966427</v>
      </c>
      <c r="X25" s="76">
        <v>1.3831692058435578</v>
      </c>
      <c r="Y25" s="76">
        <v>1.2186009044868626</v>
      </c>
      <c r="Z25" s="76">
        <v>1.0941770723256639</v>
      </c>
      <c r="AA25" s="79">
        <v>1.2141684918942843</v>
      </c>
    </row>
    <row r="26" ht="3.75" customHeight="1"/>
    <row r="27" ht="15">
      <c r="B27" s="42" t="s">
        <v>110</v>
      </c>
    </row>
    <row r="28" spans="2:6" ht="15">
      <c r="B28" s="42" t="s">
        <v>114</v>
      </c>
      <c r="F28" s="65"/>
    </row>
    <row r="29" spans="2:6" ht="15">
      <c r="B29" s="42" t="s">
        <v>115</v>
      </c>
      <c r="F29" s="65"/>
    </row>
    <row r="30" ht="15">
      <c r="G30" s="65"/>
    </row>
    <row r="31" ht="15.75" thickBot="1">
      <c r="F31" s="67" t="s">
        <v>78</v>
      </c>
    </row>
    <row r="32" spans="6:23" ht="15">
      <c r="F32" s="98"/>
      <c r="G32" s="99"/>
      <c r="H32" s="186">
        <v>42675</v>
      </c>
      <c r="I32" s="186">
        <v>42705</v>
      </c>
      <c r="J32" s="186">
        <v>42736</v>
      </c>
      <c r="K32" s="186">
        <v>42767</v>
      </c>
      <c r="L32" s="186">
        <v>42795</v>
      </c>
      <c r="M32" s="186">
        <v>42826</v>
      </c>
      <c r="N32" s="186">
        <v>42856</v>
      </c>
      <c r="O32" s="186">
        <v>42887</v>
      </c>
      <c r="P32" s="186">
        <v>42917</v>
      </c>
      <c r="Q32" s="186">
        <v>42948</v>
      </c>
      <c r="R32" s="186">
        <v>42979</v>
      </c>
      <c r="S32" s="186">
        <v>43009</v>
      </c>
      <c r="T32" s="186">
        <v>43040</v>
      </c>
      <c r="U32" s="186">
        <v>43070</v>
      </c>
      <c r="V32" s="186">
        <v>43101</v>
      </c>
      <c r="W32" s="187">
        <v>43132</v>
      </c>
    </row>
    <row r="33" spans="6:23" ht="15.75" thickBot="1">
      <c r="F33" s="100" t="s">
        <v>73</v>
      </c>
      <c r="G33" s="101" t="s">
        <v>86</v>
      </c>
      <c r="H33" s="76">
        <v>-0.2102523027633083</v>
      </c>
      <c r="I33" s="76">
        <v>0.22103888274891403</v>
      </c>
      <c r="J33" s="76">
        <v>0.856509471987124</v>
      </c>
      <c r="K33" s="76">
        <v>1.2579249270403494</v>
      </c>
      <c r="L33" s="76">
        <v>1.281929972694428</v>
      </c>
      <c r="M33" s="76">
        <v>1.1152821456755362</v>
      </c>
      <c r="N33" s="76">
        <v>1.2604951686617625</v>
      </c>
      <c r="O33" s="76">
        <v>1.1739884833030345</v>
      </c>
      <c r="P33" s="76">
        <v>1.5428838776291087</v>
      </c>
      <c r="Q33" s="76">
        <v>1.5378904525712045</v>
      </c>
      <c r="R33" s="76">
        <v>1.6420944768636474</v>
      </c>
      <c r="S33" s="76">
        <v>1.582506320461036</v>
      </c>
      <c r="T33" s="76">
        <v>1.5169880693920277</v>
      </c>
      <c r="U33" s="76">
        <v>1.5468484717094526</v>
      </c>
      <c r="V33" s="76">
        <v>1.9652595389428171</v>
      </c>
      <c r="W33" s="79">
        <v>1.7660748902618622</v>
      </c>
    </row>
    <row r="34" spans="6:9" ht="15">
      <c r="F34" s="42" t="s">
        <v>110</v>
      </c>
      <c r="G34" s="102"/>
      <c r="H34" s="103"/>
      <c r="I34" s="103"/>
    </row>
    <row r="35" spans="7:8" ht="15">
      <c r="G35" s="102"/>
      <c r="H35" s="103"/>
    </row>
    <row r="36" spans="7:8" ht="15">
      <c r="G36" s="102"/>
      <c r="H36" s="103"/>
    </row>
    <row r="37" spans="7:8" ht="15">
      <c r="G37" s="102"/>
      <c r="H37" s="103"/>
    </row>
    <row r="38" spans="7:8" ht="15">
      <c r="G38" s="102"/>
      <c r="H38" s="103"/>
    </row>
    <row r="39" spans="7:8" ht="15">
      <c r="G39" s="102"/>
      <c r="H39" s="103"/>
    </row>
    <row r="40" spans="7:8" ht="15">
      <c r="G40" s="102"/>
      <c r="H40" s="103"/>
    </row>
    <row r="41" spans="7:8" ht="15">
      <c r="G41" s="102"/>
      <c r="H41" s="103"/>
    </row>
    <row r="42" spans="7:8" ht="15">
      <c r="G42" s="102"/>
      <c r="H42" s="103"/>
    </row>
  </sheetData>
  <sheetProtection/>
  <mergeCells count="9">
    <mergeCell ref="L3:O3"/>
    <mergeCell ref="J3:J4"/>
    <mergeCell ref="X3:AA3"/>
    <mergeCell ref="P3:S3"/>
    <mergeCell ref="T3:W3"/>
    <mergeCell ref="B3:F4"/>
    <mergeCell ref="G3:G4"/>
    <mergeCell ref="I3:I4"/>
    <mergeCell ref="K3:K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I6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5" width="3.140625" style="42" customWidth="1"/>
    <col min="6" max="6" width="35.00390625" style="42" customWidth="1"/>
    <col min="7" max="7" width="21.28125" style="42" customWidth="1"/>
    <col min="8" max="8" width="10.140625" style="42" customWidth="1"/>
    <col min="9" max="27" width="9.140625" style="42" customWidth="1"/>
    <col min="28" max="16384" width="9.140625" style="42" customWidth="1"/>
  </cols>
  <sheetData>
    <row r="1" ht="22.5" customHeight="1" thickBot="1">
      <c r="B1" s="41" t="s">
        <v>116</v>
      </c>
    </row>
    <row r="2" spans="2:27" ht="30" customHeight="1">
      <c r="B2" s="220" t="str">
        <f>"Strednodobá predikcia "&amp;Súhrn!$H$3&amp;" - trh práce [objem]"</f>
        <v>Strednodobá predikcia P1Q-2017 - trh práce [objem]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2"/>
    </row>
    <row r="3" spans="2:27" ht="15">
      <c r="B3" s="280" t="s">
        <v>29</v>
      </c>
      <c r="C3" s="281"/>
      <c r="D3" s="281"/>
      <c r="E3" s="281"/>
      <c r="F3" s="282"/>
      <c r="G3" s="285" t="s">
        <v>72</v>
      </c>
      <c r="H3" s="38" t="s">
        <v>35</v>
      </c>
      <c r="I3" s="284">
        <v>2017</v>
      </c>
      <c r="J3" s="284">
        <v>2018</v>
      </c>
      <c r="K3" s="286">
        <v>2019</v>
      </c>
      <c r="L3" s="288">
        <v>2016</v>
      </c>
      <c r="M3" s="289"/>
      <c r="N3" s="289"/>
      <c r="O3" s="289"/>
      <c r="P3" s="288">
        <v>2017</v>
      </c>
      <c r="Q3" s="289"/>
      <c r="R3" s="289"/>
      <c r="S3" s="289"/>
      <c r="T3" s="288">
        <v>2018</v>
      </c>
      <c r="U3" s="289"/>
      <c r="V3" s="289"/>
      <c r="W3" s="289"/>
      <c r="X3" s="288">
        <v>2019</v>
      </c>
      <c r="Y3" s="289"/>
      <c r="Z3" s="289"/>
      <c r="AA3" s="291"/>
    </row>
    <row r="4" spans="2:27" ht="15">
      <c r="B4" s="273"/>
      <c r="C4" s="274"/>
      <c r="D4" s="274"/>
      <c r="E4" s="274"/>
      <c r="F4" s="275"/>
      <c r="G4" s="277"/>
      <c r="H4" s="40">
        <v>2016</v>
      </c>
      <c r="I4" s="279"/>
      <c r="J4" s="279"/>
      <c r="K4" s="287"/>
      <c r="L4" s="43" t="s">
        <v>3</v>
      </c>
      <c r="M4" s="43" t="s">
        <v>4</v>
      </c>
      <c r="N4" s="43" t="s">
        <v>5</v>
      </c>
      <c r="O4" s="44" t="s">
        <v>6</v>
      </c>
      <c r="P4" s="45" t="s">
        <v>3</v>
      </c>
      <c r="Q4" s="43" t="s">
        <v>4</v>
      </c>
      <c r="R4" s="43" t="s">
        <v>5</v>
      </c>
      <c r="S4" s="44" t="s">
        <v>6</v>
      </c>
      <c r="T4" s="45" t="s">
        <v>3</v>
      </c>
      <c r="U4" s="43" t="s">
        <v>4</v>
      </c>
      <c r="V4" s="43" t="s">
        <v>5</v>
      </c>
      <c r="W4" s="232" t="s">
        <v>6</v>
      </c>
      <c r="X4" s="43" t="s">
        <v>3</v>
      </c>
      <c r="Y4" s="43" t="s">
        <v>4</v>
      </c>
      <c r="Z4" s="43" t="s">
        <v>5</v>
      </c>
      <c r="AA4" s="46" t="s">
        <v>6</v>
      </c>
    </row>
    <row r="5" spans="2:27" ht="3.75" customHeight="1">
      <c r="B5" s="47"/>
      <c r="C5" s="48"/>
      <c r="D5" s="48"/>
      <c r="E5" s="48"/>
      <c r="F5" s="49"/>
      <c r="G5" s="37"/>
      <c r="H5" s="104"/>
      <c r="I5" s="93"/>
      <c r="J5" s="92"/>
      <c r="K5" s="94"/>
      <c r="L5" s="52"/>
      <c r="M5" s="52"/>
      <c r="N5" s="52"/>
      <c r="O5" s="51"/>
      <c r="P5" s="95"/>
      <c r="Q5" s="52"/>
      <c r="R5" s="52"/>
      <c r="S5" s="51"/>
      <c r="T5" s="95"/>
      <c r="U5" s="52"/>
      <c r="V5" s="52"/>
      <c r="W5" s="51"/>
      <c r="X5" s="52"/>
      <c r="Y5" s="52"/>
      <c r="Z5" s="52"/>
      <c r="AA5" s="69"/>
    </row>
    <row r="6" spans="2:27" ht="15">
      <c r="B6" s="47" t="s">
        <v>25</v>
      </c>
      <c r="C6" s="48"/>
      <c r="D6" s="48"/>
      <c r="E6" s="48"/>
      <c r="F6" s="97"/>
      <c r="G6" s="50"/>
      <c r="H6" s="104"/>
      <c r="I6" s="92"/>
      <c r="J6" s="92"/>
      <c r="K6" s="94"/>
      <c r="L6" s="52"/>
      <c r="M6" s="52"/>
      <c r="N6" s="52"/>
      <c r="O6" s="51"/>
      <c r="P6" s="95"/>
      <c r="Q6" s="52"/>
      <c r="R6" s="52"/>
      <c r="S6" s="51"/>
      <c r="T6" s="95"/>
      <c r="U6" s="52"/>
      <c r="V6" s="52"/>
      <c r="W6" s="51"/>
      <c r="X6" s="52"/>
      <c r="Y6" s="52"/>
      <c r="Z6" s="52"/>
      <c r="AA6" s="69"/>
    </row>
    <row r="7" spans="2:27" ht="15">
      <c r="B7" s="47"/>
      <c r="C7" s="96" t="s">
        <v>10</v>
      </c>
      <c r="D7" s="48"/>
      <c r="E7" s="48"/>
      <c r="F7" s="97"/>
      <c r="G7" s="59" t="s">
        <v>124</v>
      </c>
      <c r="H7" s="114">
        <v>2321.0485</v>
      </c>
      <c r="I7" s="115">
        <v>2368.3702804746154</v>
      </c>
      <c r="J7" s="115">
        <v>2396.141417901422</v>
      </c>
      <c r="K7" s="116">
        <v>2418.2501749647995</v>
      </c>
      <c r="L7" s="117">
        <v>2299.002</v>
      </c>
      <c r="M7" s="117">
        <v>2314.018</v>
      </c>
      <c r="N7" s="117">
        <v>2328.548</v>
      </c>
      <c r="O7" s="118">
        <v>2342.6259999999997</v>
      </c>
      <c r="P7" s="119">
        <v>2354.8076551999998</v>
      </c>
      <c r="Q7" s="117">
        <v>2365.6397704139195</v>
      </c>
      <c r="R7" s="117">
        <v>2372.6050305308445</v>
      </c>
      <c r="S7" s="118">
        <v>2380.428665753697</v>
      </c>
      <c r="T7" s="119">
        <v>2387.0517221700634</v>
      </c>
      <c r="U7" s="117">
        <v>2393.4803721188564</v>
      </c>
      <c r="V7" s="117">
        <v>2399.3524066269288</v>
      </c>
      <c r="W7" s="118">
        <v>2404.6811706898393</v>
      </c>
      <c r="X7" s="117">
        <v>2409.94585434945</v>
      </c>
      <c r="Y7" s="117">
        <v>2415.3819533611654</v>
      </c>
      <c r="Z7" s="117">
        <v>2421.0057939551493</v>
      </c>
      <c r="AA7" s="120">
        <v>2426.6670981934312</v>
      </c>
    </row>
    <row r="8" spans="2:27" ht="3.75" customHeight="1">
      <c r="B8" s="58"/>
      <c r="C8" s="54"/>
      <c r="D8" s="70"/>
      <c r="E8" s="54"/>
      <c r="F8" s="55"/>
      <c r="G8" s="59"/>
      <c r="H8" s="121"/>
      <c r="I8" s="117"/>
      <c r="J8" s="117"/>
      <c r="K8" s="118"/>
      <c r="L8" s="117"/>
      <c r="M8" s="117"/>
      <c r="N8" s="117"/>
      <c r="O8" s="118"/>
      <c r="P8" s="119"/>
      <c r="Q8" s="117"/>
      <c r="R8" s="117"/>
      <c r="S8" s="118"/>
      <c r="T8" s="119"/>
      <c r="U8" s="117"/>
      <c r="V8" s="117"/>
      <c r="W8" s="118"/>
      <c r="X8" s="117"/>
      <c r="Y8" s="117"/>
      <c r="Z8" s="117"/>
      <c r="AA8" s="120"/>
    </row>
    <row r="9" spans="2:27" ht="15">
      <c r="B9" s="58"/>
      <c r="C9" s="54"/>
      <c r="D9" s="70" t="s">
        <v>49</v>
      </c>
      <c r="E9" s="54"/>
      <c r="F9" s="55"/>
      <c r="G9" s="59" t="s">
        <v>124</v>
      </c>
      <c r="H9" s="121">
        <v>1997.7984999999999</v>
      </c>
      <c r="I9" s="117">
        <v>2041.0576017166927</v>
      </c>
      <c r="J9" s="117">
        <v>2065.021910988037</v>
      </c>
      <c r="K9" s="118">
        <v>2084.075489136424</v>
      </c>
      <c r="L9" s="122"/>
      <c r="M9" s="122"/>
      <c r="N9" s="122"/>
      <c r="O9" s="123"/>
      <c r="P9" s="124"/>
      <c r="Q9" s="122"/>
      <c r="R9" s="122"/>
      <c r="S9" s="123"/>
      <c r="T9" s="124"/>
      <c r="U9" s="122"/>
      <c r="V9" s="122"/>
      <c r="W9" s="123"/>
      <c r="X9" s="122"/>
      <c r="Y9" s="122"/>
      <c r="Z9" s="122"/>
      <c r="AA9" s="125"/>
    </row>
    <row r="10" spans="2:27" ht="15">
      <c r="B10" s="58"/>
      <c r="C10" s="54"/>
      <c r="D10" s="70" t="s">
        <v>50</v>
      </c>
      <c r="E10" s="54"/>
      <c r="F10" s="55"/>
      <c r="G10" s="59" t="s">
        <v>124</v>
      </c>
      <c r="H10" s="121">
        <v>323.24999999999983</v>
      </c>
      <c r="I10" s="117">
        <v>327.31267875792236</v>
      </c>
      <c r="J10" s="117">
        <v>331.1195069133852</v>
      </c>
      <c r="K10" s="118">
        <v>334.17468582837495</v>
      </c>
      <c r="L10" s="122"/>
      <c r="M10" s="122"/>
      <c r="N10" s="122"/>
      <c r="O10" s="123"/>
      <c r="P10" s="124"/>
      <c r="Q10" s="122"/>
      <c r="R10" s="122"/>
      <c r="S10" s="123"/>
      <c r="T10" s="124"/>
      <c r="U10" s="122"/>
      <c r="V10" s="122"/>
      <c r="W10" s="123"/>
      <c r="X10" s="122"/>
      <c r="Y10" s="122"/>
      <c r="Z10" s="122"/>
      <c r="AA10" s="125"/>
    </row>
    <row r="11" spans="2:27" ht="3.75" customHeight="1">
      <c r="B11" s="58"/>
      <c r="C11" s="54"/>
      <c r="D11" s="54"/>
      <c r="E11" s="54"/>
      <c r="F11" s="55"/>
      <c r="G11" s="59"/>
      <c r="H11" s="66"/>
      <c r="I11" s="54"/>
      <c r="J11" s="54"/>
      <c r="K11" s="55"/>
      <c r="L11" s="54"/>
      <c r="M11" s="54"/>
      <c r="N11" s="54"/>
      <c r="O11" s="55"/>
      <c r="P11" s="56"/>
      <c r="Q11" s="54"/>
      <c r="R11" s="54"/>
      <c r="S11" s="55"/>
      <c r="T11" s="56"/>
      <c r="U11" s="54"/>
      <c r="V11" s="54"/>
      <c r="W11" s="55"/>
      <c r="X11" s="54"/>
      <c r="Y11" s="54"/>
      <c r="Z11" s="54"/>
      <c r="AA11" s="57"/>
    </row>
    <row r="12" spans="2:27" ht="15">
      <c r="B12" s="58"/>
      <c r="C12" s="54" t="s">
        <v>51</v>
      </c>
      <c r="D12" s="54"/>
      <c r="E12" s="54"/>
      <c r="F12" s="55"/>
      <c r="G12" s="59" t="s">
        <v>126</v>
      </c>
      <c r="H12" s="90">
        <v>265.9935000000002</v>
      </c>
      <c r="I12" s="73">
        <v>231.41024994292547</v>
      </c>
      <c r="J12" s="73">
        <v>213.50595474379475</v>
      </c>
      <c r="K12" s="72">
        <v>197.56107275367185</v>
      </c>
      <c r="L12" s="110">
        <v>279.457413728724</v>
      </c>
      <c r="M12" s="110">
        <v>273.934277685387</v>
      </c>
      <c r="N12" s="110">
        <v>262.676899894907</v>
      </c>
      <c r="O12" s="111">
        <v>247.905408690983</v>
      </c>
      <c r="P12" s="112">
        <v>239.5802899662385</v>
      </c>
      <c r="Q12" s="110">
        <v>232.66149351086867</v>
      </c>
      <c r="R12" s="110">
        <v>229.3347066913566</v>
      </c>
      <c r="S12" s="111">
        <v>224.0645096032381</v>
      </c>
      <c r="T12" s="112">
        <v>219.50584496460124</v>
      </c>
      <c r="U12" s="110">
        <v>215.1388662014142</v>
      </c>
      <c r="V12" s="110">
        <v>211.3257977599119</v>
      </c>
      <c r="W12" s="111">
        <v>208.05331004925165</v>
      </c>
      <c r="X12" s="110">
        <v>203.90003709400162</v>
      </c>
      <c r="Y12" s="110">
        <v>199.7979689923568</v>
      </c>
      <c r="Z12" s="110">
        <v>195.47247823595626</v>
      </c>
      <c r="AA12" s="113">
        <v>191.07380669237273</v>
      </c>
    </row>
    <row r="13" spans="2:27" ht="15">
      <c r="B13" s="58"/>
      <c r="C13" s="54" t="s">
        <v>8</v>
      </c>
      <c r="D13" s="54"/>
      <c r="E13" s="54"/>
      <c r="F13" s="55"/>
      <c r="G13" s="59" t="s">
        <v>11</v>
      </c>
      <c r="H13" s="90">
        <v>9.644575476409404</v>
      </c>
      <c r="I13" s="73">
        <v>8.368000499406895</v>
      </c>
      <c r="J13" s="73">
        <v>7.703404895622157</v>
      </c>
      <c r="K13" s="72">
        <v>7.1200281515444885</v>
      </c>
      <c r="L13" s="73">
        <v>10.166375690402207</v>
      </c>
      <c r="M13" s="73">
        <v>9.919127060401106</v>
      </c>
      <c r="N13" s="73">
        <v>9.512188711152344</v>
      </c>
      <c r="O13" s="72">
        <v>8.98061044368196</v>
      </c>
      <c r="P13" s="74">
        <v>8.6725639983391</v>
      </c>
      <c r="Q13" s="73">
        <v>8.415672580200011</v>
      </c>
      <c r="R13" s="73">
        <v>8.289825586335475</v>
      </c>
      <c r="S13" s="72">
        <v>8.093939832752994</v>
      </c>
      <c r="T13" s="74">
        <v>7.925477579743756</v>
      </c>
      <c r="U13" s="73">
        <v>7.764092157771074</v>
      </c>
      <c r="V13" s="73">
        <v>7.622839518660385</v>
      </c>
      <c r="W13" s="72">
        <v>7.501210326313412</v>
      </c>
      <c r="X13" s="73">
        <v>7.35060337667619</v>
      </c>
      <c r="Y13" s="73">
        <v>7.201253907305727</v>
      </c>
      <c r="Z13" s="73">
        <v>7.044000429169728</v>
      </c>
      <c r="AA13" s="75">
        <v>6.884254893026309</v>
      </c>
    </row>
    <row r="14" spans="2:27" ht="3.75" customHeight="1">
      <c r="B14" s="58"/>
      <c r="C14" s="54"/>
      <c r="D14" s="54"/>
      <c r="E14" s="54"/>
      <c r="F14" s="55"/>
      <c r="G14" s="59"/>
      <c r="H14" s="66"/>
      <c r="I14" s="54"/>
      <c r="J14" s="54"/>
      <c r="K14" s="55"/>
      <c r="L14" s="54"/>
      <c r="M14" s="54"/>
      <c r="N14" s="54"/>
      <c r="O14" s="55"/>
      <c r="P14" s="56"/>
      <c r="Q14" s="54"/>
      <c r="R14" s="54"/>
      <c r="S14" s="55"/>
      <c r="T14" s="56"/>
      <c r="U14" s="54"/>
      <c r="V14" s="54"/>
      <c r="W14" s="55"/>
      <c r="X14" s="54"/>
      <c r="Y14" s="54"/>
      <c r="Z14" s="54"/>
      <c r="AA14" s="57"/>
    </row>
    <row r="15" spans="2:27" ht="15">
      <c r="B15" s="47" t="s">
        <v>24</v>
      </c>
      <c r="C15" s="54"/>
      <c r="D15" s="54"/>
      <c r="E15" s="54"/>
      <c r="F15" s="55"/>
      <c r="G15" s="59"/>
      <c r="H15" s="66"/>
      <c r="I15" s="54"/>
      <c r="J15" s="54"/>
      <c r="K15" s="55"/>
      <c r="L15" s="54"/>
      <c r="M15" s="54"/>
      <c r="N15" s="54"/>
      <c r="O15" s="55"/>
      <c r="P15" s="56"/>
      <c r="Q15" s="54"/>
      <c r="R15" s="54"/>
      <c r="S15" s="55"/>
      <c r="T15" s="56"/>
      <c r="U15" s="54"/>
      <c r="V15" s="54"/>
      <c r="W15" s="55"/>
      <c r="X15" s="54"/>
      <c r="Y15" s="54"/>
      <c r="Z15" s="54"/>
      <c r="AA15" s="57"/>
    </row>
    <row r="16" spans="2:27" ht="15">
      <c r="B16" s="58"/>
      <c r="C16" s="54" t="s">
        <v>88</v>
      </c>
      <c r="D16" s="54"/>
      <c r="E16" s="54"/>
      <c r="F16" s="55"/>
      <c r="G16" s="59" t="s">
        <v>91</v>
      </c>
      <c r="H16" s="193">
        <v>15830.713157508133</v>
      </c>
      <c r="I16" s="82">
        <v>16515.64278359225</v>
      </c>
      <c r="J16" s="82">
        <v>17308.729067570457</v>
      </c>
      <c r="K16" s="83">
        <v>18150.930054586974</v>
      </c>
      <c r="L16" s="82">
        <v>3930.700708194638</v>
      </c>
      <c r="M16" s="82">
        <v>3937.271887276745</v>
      </c>
      <c r="N16" s="82">
        <v>3947.7403204205057</v>
      </c>
      <c r="O16" s="83">
        <v>4014.0799103126647</v>
      </c>
      <c r="P16" s="84">
        <v>4046.3579186388192</v>
      </c>
      <c r="Q16" s="82">
        <v>4110.0592128765675</v>
      </c>
      <c r="R16" s="82">
        <v>4156.037541811967</v>
      </c>
      <c r="S16" s="83">
        <v>4202.266654619618</v>
      </c>
      <c r="T16" s="84">
        <v>4251.013307399689</v>
      </c>
      <c r="U16" s="82">
        <v>4301.289118496084</v>
      </c>
      <c r="V16" s="82">
        <v>4351.803096086984</v>
      </c>
      <c r="W16" s="83">
        <v>4403.999079393082</v>
      </c>
      <c r="X16" s="82">
        <v>4456.988793553983</v>
      </c>
      <c r="Y16" s="82">
        <v>4510.175376491254</v>
      </c>
      <c r="Z16" s="82">
        <v>4564.141337310221</v>
      </c>
      <c r="AA16" s="85">
        <v>4619.001629760763</v>
      </c>
    </row>
    <row r="17" spans="1:113" s="176" customFormat="1" ht="18">
      <c r="A17" s="165"/>
      <c r="B17" s="174"/>
      <c r="C17" s="163" t="s">
        <v>132</v>
      </c>
      <c r="D17" s="163"/>
      <c r="E17" s="163"/>
      <c r="F17" s="164"/>
      <c r="G17" s="28" t="s">
        <v>91</v>
      </c>
      <c r="H17" s="166">
        <v>911.9999999999998</v>
      </c>
      <c r="I17" s="168">
        <v>952.1830246220402</v>
      </c>
      <c r="J17" s="233">
        <v>997.7008252254062</v>
      </c>
      <c r="K17" s="169">
        <v>1046.248380504701</v>
      </c>
      <c r="L17" s="82">
        <v>898.906117800512</v>
      </c>
      <c r="M17" s="82">
        <v>906.139343147589</v>
      </c>
      <c r="N17" s="82">
        <v>913.401176891769</v>
      </c>
      <c r="O17" s="83">
        <v>929.553362160129</v>
      </c>
      <c r="P17" s="82">
        <v>933.5831622287353</v>
      </c>
      <c r="Q17" s="82">
        <v>947.9391842217859</v>
      </c>
      <c r="R17" s="82">
        <v>958.2752544270983</v>
      </c>
      <c r="S17" s="83">
        <v>968.9344976105415</v>
      </c>
      <c r="T17" s="82">
        <v>980.1742206942084</v>
      </c>
      <c r="U17" s="82">
        <v>991.7665283154055</v>
      </c>
      <c r="V17" s="82">
        <v>1003.4137509983223</v>
      </c>
      <c r="W17" s="83">
        <v>1015.4488008936886</v>
      </c>
      <c r="X17" s="82">
        <v>1027.6668646885166</v>
      </c>
      <c r="Y17" s="82">
        <v>1039.9303213545259</v>
      </c>
      <c r="Z17" s="82">
        <v>1052.3734824939347</v>
      </c>
      <c r="AA17" s="85">
        <v>1065.0228534818264</v>
      </c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</row>
    <row r="18" spans="2:27" ht="15">
      <c r="B18" s="58"/>
      <c r="C18" s="54"/>
      <c r="D18" s="70" t="s">
        <v>53</v>
      </c>
      <c r="E18" s="54"/>
      <c r="F18" s="55"/>
      <c r="G18" s="59" t="s">
        <v>91</v>
      </c>
      <c r="H18" s="166">
        <v>900.1342157223557</v>
      </c>
      <c r="I18" s="170">
        <v>938.7154082989493</v>
      </c>
      <c r="J18" s="234">
        <v>982.0769264140549</v>
      </c>
      <c r="K18" s="171">
        <v>1030.0257905852986</v>
      </c>
      <c r="L18" s="105"/>
      <c r="M18" s="105"/>
      <c r="N18" s="105"/>
      <c r="O18" s="106"/>
      <c r="P18" s="107"/>
      <c r="Q18" s="105"/>
      <c r="R18" s="105"/>
      <c r="S18" s="106"/>
      <c r="T18" s="107"/>
      <c r="U18" s="105"/>
      <c r="V18" s="105"/>
      <c r="W18" s="106"/>
      <c r="X18" s="105"/>
      <c r="Y18" s="105"/>
      <c r="Z18" s="105"/>
      <c r="AA18" s="108"/>
    </row>
    <row r="19" spans="2:27" ht="18">
      <c r="B19" s="58"/>
      <c r="C19" s="54"/>
      <c r="D19" s="70" t="s">
        <v>133</v>
      </c>
      <c r="E19" s="54"/>
      <c r="F19" s="55"/>
      <c r="G19" s="59" t="s">
        <v>91</v>
      </c>
      <c r="H19" s="166">
        <v>957.0282875981769</v>
      </c>
      <c r="I19" s="170">
        <v>1003.8535635750466</v>
      </c>
      <c r="J19" s="234">
        <v>1059.1799842053429</v>
      </c>
      <c r="K19" s="171">
        <v>1112.3508545273046</v>
      </c>
      <c r="L19" s="105"/>
      <c r="M19" s="105"/>
      <c r="N19" s="105"/>
      <c r="O19" s="106"/>
      <c r="P19" s="107"/>
      <c r="Q19" s="105"/>
      <c r="R19" s="105"/>
      <c r="S19" s="106"/>
      <c r="T19" s="107"/>
      <c r="U19" s="105"/>
      <c r="V19" s="105"/>
      <c r="W19" s="106"/>
      <c r="X19" s="105"/>
      <c r="Y19" s="105"/>
      <c r="Z19" s="105"/>
      <c r="AA19" s="108"/>
    </row>
    <row r="20" spans="2:27" ht="15">
      <c r="B20" s="58"/>
      <c r="C20" s="54" t="s">
        <v>52</v>
      </c>
      <c r="D20" s="54"/>
      <c r="E20" s="54"/>
      <c r="F20" s="55"/>
      <c r="G20" s="59" t="s">
        <v>91</v>
      </c>
      <c r="H20" s="167">
        <v>839.6140134137082</v>
      </c>
      <c r="I20" s="172">
        <v>864.7123334569983</v>
      </c>
      <c r="J20" s="235">
        <v>887.6593669304659</v>
      </c>
      <c r="K20" s="173">
        <v>910.8646029316055</v>
      </c>
      <c r="L20" s="105"/>
      <c r="M20" s="105"/>
      <c r="N20" s="105"/>
      <c r="O20" s="106"/>
      <c r="P20" s="107"/>
      <c r="Q20" s="105"/>
      <c r="R20" s="105"/>
      <c r="S20" s="106"/>
      <c r="T20" s="107"/>
      <c r="U20" s="105"/>
      <c r="V20" s="105"/>
      <c r="W20" s="106"/>
      <c r="X20" s="105"/>
      <c r="Y20" s="105"/>
      <c r="Z20" s="105"/>
      <c r="AA20" s="108"/>
    </row>
    <row r="21" spans="2:27" ht="18">
      <c r="B21" s="58"/>
      <c r="C21" s="54" t="s">
        <v>134</v>
      </c>
      <c r="D21" s="54"/>
      <c r="E21" s="54"/>
      <c r="F21" s="55"/>
      <c r="G21" s="59" t="s">
        <v>137</v>
      </c>
      <c r="H21" s="126">
        <v>33973.752810421676</v>
      </c>
      <c r="I21" s="82">
        <v>34372.63605606768</v>
      </c>
      <c r="J21" s="82">
        <v>35394.49358580501</v>
      </c>
      <c r="K21" s="83">
        <v>36666.94246414473</v>
      </c>
      <c r="L21" s="82">
        <v>8477.336016622214</v>
      </c>
      <c r="M21" s="82">
        <v>8492.135634992987</v>
      </c>
      <c r="N21" s="82">
        <v>8494.39595678088</v>
      </c>
      <c r="O21" s="83">
        <v>8509.575198485845</v>
      </c>
      <c r="P21" s="84">
        <v>8534.971912227298</v>
      </c>
      <c r="Q21" s="82">
        <v>8565.258898184196</v>
      </c>
      <c r="R21" s="82">
        <v>8609.230858070123</v>
      </c>
      <c r="S21" s="83">
        <v>8662.427596042839</v>
      </c>
      <c r="T21" s="84">
        <v>8747.13236032711</v>
      </c>
      <c r="U21" s="82">
        <v>8811.488649416024</v>
      </c>
      <c r="V21" s="82">
        <v>8884.381046695862</v>
      </c>
      <c r="W21" s="83">
        <v>8950.653736081373</v>
      </c>
      <c r="X21" s="82">
        <v>9045.840230481797</v>
      </c>
      <c r="Y21" s="82">
        <v>9128.170645501423</v>
      </c>
      <c r="Z21" s="82">
        <v>9217.027504522337</v>
      </c>
      <c r="AA21" s="85">
        <v>9275.009022746985</v>
      </c>
    </row>
    <row r="22" spans="2:27" ht="15">
      <c r="B22" s="58"/>
      <c r="C22" s="54" t="s">
        <v>84</v>
      </c>
      <c r="D22" s="54"/>
      <c r="E22" s="54"/>
      <c r="F22" s="55"/>
      <c r="G22" s="59" t="s">
        <v>138</v>
      </c>
      <c r="H22" s="90">
        <v>39.06293781202781</v>
      </c>
      <c r="I22" s="73">
        <v>39.851398697690456</v>
      </c>
      <c r="J22" s="73">
        <v>39.7929249386992</v>
      </c>
      <c r="K22" s="72">
        <v>39.40240491197788</v>
      </c>
      <c r="L22" s="73">
        <v>38.72012419038262</v>
      </c>
      <c r="M22" s="73">
        <v>38.842969309982436</v>
      </c>
      <c r="N22" s="73">
        <v>39.07525908316284</v>
      </c>
      <c r="O22" s="72">
        <v>39.61339866458335</v>
      </c>
      <c r="P22" s="74">
        <v>39.58882565371249</v>
      </c>
      <c r="Q22" s="73">
        <v>39.8882407668185</v>
      </c>
      <c r="R22" s="73">
        <v>39.956413479036755</v>
      </c>
      <c r="S22" s="72">
        <v>39.972114891194074</v>
      </c>
      <c r="T22" s="74">
        <v>39.85507561100099</v>
      </c>
      <c r="U22" s="73">
        <v>39.83024412367942</v>
      </c>
      <c r="V22" s="73">
        <v>39.758604451163244</v>
      </c>
      <c r="W22" s="72">
        <v>39.72777556895317</v>
      </c>
      <c r="X22" s="73">
        <v>39.56376036323449</v>
      </c>
      <c r="Y22" s="73">
        <v>39.4543277069572</v>
      </c>
      <c r="Z22" s="73">
        <v>39.306020344764924</v>
      </c>
      <c r="AA22" s="75">
        <v>39.2855112329549</v>
      </c>
    </row>
    <row r="23" spans="2:27" ht="3.75" customHeight="1">
      <c r="B23" s="58"/>
      <c r="C23" s="54"/>
      <c r="D23" s="54"/>
      <c r="E23" s="54"/>
      <c r="F23" s="55"/>
      <c r="G23" s="59"/>
      <c r="H23" s="66"/>
      <c r="I23" s="54"/>
      <c r="J23" s="54"/>
      <c r="K23" s="55"/>
      <c r="L23" s="54"/>
      <c r="M23" s="54"/>
      <c r="N23" s="54"/>
      <c r="O23" s="55"/>
      <c r="P23" s="56"/>
      <c r="Q23" s="54"/>
      <c r="R23" s="54"/>
      <c r="S23" s="55"/>
      <c r="T23" s="56"/>
      <c r="U23" s="54"/>
      <c r="V23" s="54"/>
      <c r="W23" s="55"/>
      <c r="X23" s="54"/>
      <c r="Y23" s="54"/>
      <c r="Z23" s="54"/>
      <c r="AA23" s="57"/>
    </row>
    <row r="24" spans="2:27" ht="15">
      <c r="B24" s="47" t="s">
        <v>26</v>
      </c>
      <c r="C24" s="54"/>
      <c r="D24" s="54"/>
      <c r="E24" s="54"/>
      <c r="F24" s="55"/>
      <c r="G24" s="59"/>
      <c r="H24" s="66"/>
      <c r="I24" s="54"/>
      <c r="J24" s="54"/>
      <c r="K24" s="55"/>
      <c r="L24" s="54"/>
      <c r="M24" s="54"/>
      <c r="N24" s="54"/>
      <c r="O24" s="55"/>
      <c r="P24" s="56"/>
      <c r="Q24" s="54"/>
      <c r="R24" s="54"/>
      <c r="S24" s="55"/>
      <c r="T24" s="56"/>
      <c r="U24" s="54"/>
      <c r="V24" s="54"/>
      <c r="W24" s="55"/>
      <c r="X24" s="54"/>
      <c r="Y24" s="54"/>
      <c r="Z24" s="54"/>
      <c r="AA24" s="57"/>
    </row>
    <row r="25" spans="2:27" ht="15">
      <c r="B25" s="58"/>
      <c r="C25" s="54" t="s">
        <v>89</v>
      </c>
      <c r="D25" s="54"/>
      <c r="E25" s="54"/>
      <c r="F25" s="55"/>
      <c r="G25" s="59" t="s">
        <v>126</v>
      </c>
      <c r="H25" s="121">
        <v>3810.727060120521</v>
      </c>
      <c r="I25" s="117">
        <v>3786.855091168101</v>
      </c>
      <c r="J25" s="117">
        <v>3761.796412707528</v>
      </c>
      <c r="K25" s="118">
        <v>3737.9721108345198</v>
      </c>
      <c r="L25" s="117">
        <v>3820.067260758751</v>
      </c>
      <c r="M25" s="117">
        <v>3813.8855767497516</v>
      </c>
      <c r="N25" s="117">
        <v>3807.526751721909</v>
      </c>
      <c r="O25" s="118">
        <v>3801.4286512516724</v>
      </c>
      <c r="P25" s="119">
        <v>3795.678693015204</v>
      </c>
      <c r="Q25" s="117">
        <v>3789.838905160989</v>
      </c>
      <c r="R25" s="117">
        <v>3783.9352027037676</v>
      </c>
      <c r="S25" s="118">
        <v>3777.967563792443</v>
      </c>
      <c r="T25" s="119">
        <v>3771.1006452796314</v>
      </c>
      <c r="U25" s="117">
        <v>3764.81665858777</v>
      </c>
      <c r="V25" s="117">
        <v>3758.6544178994345</v>
      </c>
      <c r="W25" s="118">
        <v>3752.613929063276</v>
      </c>
      <c r="X25" s="117">
        <v>3746.6352517641026</v>
      </c>
      <c r="Y25" s="117">
        <v>3740.7785244725997</v>
      </c>
      <c r="Z25" s="117">
        <v>3735.043747188769</v>
      </c>
      <c r="AA25" s="120">
        <v>3729.430919912609</v>
      </c>
    </row>
    <row r="26" spans="2:27" ht="15">
      <c r="B26" s="58"/>
      <c r="C26" s="54" t="s">
        <v>27</v>
      </c>
      <c r="D26" s="54"/>
      <c r="E26" s="54"/>
      <c r="F26" s="55"/>
      <c r="G26" s="59" t="s">
        <v>126</v>
      </c>
      <c r="H26" s="121">
        <v>2758.1115000000027</v>
      </c>
      <c r="I26" s="117">
        <v>2765.472330799546</v>
      </c>
      <c r="J26" s="117">
        <v>2771.609422187806</v>
      </c>
      <c r="K26" s="118">
        <v>2774.7377320016285</v>
      </c>
      <c r="L26" s="117">
        <v>2748.8401200100443</v>
      </c>
      <c r="M26" s="117">
        <v>2761.6772727811967</v>
      </c>
      <c r="N26" s="117">
        <v>2761.4769625726367</v>
      </c>
      <c r="O26" s="118">
        <v>2760.451644636133</v>
      </c>
      <c r="P26" s="119">
        <v>2762.508181111388</v>
      </c>
      <c r="Q26" s="117">
        <v>2764.621499869938</v>
      </c>
      <c r="R26" s="117">
        <v>2766.459973167351</v>
      </c>
      <c r="S26" s="118">
        <v>2768.299669049507</v>
      </c>
      <c r="T26" s="119">
        <v>2769.6229376210613</v>
      </c>
      <c r="U26" s="117">
        <v>2770.9468387251886</v>
      </c>
      <c r="V26" s="117">
        <v>2772.2713726642446</v>
      </c>
      <c r="W26" s="118">
        <v>2773.596539740729</v>
      </c>
      <c r="X26" s="117">
        <v>2773.922447523557</v>
      </c>
      <c r="Y26" s="117">
        <v>2774.488603848647</v>
      </c>
      <c r="Z26" s="117">
        <v>2775.020816672365</v>
      </c>
      <c r="AA26" s="120">
        <v>2775.519059961946</v>
      </c>
    </row>
    <row r="27" spans="2:27" ht="18">
      <c r="B27" s="58"/>
      <c r="C27" s="54" t="s">
        <v>135</v>
      </c>
      <c r="D27" s="54"/>
      <c r="E27" s="54"/>
      <c r="F27" s="55"/>
      <c r="G27" s="59" t="s">
        <v>11</v>
      </c>
      <c r="H27" s="90">
        <v>72.37799326311602</v>
      </c>
      <c r="I27" s="73">
        <v>73.02852657070031</v>
      </c>
      <c r="J27" s="73">
        <v>73.67813478799856</v>
      </c>
      <c r="K27" s="72">
        <v>74.23134348906211</v>
      </c>
      <c r="L27" s="73">
        <v>71.9578984445437</v>
      </c>
      <c r="M27" s="73">
        <v>72.41112029204449</v>
      </c>
      <c r="N27" s="73">
        <v>72.52679081831248</v>
      </c>
      <c r="O27" s="72">
        <v>72.61616349756339</v>
      </c>
      <c r="P27" s="74">
        <v>72.78034851039806</v>
      </c>
      <c r="Q27" s="73">
        <v>72.94825899077362</v>
      </c>
      <c r="R27" s="73">
        <v>73.11065927319814</v>
      </c>
      <c r="S27" s="72">
        <v>73.27483950843138</v>
      </c>
      <c r="T27" s="74">
        <v>73.4433577392812</v>
      </c>
      <c r="U27" s="73">
        <v>73.6011096955942</v>
      </c>
      <c r="V27" s="73">
        <v>73.75701685853736</v>
      </c>
      <c r="W27" s="72">
        <v>73.91105485858151</v>
      </c>
      <c r="X27" s="73">
        <v>74.03769678987183</v>
      </c>
      <c r="Y27" s="73">
        <v>74.16874818163187</v>
      </c>
      <c r="Z27" s="73">
        <v>74.29687587356966</v>
      </c>
      <c r="AA27" s="75">
        <v>74.42205311117503</v>
      </c>
    </row>
    <row r="28" spans="2:27" ht="18.75" thickBot="1">
      <c r="B28" s="60"/>
      <c r="C28" s="61" t="s">
        <v>136</v>
      </c>
      <c r="D28" s="61"/>
      <c r="E28" s="61"/>
      <c r="F28" s="62"/>
      <c r="G28" s="63" t="s">
        <v>11</v>
      </c>
      <c r="H28" s="91">
        <v>9.206540816697695</v>
      </c>
      <c r="I28" s="76">
        <v>8.780871619021486</v>
      </c>
      <c r="J28" s="76">
        <v>8.423826301442148</v>
      </c>
      <c r="K28" s="77">
        <v>8.25836942331944</v>
      </c>
      <c r="L28" s="76">
        <v>9.309918161007817</v>
      </c>
      <c r="M28" s="76">
        <v>9.25354991284221</v>
      </c>
      <c r="N28" s="76">
        <v>9.179287360246922</v>
      </c>
      <c r="O28" s="77">
        <v>9.083407832693826</v>
      </c>
      <c r="P28" s="78">
        <v>8.967963891705203</v>
      </c>
      <c r="Q28" s="76">
        <v>8.838837818040455</v>
      </c>
      <c r="R28" s="76">
        <v>8.713382554925486</v>
      </c>
      <c r="S28" s="77">
        <v>8.603302211414796</v>
      </c>
      <c r="T28" s="78">
        <v>8.515067879247633</v>
      </c>
      <c r="U28" s="76">
        <v>8.445036547243928</v>
      </c>
      <c r="V28" s="76">
        <v>8.390323517326681</v>
      </c>
      <c r="W28" s="77">
        <v>8.34487726195035</v>
      </c>
      <c r="X28" s="76">
        <v>8.30465970159232</v>
      </c>
      <c r="Y28" s="76">
        <v>8.270995213720393</v>
      </c>
      <c r="Z28" s="76">
        <v>8.242153369548074</v>
      </c>
      <c r="AA28" s="79">
        <v>8.215669408416977</v>
      </c>
    </row>
    <row r="29" ht="15.75" thickBot="1"/>
    <row r="30" spans="2:27" ht="30" customHeight="1">
      <c r="B30" s="220" t="str">
        <f>"Strednodobá predikcia "&amp;Súhrn!$H$3&amp;" - trh práce [zmena oproti predchádzajúcemu obdobiu]"</f>
        <v>Strednodobá predikcia P1Q-2017 - trh práce [zmena oproti predchádzajúcemu obdobiu]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2"/>
    </row>
    <row r="31" spans="2:27" ht="15">
      <c r="B31" s="280" t="s">
        <v>29</v>
      </c>
      <c r="C31" s="281"/>
      <c r="D31" s="281"/>
      <c r="E31" s="281"/>
      <c r="F31" s="282"/>
      <c r="G31" s="285" t="s">
        <v>72</v>
      </c>
      <c r="H31" s="38" t="str">
        <f>H$3</f>
        <v>Skutočnosť</v>
      </c>
      <c r="I31" s="284">
        <f>I$3</f>
        <v>2017</v>
      </c>
      <c r="J31" s="284">
        <f>J$3</f>
        <v>2018</v>
      </c>
      <c r="K31" s="286">
        <f>K$3</f>
        <v>2019</v>
      </c>
      <c r="L31" s="288">
        <f>L$3</f>
        <v>2016</v>
      </c>
      <c r="M31" s="289"/>
      <c r="N31" s="289"/>
      <c r="O31" s="289"/>
      <c r="P31" s="288">
        <f>P$3</f>
        <v>2017</v>
      </c>
      <c r="Q31" s="289"/>
      <c r="R31" s="289"/>
      <c r="S31" s="289"/>
      <c r="T31" s="288">
        <f>T$3</f>
        <v>2018</v>
      </c>
      <c r="U31" s="289"/>
      <c r="V31" s="289"/>
      <c r="W31" s="289"/>
      <c r="X31" s="288">
        <f>X$3</f>
        <v>2019</v>
      </c>
      <c r="Y31" s="289"/>
      <c r="Z31" s="289"/>
      <c r="AA31" s="291"/>
    </row>
    <row r="32" spans="2:27" ht="15">
      <c r="B32" s="273"/>
      <c r="C32" s="274"/>
      <c r="D32" s="274"/>
      <c r="E32" s="274"/>
      <c r="F32" s="275"/>
      <c r="G32" s="277"/>
      <c r="H32" s="40">
        <f>$H$4</f>
        <v>2016</v>
      </c>
      <c r="I32" s="279"/>
      <c r="J32" s="279"/>
      <c r="K32" s="287"/>
      <c r="L32" s="43" t="s">
        <v>3</v>
      </c>
      <c r="M32" s="43" t="s">
        <v>4</v>
      </c>
      <c r="N32" s="43" t="s">
        <v>5</v>
      </c>
      <c r="O32" s="153" t="s">
        <v>6</v>
      </c>
      <c r="P32" s="45" t="s">
        <v>3</v>
      </c>
      <c r="Q32" s="43" t="s">
        <v>4</v>
      </c>
      <c r="R32" s="43" t="s">
        <v>5</v>
      </c>
      <c r="S32" s="153" t="s">
        <v>6</v>
      </c>
      <c r="T32" s="45" t="s">
        <v>3</v>
      </c>
      <c r="U32" s="43" t="s">
        <v>4</v>
      </c>
      <c r="V32" s="43" t="s">
        <v>5</v>
      </c>
      <c r="W32" s="232" t="s">
        <v>6</v>
      </c>
      <c r="X32" s="43" t="s">
        <v>3</v>
      </c>
      <c r="Y32" s="43" t="s">
        <v>4</v>
      </c>
      <c r="Z32" s="43" t="s">
        <v>5</v>
      </c>
      <c r="AA32" s="231" t="s">
        <v>6</v>
      </c>
    </row>
    <row r="33" spans="2:27" ht="3.75" customHeight="1">
      <c r="B33" s="47"/>
      <c r="C33" s="48"/>
      <c r="D33" s="48"/>
      <c r="E33" s="48"/>
      <c r="F33" s="49"/>
      <c r="G33" s="37"/>
      <c r="H33" s="104"/>
      <c r="I33" s="93"/>
      <c r="J33" s="92"/>
      <c r="K33" s="94"/>
      <c r="L33" s="52"/>
      <c r="M33" s="52"/>
      <c r="N33" s="52"/>
      <c r="O33" s="51"/>
      <c r="P33" s="95"/>
      <c r="Q33" s="52"/>
      <c r="R33" s="52"/>
      <c r="S33" s="51"/>
      <c r="T33" s="95"/>
      <c r="U33" s="52"/>
      <c r="V33" s="52"/>
      <c r="W33" s="51"/>
      <c r="X33" s="52"/>
      <c r="Y33" s="52"/>
      <c r="Z33" s="52"/>
      <c r="AA33" s="69"/>
    </row>
    <row r="34" spans="2:27" ht="15">
      <c r="B34" s="47" t="s">
        <v>25</v>
      </c>
      <c r="C34" s="48"/>
      <c r="D34" s="48"/>
      <c r="E34" s="48"/>
      <c r="F34" s="97"/>
      <c r="G34" s="50"/>
      <c r="H34" s="104"/>
      <c r="I34" s="92"/>
      <c r="J34" s="92"/>
      <c r="K34" s="94"/>
      <c r="L34" s="52"/>
      <c r="M34" s="52"/>
      <c r="N34" s="52"/>
      <c r="O34" s="51"/>
      <c r="P34" s="95"/>
      <c r="Q34" s="52"/>
      <c r="R34" s="52"/>
      <c r="S34" s="51"/>
      <c r="T34" s="95"/>
      <c r="U34" s="52"/>
      <c r="V34" s="52"/>
      <c r="W34" s="51"/>
      <c r="X34" s="52"/>
      <c r="Y34" s="52"/>
      <c r="Z34" s="52"/>
      <c r="AA34" s="69"/>
    </row>
    <row r="35" spans="2:27" ht="15">
      <c r="B35" s="47"/>
      <c r="C35" s="96" t="s">
        <v>10</v>
      </c>
      <c r="D35" s="48"/>
      <c r="E35" s="48"/>
      <c r="F35" s="97"/>
      <c r="G35" s="59" t="s">
        <v>45</v>
      </c>
      <c r="H35" s="109">
        <v>2.379761430587223</v>
      </c>
      <c r="I35" s="110">
        <v>2.038810497695991</v>
      </c>
      <c r="J35" s="110">
        <v>1.1725842726434337</v>
      </c>
      <c r="K35" s="111">
        <v>0.9226816455074243</v>
      </c>
      <c r="L35" s="73">
        <v>0.6118103020452281</v>
      </c>
      <c r="M35" s="73">
        <v>0.6531529768134305</v>
      </c>
      <c r="N35" s="73">
        <v>0.6279121424292953</v>
      </c>
      <c r="O35" s="72">
        <v>0.6045827700352362</v>
      </c>
      <c r="P35" s="74">
        <v>0.5200000000000102</v>
      </c>
      <c r="Q35" s="73">
        <v>0.45999999999999375</v>
      </c>
      <c r="R35" s="73">
        <v>0.29443452059085473</v>
      </c>
      <c r="S35" s="72">
        <v>0.32974874124336395</v>
      </c>
      <c r="T35" s="74">
        <v>0.278229568970076</v>
      </c>
      <c r="U35" s="73">
        <v>0.26931339145632194</v>
      </c>
      <c r="V35" s="73">
        <v>0.2453345586817619</v>
      </c>
      <c r="W35" s="72">
        <v>0.22209176310208534</v>
      </c>
      <c r="X35" s="73">
        <v>0.21893478951726308</v>
      </c>
      <c r="Y35" s="73">
        <v>0.22556934222835423</v>
      </c>
      <c r="Z35" s="73">
        <v>0.23283442132860444</v>
      </c>
      <c r="AA35" s="75">
        <v>0.23384100328951263</v>
      </c>
    </row>
    <row r="36" spans="2:27" ht="3.75" customHeight="1">
      <c r="B36" s="58"/>
      <c r="C36" s="54"/>
      <c r="D36" s="70"/>
      <c r="E36" s="54"/>
      <c r="F36" s="55"/>
      <c r="G36" s="59"/>
      <c r="H36" s="66"/>
      <c r="I36" s="54"/>
      <c r="J36" s="54"/>
      <c r="K36" s="55"/>
      <c r="L36" s="54"/>
      <c r="M36" s="54"/>
      <c r="N36" s="54"/>
      <c r="O36" s="55"/>
      <c r="P36" s="56"/>
      <c r="Q36" s="54"/>
      <c r="R36" s="54"/>
      <c r="S36" s="55"/>
      <c r="T36" s="56"/>
      <c r="U36" s="54"/>
      <c r="V36" s="54"/>
      <c r="W36" s="55"/>
      <c r="X36" s="54"/>
      <c r="Y36" s="54"/>
      <c r="Z36" s="54"/>
      <c r="AA36" s="57"/>
    </row>
    <row r="37" spans="2:27" ht="15">
      <c r="B37" s="58"/>
      <c r="C37" s="54"/>
      <c r="D37" s="70" t="s">
        <v>49</v>
      </c>
      <c r="E37" s="54"/>
      <c r="F37" s="55"/>
      <c r="G37" s="59" t="s">
        <v>45</v>
      </c>
      <c r="H37" s="90">
        <v>2.829710746827189</v>
      </c>
      <c r="I37" s="73">
        <v>2.165338582279091</v>
      </c>
      <c r="J37" s="73">
        <v>1.1741123450503324</v>
      </c>
      <c r="K37" s="72">
        <v>0.9226816455071258</v>
      </c>
      <c r="L37" s="105"/>
      <c r="M37" s="105"/>
      <c r="N37" s="105"/>
      <c r="O37" s="106"/>
      <c r="P37" s="107"/>
      <c r="Q37" s="105"/>
      <c r="R37" s="105"/>
      <c r="S37" s="106"/>
      <c r="T37" s="107"/>
      <c r="U37" s="105"/>
      <c r="V37" s="105"/>
      <c r="W37" s="106"/>
      <c r="X37" s="105"/>
      <c r="Y37" s="105"/>
      <c r="Z37" s="105"/>
      <c r="AA37" s="108"/>
    </row>
    <row r="38" spans="2:27" ht="15">
      <c r="B38" s="58"/>
      <c r="C38" s="54"/>
      <c r="D38" s="70" t="s">
        <v>50</v>
      </c>
      <c r="E38" s="54"/>
      <c r="F38" s="55"/>
      <c r="G38" s="59" t="s">
        <v>45</v>
      </c>
      <c r="H38" s="90">
        <v>-0.31601288721988396</v>
      </c>
      <c r="I38" s="73">
        <v>1.2568225082513607</v>
      </c>
      <c r="J38" s="73">
        <v>1.1630555131285831</v>
      </c>
      <c r="K38" s="72">
        <v>0.9226816455090159</v>
      </c>
      <c r="L38" s="105"/>
      <c r="M38" s="105"/>
      <c r="N38" s="105"/>
      <c r="O38" s="106"/>
      <c r="P38" s="107"/>
      <c r="Q38" s="105"/>
      <c r="R38" s="105"/>
      <c r="S38" s="106"/>
      <c r="T38" s="107"/>
      <c r="U38" s="105"/>
      <c r="V38" s="105"/>
      <c r="W38" s="106"/>
      <c r="X38" s="105"/>
      <c r="Y38" s="105"/>
      <c r="Z38" s="105"/>
      <c r="AA38" s="108"/>
    </row>
    <row r="39" spans="2:27" ht="3.75" customHeight="1">
      <c r="B39" s="58"/>
      <c r="C39" s="54"/>
      <c r="D39" s="54"/>
      <c r="E39" s="54"/>
      <c r="F39" s="55"/>
      <c r="G39" s="59"/>
      <c r="H39" s="66"/>
      <c r="I39" s="54"/>
      <c r="J39" s="54"/>
      <c r="K39" s="55"/>
      <c r="L39" s="54"/>
      <c r="M39" s="54"/>
      <c r="N39" s="54"/>
      <c r="O39" s="55"/>
      <c r="P39" s="56"/>
      <c r="Q39" s="54"/>
      <c r="R39" s="54"/>
      <c r="S39" s="55"/>
      <c r="T39" s="56"/>
      <c r="U39" s="54"/>
      <c r="V39" s="54"/>
      <c r="W39" s="55"/>
      <c r="X39" s="54"/>
      <c r="Y39" s="54"/>
      <c r="Z39" s="54"/>
      <c r="AA39" s="57"/>
    </row>
    <row r="40" spans="2:27" ht="15">
      <c r="B40" s="58"/>
      <c r="C40" s="54" t="s">
        <v>51</v>
      </c>
      <c r="D40" s="54"/>
      <c r="E40" s="54"/>
      <c r="F40" s="55"/>
      <c r="G40" s="59" t="s">
        <v>45</v>
      </c>
      <c r="H40" s="90">
        <v>-15.352314820707917</v>
      </c>
      <c r="I40" s="73">
        <v>-13.00153953276103</v>
      </c>
      <c r="J40" s="73">
        <v>-7.737036368763526</v>
      </c>
      <c r="K40" s="72">
        <v>-7.468120507110271</v>
      </c>
      <c r="L40" s="73">
        <v>-6.299727979533358</v>
      </c>
      <c r="M40" s="73">
        <v>-1.9763784290577036</v>
      </c>
      <c r="N40" s="73">
        <v>-4.109517759368927</v>
      </c>
      <c r="O40" s="72">
        <v>-5.623445080185533</v>
      </c>
      <c r="P40" s="74">
        <v>-3.358183578447793</v>
      </c>
      <c r="Q40" s="73">
        <v>-2.8878821610679353</v>
      </c>
      <c r="R40" s="73">
        <v>-1.4298828608510945</v>
      </c>
      <c r="S40" s="72">
        <v>-2.298037294115815</v>
      </c>
      <c r="T40" s="74">
        <v>-2.0345322187387467</v>
      </c>
      <c r="U40" s="73">
        <v>-1.989458988616576</v>
      </c>
      <c r="V40" s="73">
        <v>-1.77237544699733</v>
      </c>
      <c r="W40" s="72">
        <v>-1.5485509792695211</v>
      </c>
      <c r="X40" s="73">
        <v>-1.996254207283144</v>
      </c>
      <c r="Y40" s="73">
        <v>-2.0118035092625774</v>
      </c>
      <c r="Z40" s="73">
        <v>-2.164932295465931</v>
      </c>
      <c r="AA40" s="75">
        <v>-2.2502766544320707</v>
      </c>
    </row>
    <row r="41" spans="2:27" ht="15">
      <c r="B41" s="58"/>
      <c r="C41" s="54" t="s">
        <v>8</v>
      </c>
      <c r="D41" s="54"/>
      <c r="E41" s="54"/>
      <c r="F41" s="55"/>
      <c r="G41" s="59" t="s">
        <v>140</v>
      </c>
      <c r="H41" s="90">
        <v>-1.8324072587311528</v>
      </c>
      <c r="I41" s="73">
        <v>-1.2765749770025079</v>
      </c>
      <c r="J41" s="73">
        <v>-0.6645956037847387</v>
      </c>
      <c r="K41" s="72">
        <v>-0.5833767440776683</v>
      </c>
      <c r="L41" s="73">
        <v>-0.6781666920834137</v>
      </c>
      <c r="M41" s="73">
        <v>-0.2472486300011012</v>
      </c>
      <c r="N41" s="73">
        <v>-0.4069383492487616</v>
      </c>
      <c r="O41" s="72">
        <v>-0.5315782674703853</v>
      </c>
      <c r="P41" s="74">
        <v>-0.30804644534285913</v>
      </c>
      <c r="Q41" s="73">
        <v>-0.256891418139088</v>
      </c>
      <c r="R41" s="73">
        <v>-0.1258469938645368</v>
      </c>
      <c r="S41" s="72">
        <v>-0.19588575358248095</v>
      </c>
      <c r="T41" s="74">
        <v>-0.16846225300923834</v>
      </c>
      <c r="U41" s="73">
        <v>-0.1613854219726818</v>
      </c>
      <c r="V41" s="73">
        <v>-0.14125263911068942</v>
      </c>
      <c r="W41" s="72">
        <v>-0.12162919234697256</v>
      </c>
      <c r="X41" s="73">
        <v>-0.150606949637222</v>
      </c>
      <c r="Y41" s="73">
        <v>-0.14934946937046334</v>
      </c>
      <c r="Z41" s="73">
        <v>-0.1572534781359991</v>
      </c>
      <c r="AA41" s="75">
        <v>-0.15974553614341858</v>
      </c>
    </row>
    <row r="42" spans="2:27" ht="3.75" customHeight="1">
      <c r="B42" s="58"/>
      <c r="C42" s="54"/>
      <c r="D42" s="54"/>
      <c r="E42" s="54"/>
      <c r="F42" s="55"/>
      <c r="G42" s="59"/>
      <c r="H42" s="66"/>
      <c r="I42" s="54"/>
      <c r="J42" s="54"/>
      <c r="K42" s="55"/>
      <c r="L42" s="54"/>
      <c r="M42" s="54"/>
      <c r="N42" s="54"/>
      <c r="O42" s="55"/>
      <c r="P42" s="56"/>
      <c r="Q42" s="54"/>
      <c r="R42" s="54"/>
      <c r="S42" s="55"/>
      <c r="T42" s="56"/>
      <c r="U42" s="54"/>
      <c r="V42" s="54"/>
      <c r="W42" s="55"/>
      <c r="X42" s="54"/>
      <c r="Y42" s="54"/>
      <c r="Z42" s="54"/>
      <c r="AA42" s="57"/>
    </row>
    <row r="43" spans="2:27" ht="15">
      <c r="B43" s="47" t="s">
        <v>24</v>
      </c>
      <c r="C43" s="54"/>
      <c r="D43" s="54"/>
      <c r="E43" s="54"/>
      <c r="F43" s="55"/>
      <c r="G43" s="59"/>
      <c r="H43" s="66"/>
      <c r="I43" s="54"/>
      <c r="J43" s="54"/>
      <c r="K43" s="55"/>
      <c r="L43" s="54"/>
      <c r="M43" s="54"/>
      <c r="N43" s="54"/>
      <c r="O43" s="55"/>
      <c r="P43" s="56"/>
      <c r="Q43" s="54"/>
      <c r="R43" s="54"/>
      <c r="S43" s="55"/>
      <c r="T43" s="56"/>
      <c r="U43" s="54"/>
      <c r="V43" s="54"/>
      <c r="W43" s="55"/>
      <c r="X43" s="54"/>
      <c r="Y43" s="54"/>
      <c r="Z43" s="54"/>
      <c r="AA43" s="57"/>
    </row>
    <row r="44" spans="2:27" ht="15">
      <c r="B44" s="58"/>
      <c r="C44" s="54" t="s">
        <v>88</v>
      </c>
      <c r="D44" s="54"/>
      <c r="E44" s="54"/>
      <c r="F44" s="55"/>
      <c r="G44" s="59" t="s">
        <v>45</v>
      </c>
      <c r="H44" s="90">
        <v>1.75411119792399</v>
      </c>
      <c r="I44" s="73">
        <v>4.326587307023956</v>
      </c>
      <c r="J44" s="73">
        <v>4.8020309858367085</v>
      </c>
      <c r="K44" s="72">
        <v>4.86575868007813</v>
      </c>
      <c r="L44" s="73">
        <v>-0.013664172269727715</v>
      </c>
      <c r="M44" s="73">
        <v>0.1671757676285921</v>
      </c>
      <c r="N44" s="73">
        <v>0.26588037208172466</v>
      </c>
      <c r="O44" s="72">
        <v>1.6804446216739137</v>
      </c>
      <c r="P44" s="74">
        <v>0.8041197247525815</v>
      </c>
      <c r="Q44" s="73">
        <v>1.5742871866158907</v>
      </c>
      <c r="R44" s="73">
        <v>1.1186780178580307</v>
      </c>
      <c r="S44" s="72">
        <v>1.1123362660361238</v>
      </c>
      <c r="T44" s="74">
        <v>1.1600085569649394</v>
      </c>
      <c r="U44" s="73">
        <v>1.1826782807026177</v>
      </c>
      <c r="V44" s="73">
        <v>1.1743915881795317</v>
      </c>
      <c r="W44" s="72">
        <v>1.1994105007423457</v>
      </c>
      <c r="X44" s="73">
        <v>1.2032181025842306</v>
      </c>
      <c r="Y44" s="73">
        <v>1.1933299678516818</v>
      </c>
      <c r="Z44" s="73">
        <v>1.1965379683517057</v>
      </c>
      <c r="AA44" s="75">
        <v>1.2019849605023865</v>
      </c>
    </row>
    <row r="45" spans="2:27" ht="18">
      <c r="B45" s="58"/>
      <c r="C45" s="163" t="s">
        <v>132</v>
      </c>
      <c r="D45" s="163"/>
      <c r="E45" s="163"/>
      <c r="F45" s="164"/>
      <c r="G45" s="28" t="s">
        <v>45</v>
      </c>
      <c r="H45" s="177">
        <v>3.2842582106454614</v>
      </c>
      <c r="I45" s="178">
        <v>4.406033401539517</v>
      </c>
      <c r="J45" s="236">
        <v>4.780362538119604</v>
      </c>
      <c r="K45" s="179">
        <v>4.865943181747554</v>
      </c>
      <c r="L45" s="73">
        <v>0.379225891509094</v>
      </c>
      <c r="M45" s="73">
        <v>0.8046697206573299</v>
      </c>
      <c r="N45" s="73">
        <v>0.8014036471427346</v>
      </c>
      <c r="O45" s="72">
        <v>1.7683560824089</v>
      </c>
      <c r="P45" s="74">
        <v>0.43352003582040766</v>
      </c>
      <c r="Q45" s="73">
        <v>1.5377336025189834</v>
      </c>
      <c r="R45" s="73">
        <v>1.0903727134982546</v>
      </c>
      <c r="S45" s="72">
        <v>1.1123362660361948</v>
      </c>
      <c r="T45" s="74">
        <v>1.1600085569648684</v>
      </c>
      <c r="U45" s="73">
        <v>1.1826782807026603</v>
      </c>
      <c r="V45" s="73">
        <v>1.1743915881795743</v>
      </c>
      <c r="W45" s="72">
        <v>1.1994105007423315</v>
      </c>
      <c r="X45" s="73">
        <v>1.2032181025843016</v>
      </c>
      <c r="Y45" s="73">
        <v>1.193329967851625</v>
      </c>
      <c r="Z45" s="73">
        <v>1.1965379683517057</v>
      </c>
      <c r="AA45" s="75">
        <v>1.2019849605023296</v>
      </c>
    </row>
    <row r="46" spans="2:27" ht="15">
      <c r="B46" s="58"/>
      <c r="C46" s="54"/>
      <c r="D46" s="70" t="s">
        <v>53</v>
      </c>
      <c r="E46" s="54"/>
      <c r="F46" s="55"/>
      <c r="G46" s="59" t="s">
        <v>45</v>
      </c>
      <c r="H46" s="180">
        <v>2.588253086464249</v>
      </c>
      <c r="I46" s="181">
        <v>4.28615998622297</v>
      </c>
      <c r="J46" s="237">
        <v>4.6192400520708645</v>
      </c>
      <c r="K46" s="182">
        <v>4.851013930478203</v>
      </c>
      <c r="L46" s="105"/>
      <c r="M46" s="105"/>
      <c r="N46" s="105"/>
      <c r="O46" s="106"/>
      <c r="P46" s="107"/>
      <c r="Q46" s="105"/>
      <c r="R46" s="105"/>
      <c r="S46" s="106"/>
      <c r="T46" s="107"/>
      <c r="U46" s="105"/>
      <c r="V46" s="105"/>
      <c r="W46" s="106"/>
      <c r="X46" s="105"/>
      <c r="Y46" s="105"/>
      <c r="Z46" s="105"/>
      <c r="AA46" s="108"/>
    </row>
    <row r="47" spans="2:27" ht="18">
      <c r="B47" s="58"/>
      <c r="C47" s="54"/>
      <c r="D47" s="70" t="s">
        <v>139</v>
      </c>
      <c r="E47" s="54"/>
      <c r="F47" s="55"/>
      <c r="G47" s="59" t="s">
        <v>45</v>
      </c>
      <c r="H47" s="180">
        <v>5.6416933376976885</v>
      </c>
      <c r="I47" s="181">
        <v>4.892778675788719</v>
      </c>
      <c r="J47" s="237">
        <v>5.511403519180732</v>
      </c>
      <c r="K47" s="182">
        <v>5.020003315286743</v>
      </c>
      <c r="L47" s="105"/>
      <c r="M47" s="105"/>
      <c r="N47" s="105"/>
      <c r="O47" s="106"/>
      <c r="P47" s="107"/>
      <c r="Q47" s="105"/>
      <c r="R47" s="105"/>
      <c r="S47" s="106"/>
      <c r="T47" s="107"/>
      <c r="U47" s="105"/>
      <c r="V47" s="105"/>
      <c r="W47" s="106"/>
      <c r="X47" s="105"/>
      <c r="Y47" s="105"/>
      <c r="Z47" s="105"/>
      <c r="AA47" s="108"/>
    </row>
    <row r="48" spans="2:27" ht="15">
      <c r="B48" s="58"/>
      <c r="C48" s="54" t="s">
        <v>52</v>
      </c>
      <c r="D48" s="54"/>
      <c r="E48" s="54"/>
      <c r="F48" s="55"/>
      <c r="G48" s="59" t="s">
        <v>45</v>
      </c>
      <c r="H48" s="183">
        <v>3.816326061459719</v>
      </c>
      <c r="I48" s="184">
        <v>2.989268835717155</v>
      </c>
      <c r="J48" s="238">
        <v>2.6537187669948707</v>
      </c>
      <c r="K48" s="185">
        <v>2.6142050504557375</v>
      </c>
      <c r="L48" s="105"/>
      <c r="M48" s="105"/>
      <c r="N48" s="105"/>
      <c r="O48" s="106"/>
      <c r="P48" s="107"/>
      <c r="Q48" s="105"/>
      <c r="R48" s="105"/>
      <c r="S48" s="106"/>
      <c r="T48" s="107"/>
      <c r="U48" s="105"/>
      <c r="V48" s="105"/>
      <c r="W48" s="106"/>
      <c r="X48" s="105"/>
      <c r="Y48" s="105"/>
      <c r="Z48" s="105"/>
      <c r="AA48" s="108"/>
    </row>
    <row r="49" spans="2:27" ht="18">
      <c r="B49" s="58"/>
      <c r="C49" s="54" t="s">
        <v>134</v>
      </c>
      <c r="D49" s="54"/>
      <c r="E49" s="54"/>
      <c r="F49" s="55"/>
      <c r="G49" s="59" t="s">
        <v>45</v>
      </c>
      <c r="H49" s="90">
        <v>0.8843430309614746</v>
      </c>
      <c r="I49" s="73">
        <v>1.1740923879437872</v>
      </c>
      <c r="J49" s="73">
        <v>2.97288089301766</v>
      </c>
      <c r="K49" s="72">
        <v>3.5950475608727004</v>
      </c>
      <c r="L49" s="73">
        <v>0.0032042936564806723</v>
      </c>
      <c r="M49" s="73">
        <v>0.1745786452460436</v>
      </c>
      <c r="N49" s="73">
        <v>0.026616647272788896</v>
      </c>
      <c r="O49" s="72">
        <v>0.178697129050704</v>
      </c>
      <c r="P49" s="74">
        <v>0.2984486669319608</v>
      </c>
      <c r="Q49" s="73">
        <v>0.35485747660762</v>
      </c>
      <c r="R49" s="73">
        <v>0.5133757240571839</v>
      </c>
      <c r="S49" s="72">
        <v>0.6179034904477021</v>
      </c>
      <c r="T49" s="74">
        <v>0.9778409498391198</v>
      </c>
      <c r="U49" s="73">
        <v>0.7357415714983802</v>
      </c>
      <c r="V49" s="73">
        <v>0.8272427075607567</v>
      </c>
      <c r="W49" s="72">
        <v>0.7459460488827006</v>
      </c>
      <c r="X49" s="73">
        <v>1.0634585719332819</v>
      </c>
      <c r="Y49" s="73">
        <v>0.9101466853482094</v>
      </c>
      <c r="Z49" s="73">
        <v>0.9734355597822457</v>
      </c>
      <c r="AA49" s="75">
        <v>0.6290696018450603</v>
      </c>
    </row>
    <row r="50" spans="2:27" ht="3.75" customHeight="1">
      <c r="B50" s="58"/>
      <c r="C50" s="54"/>
      <c r="D50" s="54"/>
      <c r="E50" s="54"/>
      <c r="F50" s="55"/>
      <c r="G50" s="59"/>
      <c r="H50" s="66"/>
      <c r="I50" s="54"/>
      <c r="J50" s="54"/>
      <c r="K50" s="55"/>
      <c r="L50" s="54"/>
      <c r="M50" s="54"/>
      <c r="N50" s="54"/>
      <c r="O50" s="55"/>
      <c r="P50" s="56"/>
      <c r="Q50" s="54"/>
      <c r="R50" s="54"/>
      <c r="S50" s="55"/>
      <c r="T50" s="56"/>
      <c r="U50" s="54"/>
      <c r="V50" s="54"/>
      <c r="W50" s="55"/>
      <c r="X50" s="54"/>
      <c r="Y50" s="54"/>
      <c r="Z50" s="54"/>
      <c r="AA50" s="57"/>
    </row>
    <row r="51" spans="2:27" ht="15">
      <c r="B51" s="47" t="s">
        <v>26</v>
      </c>
      <c r="C51" s="54"/>
      <c r="D51" s="54"/>
      <c r="E51" s="54"/>
      <c r="F51" s="55"/>
      <c r="G51" s="59"/>
      <c r="H51" s="66"/>
      <c r="I51" s="54"/>
      <c r="J51" s="54"/>
      <c r="K51" s="55"/>
      <c r="L51" s="54"/>
      <c r="M51" s="54"/>
      <c r="N51" s="54"/>
      <c r="O51" s="55"/>
      <c r="P51" s="56"/>
      <c r="Q51" s="54"/>
      <c r="R51" s="54"/>
      <c r="S51" s="55"/>
      <c r="T51" s="56"/>
      <c r="U51" s="54"/>
      <c r="V51" s="54"/>
      <c r="W51" s="55"/>
      <c r="X51" s="54"/>
      <c r="Y51" s="54"/>
      <c r="Z51" s="54"/>
      <c r="AA51" s="57"/>
    </row>
    <row r="52" spans="2:27" ht="15">
      <c r="B52" s="58"/>
      <c r="C52" s="54" t="s">
        <v>89</v>
      </c>
      <c r="D52" s="54"/>
      <c r="E52" s="54"/>
      <c r="F52" s="55"/>
      <c r="G52" s="59" t="s">
        <v>45</v>
      </c>
      <c r="H52" s="90">
        <v>-0.614504543989213</v>
      </c>
      <c r="I52" s="73">
        <v>-0.6264413214538962</v>
      </c>
      <c r="J52" s="73">
        <v>-0.6617279472619799</v>
      </c>
      <c r="K52" s="72">
        <v>-0.6333224677584468</v>
      </c>
      <c r="L52" s="73">
        <v>-0.1674693422426401</v>
      </c>
      <c r="M52" s="73">
        <v>-0.1618213394434349</v>
      </c>
      <c r="N52" s="73">
        <v>-0.16672825914356793</v>
      </c>
      <c r="O52" s="72">
        <v>-0.16015909717454235</v>
      </c>
      <c r="P52" s="74">
        <v>-0.15125782341264937</v>
      </c>
      <c r="Q52" s="73">
        <v>-0.15385358789619374</v>
      </c>
      <c r="R52" s="73">
        <v>-0.15577713472680443</v>
      </c>
      <c r="S52" s="72">
        <v>-0.15770986001717802</v>
      </c>
      <c r="T52" s="74">
        <v>-0.18176224112200146</v>
      </c>
      <c r="U52" s="73">
        <v>-0.16663534821664427</v>
      </c>
      <c r="V52" s="73">
        <v>-0.1636797020189249</v>
      </c>
      <c r="W52" s="72">
        <v>-0.16070881130738712</v>
      </c>
      <c r="X52" s="73">
        <v>-0.15932034075953538</v>
      </c>
      <c r="Y52" s="73">
        <v>-0.1563196547821093</v>
      </c>
      <c r="Z52" s="73">
        <v>-0.15330437892308169</v>
      </c>
      <c r="AA52" s="75">
        <v>-0.1502747398978812</v>
      </c>
    </row>
    <row r="53" spans="2:27" ht="15.75" thickBot="1">
      <c r="B53" s="60"/>
      <c r="C53" s="61" t="s">
        <v>27</v>
      </c>
      <c r="D53" s="61"/>
      <c r="E53" s="61"/>
      <c r="F53" s="62"/>
      <c r="G53" s="63" t="s">
        <v>45</v>
      </c>
      <c r="H53" s="91">
        <v>0.7259332772449767</v>
      </c>
      <c r="I53" s="76">
        <v>0.266879377412522</v>
      </c>
      <c r="J53" s="76">
        <v>0.22191837972525263</v>
      </c>
      <c r="K53" s="77">
        <v>0.11286979286400367</v>
      </c>
      <c r="L53" s="76">
        <v>-0.0492798888311512</v>
      </c>
      <c r="M53" s="76">
        <v>0.4670025250906633</v>
      </c>
      <c r="N53" s="76">
        <v>-0.007253208422810076</v>
      </c>
      <c r="O53" s="77">
        <v>-0.037129331528035436</v>
      </c>
      <c r="P53" s="78">
        <v>0.07450000000002888</v>
      </c>
      <c r="Q53" s="76">
        <v>0.0764999999999958</v>
      </c>
      <c r="R53" s="76">
        <v>0.06649999999999068</v>
      </c>
      <c r="S53" s="77">
        <v>0.06649999999999068</v>
      </c>
      <c r="T53" s="78">
        <v>0.04780077049997544</v>
      </c>
      <c r="U53" s="76">
        <v>0.04780077049998965</v>
      </c>
      <c r="V53" s="76">
        <v>0.04780077049998965</v>
      </c>
      <c r="W53" s="77">
        <v>0.04780077049998965</v>
      </c>
      <c r="X53" s="76">
        <v>0.011750367371689663</v>
      </c>
      <c r="Y53" s="76">
        <v>0.020409955065446184</v>
      </c>
      <c r="Z53" s="76">
        <v>0.019182375554890996</v>
      </c>
      <c r="AA53" s="79">
        <v>0.017954578451707448</v>
      </c>
    </row>
    <row r="54" ht="15.75" thickBot="1"/>
    <row r="55" spans="2:27" ht="30" customHeight="1">
      <c r="B55" s="220" t="str">
        <f>"Strednodobá predikcia "&amp;Súhrn!$H$3&amp;" - trh práce [zmena oproti rovnakému obdobiu predchádzajúceho roka]"</f>
        <v>Strednodobá predikcia P1Q-2017 - trh práce [zmena oproti rovnakému obdobiu predchádzajúceho roka]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191"/>
      <c r="Y55" s="191"/>
      <c r="Z55" s="191"/>
      <c r="AA55" s="192"/>
    </row>
    <row r="56" spans="2:27" ht="15">
      <c r="B56" s="280" t="s">
        <v>29</v>
      </c>
      <c r="C56" s="281"/>
      <c r="D56" s="281"/>
      <c r="E56" s="281"/>
      <c r="F56" s="282"/>
      <c r="G56" s="285" t="s">
        <v>72</v>
      </c>
      <c r="H56" s="38" t="str">
        <f>H$3</f>
        <v>Skutočnosť</v>
      </c>
      <c r="I56" s="284">
        <f>I$3</f>
        <v>2017</v>
      </c>
      <c r="J56" s="284">
        <f>J$3</f>
        <v>2018</v>
      </c>
      <c r="K56" s="286">
        <f>K$3</f>
        <v>2019</v>
      </c>
      <c r="L56" s="288">
        <f>L$3</f>
        <v>2016</v>
      </c>
      <c r="M56" s="289"/>
      <c r="N56" s="289"/>
      <c r="O56" s="289"/>
      <c r="P56" s="288">
        <f>P$3</f>
        <v>2017</v>
      </c>
      <c r="Q56" s="289"/>
      <c r="R56" s="289"/>
      <c r="S56" s="289"/>
      <c r="T56" s="288">
        <f>T$3</f>
        <v>2018</v>
      </c>
      <c r="U56" s="289"/>
      <c r="V56" s="289"/>
      <c r="W56" s="289"/>
      <c r="X56" s="288">
        <f>X$3</f>
        <v>2019</v>
      </c>
      <c r="Y56" s="289"/>
      <c r="Z56" s="289"/>
      <c r="AA56" s="291"/>
    </row>
    <row r="57" spans="2:27" ht="15">
      <c r="B57" s="273"/>
      <c r="C57" s="274"/>
      <c r="D57" s="274"/>
      <c r="E57" s="274"/>
      <c r="F57" s="275"/>
      <c r="G57" s="277"/>
      <c r="H57" s="40">
        <f>$H$4</f>
        <v>2016</v>
      </c>
      <c r="I57" s="279"/>
      <c r="J57" s="279"/>
      <c r="K57" s="287"/>
      <c r="L57" s="43" t="s">
        <v>3</v>
      </c>
      <c r="M57" s="43" t="s">
        <v>4</v>
      </c>
      <c r="N57" s="43" t="s">
        <v>5</v>
      </c>
      <c r="O57" s="153" t="s">
        <v>6</v>
      </c>
      <c r="P57" s="45" t="s">
        <v>3</v>
      </c>
      <c r="Q57" s="43" t="s">
        <v>4</v>
      </c>
      <c r="R57" s="43" t="s">
        <v>5</v>
      </c>
      <c r="S57" s="153" t="s">
        <v>6</v>
      </c>
      <c r="T57" s="45" t="s">
        <v>3</v>
      </c>
      <c r="U57" s="43" t="s">
        <v>4</v>
      </c>
      <c r="V57" s="43" t="s">
        <v>5</v>
      </c>
      <c r="W57" s="232" t="s">
        <v>6</v>
      </c>
      <c r="X57" s="43" t="s">
        <v>3</v>
      </c>
      <c r="Y57" s="43" t="s">
        <v>4</v>
      </c>
      <c r="Z57" s="43" t="s">
        <v>5</v>
      </c>
      <c r="AA57" s="46" t="s">
        <v>6</v>
      </c>
    </row>
    <row r="58" spans="2:27" ht="3.75" customHeight="1">
      <c r="B58" s="58"/>
      <c r="C58" s="54"/>
      <c r="D58" s="54"/>
      <c r="E58" s="54"/>
      <c r="F58" s="55"/>
      <c r="G58" s="59"/>
      <c r="H58" s="66"/>
      <c r="I58" s="54"/>
      <c r="J58" s="54"/>
      <c r="K58" s="55"/>
      <c r="L58" s="54"/>
      <c r="M58" s="54"/>
      <c r="N58" s="54"/>
      <c r="O58" s="55"/>
      <c r="P58" s="56"/>
      <c r="Q58" s="54"/>
      <c r="R58" s="54"/>
      <c r="S58" s="55"/>
      <c r="T58" s="56"/>
      <c r="U58" s="54"/>
      <c r="V58" s="54"/>
      <c r="W58" s="55"/>
      <c r="X58" s="54"/>
      <c r="Y58" s="54"/>
      <c r="Z58" s="54"/>
      <c r="AA58" s="57"/>
    </row>
    <row r="59" spans="2:27" ht="15">
      <c r="B59" s="47" t="s">
        <v>24</v>
      </c>
      <c r="C59" s="54"/>
      <c r="D59" s="54"/>
      <c r="E59" s="54"/>
      <c r="F59" s="55"/>
      <c r="G59" s="59"/>
      <c r="H59" s="66"/>
      <c r="I59" s="54"/>
      <c r="J59" s="54"/>
      <c r="K59" s="55"/>
      <c r="L59" s="54"/>
      <c r="M59" s="54"/>
      <c r="N59" s="54"/>
      <c r="O59" s="55"/>
      <c r="P59" s="56"/>
      <c r="Q59" s="54"/>
      <c r="R59" s="54"/>
      <c r="S59" s="55"/>
      <c r="T59" s="56"/>
      <c r="U59" s="54"/>
      <c r="V59" s="54"/>
      <c r="W59" s="55"/>
      <c r="X59" s="54"/>
      <c r="Y59" s="54"/>
      <c r="Z59" s="54"/>
      <c r="AA59" s="57"/>
    </row>
    <row r="60" spans="2:27" ht="15">
      <c r="B60" s="58"/>
      <c r="C60" s="54" t="s">
        <v>88</v>
      </c>
      <c r="D60" s="54"/>
      <c r="E60" s="54"/>
      <c r="F60" s="55"/>
      <c r="G60" s="59" t="s">
        <v>45</v>
      </c>
      <c r="H60" s="90">
        <v>1.75411119792399</v>
      </c>
      <c r="I60" s="73">
        <v>4.326587307023956</v>
      </c>
      <c r="J60" s="73">
        <v>4.8020309858367085</v>
      </c>
      <c r="K60" s="72">
        <v>4.86575868007813</v>
      </c>
      <c r="L60" s="73">
        <v>2.07367639171585</v>
      </c>
      <c r="M60" s="73">
        <v>1.593630103370586</v>
      </c>
      <c r="N60" s="73">
        <v>1.242578731000222</v>
      </c>
      <c r="O60" s="72">
        <v>2.1072759661236375</v>
      </c>
      <c r="P60" s="74">
        <v>2.942406940397717</v>
      </c>
      <c r="Q60" s="73">
        <v>4.3885037799442586</v>
      </c>
      <c r="R60" s="73">
        <v>5.2763658317139175</v>
      </c>
      <c r="S60" s="72">
        <v>4.688166367178653</v>
      </c>
      <c r="T60" s="74">
        <v>5.0577678217283335</v>
      </c>
      <c r="U60" s="73">
        <v>4.652728725182456</v>
      </c>
      <c r="V60" s="73">
        <v>4.7103894588417745</v>
      </c>
      <c r="W60" s="72">
        <v>4.800562204963768</v>
      </c>
      <c r="X60" s="73">
        <v>4.845326778811867</v>
      </c>
      <c r="Y60" s="73">
        <v>4.856364039723189</v>
      </c>
      <c r="Z60" s="73">
        <v>4.879316378403374</v>
      </c>
      <c r="AA60" s="75">
        <v>4.881984453032871</v>
      </c>
    </row>
    <row r="61" spans="2:27" ht="18">
      <c r="B61" s="58"/>
      <c r="C61" s="54" t="s">
        <v>132</v>
      </c>
      <c r="D61" s="54"/>
      <c r="E61" s="54"/>
      <c r="F61" s="55"/>
      <c r="G61" s="59" t="s">
        <v>45</v>
      </c>
      <c r="H61" s="90">
        <v>3.2842582106454614</v>
      </c>
      <c r="I61" s="73">
        <v>4.406033401539517</v>
      </c>
      <c r="J61" s="73">
        <v>4.780362538119604</v>
      </c>
      <c r="K61" s="72">
        <v>4.865943181747554</v>
      </c>
      <c r="L61" s="73">
        <v>3.279733475269225</v>
      </c>
      <c r="M61" s="73">
        <v>2.7984830374171423</v>
      </c>
      <c r="N61" s="73">
        <v>3.249099426343861</v>
      </c>
      <c r="O61" s="72">
        <v>3.8015484273192186</v>
      </c>
      <c r="P61" s="74">
        <v>3.8576936725130793</v>
      </c>
      <c r="Q61" s="73">
        <v>4.612959517793371</v>
      </c>
      <c r="R61" s="73">
        <v>4.91285523498361</v>
      </c>
      <c r="S61" s="72">
        <v>4.236565328417214</v>
      </c>
      <c r="T61" s="74">
        <v>4.990563278181526</v>
      </c>
      <c r="U61" s="73">
        <v>4.623434163616707</v>
      </c>
      <c r="V61" s="73">
        <v>4.71038945884186</v>
      </c>
      <c r="W61" s="72">
        <v>4.800562204963768</v>
      </c>
      <c r="X61" s="73">
        <v>4.8453267788119945</v>
      </c>
      <c r="Y61" s="73">
        <v>4.856364039723189</v>
      </c>
      <c r="Z61" s="73">
        <v>4.879316378403331</v>
      </c>
      <c r="AA61" s="75">
        <v>4.881984453032786</v>
      </c>
    </row>
    <row r="62" spans="2:27" ht="18.75" thickBot="1">
      <c r="B62" s="60"/>
      <c r="C62" s="61" t="s">
        <v>134</v>
      </c>
      <c r="D62" s="61"/>
      <c r="E62" s="61"/>
      <c r="F62" s="62"/>
      <c r="G62" s="63" t="s">
        <v>45</v>
      </c>
      <c r="H62" s="91">
        <v>0.8843430309614746</v>
      </c>
      <c r="I62" s="76">
        <v>1.1740923879437872</v>
      </c>
      <c r="J62" s="76">
        <v>2.97288089301766</v>
      </c>
      <c r="K62" s="77">
        <v>3.5950475608727004</v>
      </c>
      <c r="L62" s="76">
        <v>1.3412471642717776</v>
      </c>
      <c r="M62" s="76">
        <v>1.1949249682196523</v>
      </c>
      <c r="N62" s="76">
        <v>0.6343875115379944</v>
      </c>
      <c r="O62" s="77">
        <v>0.3835149813356651</v>
      </c>
      <c r="P62" s="78">
        <v>0.679882164539336</v>
      </c>
      <c r="Q62" s="76">
        <v>0.8610703636184951</v>
      </c>
      <c r="R62" s="76">
        <v>1.3518901387869988</v>
      </c>
      <c r="S62" s="77">
        <v>1.796240047143499</v>
      </c>
      <c r="T62" s="78">
        <v>2.485777929694976</v>
      </c>
      <c r="U62" s="76">
        <v>2.874749662079992</v>
      </c>
      <c r="V62" s="76">
        <v>3.1959903638525162</v>
      </c>
      <c r="W62" s="77">
        <v>3.3273136986472736</v>
      </c>
      <c r="X62" s="76">
        <v>3.4149234040345107</v>
      </c>
      <c r="Y62" s="76">
        <v>3.593967020616745</v>
      </c>
      <c r="Z62" s="76">
        <v>3.7441714406226225</v>
      </c>
      <c r="AA62" s="79">
        <v>3.6238167203149487</v>
      </c>
    </row>
    <row r="63" ht="3.75" customHeight="1"/>
    <row r="64" ht="15">
      <c r="B64" s="42" t="s">
        <v>110</v>
      </c>
    </row>
    <row r="65" ht="15">
      <c r="B65" s="42" t="s">
        <v>166</v>
      </c>
    </row>
    <row r="66" ht="15">
      <c r="B66" s="42" t="s">
        <v>117</v>
      </c>
    </row>
    <row r="67" ht="15">
      <c r="B67" s="42" t="s">
        <v>118</v>
      </c>
    </row>
    <row r="68" ht="15">
      <c r="B68" s="42" t="s">
        <v>119</v>
      </c>
    </row>
    <row r="69" ht="15">
      <c r="B69" s="42" t="s">
        <v>120</v>
      </c>
    </row>
  </sheetData>
  <sheetProtection/>
  <mergeCells count="27">
    <mergeCell ref="X3:AA3"/>
    <mergeCell ref="X31:AA31"/>
    <mergeCell ref="X56:AA56"/>
    <mergeCell ref="P31:S31"/>
    <mergeCell ref="T56:W56"/>
    <mergeCell ref="L3:O3"/>
    <mergeCell ref="P3:S3"/>
    <mergeCell ref="T3:W3"/>
    <mergeCell ref="B3:F4"/>
    <mergeCell ref="G3:G4"/>
    <mergeCell ref="I3:I4"/>
    <mergeCell ref="K3:K4"/>
    <mergeCell ref="J3:J4"/>
    <mergeCell ref="L56:O56"/>
    <mergeCell ref="L31:O31"/>
    <mergeCell ref="I56:I57"/>
    <mergeCell ref="J31:J32"/>
    <mergeCell ref="J56:J57"/>
    <mergeCell ref="B56:F57"/>
    <mergeCell ref="B31:F32"/>
    <mergeCell ref="G31:G32"/>
    <mergeCell ref="T31:W31"/>
    <mergeCell ref="K31:K32"/>
    <mergeCell ref="I31:I32"/>
    <mergeCell ref="P56:S56"/>
    <mergeCell ref="G56:G57"/>
    <mergeCell ref="K56:K57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5" width="3.140625" style="42" customWidth="1"/>
    <col min="6" max="6" width="31.57421875" style="42" customWidth="1"/>
    <col min="7" max="7" width="22.00390625" style="42" customWidth="1"/>
    <col min="8" max="8" width="10.140625" style="42" customWidth="1"/>
    <col min="9" max="27" width="9.140625" style="42" customWidth="1"/>
    <col min="28" max="16384" width="9.140625" style="42" customWidth="1"/>
  </cols>
  <sheetData>
    <row r="1" ht="22.5" customHeight="1" thickBot="1">
      <c r="B1" s="41" t="s">
        <v>150</v>
      </c>
    </row>
    <row r="2" spans="2:27" ht="30" customHeight="1">
      <c r="B2" s="220" t="str">
        <f>"Strednodobá predikcia "&amp;Súhrn!$H$3&amp;" - obchodná a platobná bilancia [objem]"</f>
        <v>Strednodobá predikcia P1Q-2017 - obchodná a platobná bilancia [objem]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2"/>
    </row>
    <row r="3" spans="2:27" ht="15">
      <c r="B3" s="280" t="s">
        <v>29</v>
      </c>
      <c r="C3" s="281"/>
      <c r="D3" s="281"/>
      <c r="E3" s="281"/>
      <c r="F3" s="282"/>
      <c r="G3" s="285" t="s">
        <v>72</v>
      </c>
      <c r="H3" s="38" t="s">
        <v>35</v>
      </c>
      <c r="I3" s="284">
        <v>2017</v>
      </c>
      <c r="J3" s="284">
        <v>2018</v>
      </c>
      <c r="K3" s="286">
        <v>2019</v>
      </c>
      <c r="L3" s="288">
        <v>2016</v>
      </c>
      <c r="M3" s="289"/>
      <c r="N3" s="289"/>
      <c r="O3" s="289"/>
      <c r="P3" s="288">
        <v>2017</v>
      </c>
      <c r="Q3" s="289"/>
      <c r="R3" s="289"/>
      <c r="S3" s="289"/>
      <c r="T3" s="288">
        <v>2018</v>
      </c>
      <c r="U3" s="289"/>
      <c r="V3" s="289"/>
      <c r="W3" s="289"/>
      <c r="X3" s="288">
        <v>2019</v>
      </c>
      <c r="Y3" s="289"/>
      <c r="Z3" s="289"/>
      <c r="AA3" s="291"/>
    </row>
    <row r="4" spans="2:27" ht="15">
      <c r="B4" s="273"/>
      <c r="C4" s="274"/>
      <c r="D4" s="274"/>
      <c r="E4" s="274"/>
      <c r="F4" s="275"/>
      <c r="G4" s="277"/>
      <c r="H4" s="40">
        <v>2016</v>
      </c>
      <c r="I4" s="279"/>
      <c r="J4" s="279"/>
      <c r="K4" s="287"/>
      <c r="L4" s="43" t="s">
        <v>3</v>
      </c>
      <c r="M4" s="43" t="s">
        <v>4</v>
      </c>
      <c r="N4" s="43" t="s">
        <v>5</v>
      </c>
      <c r="O4" s="153" t="s">
        <v>6</v>
      </c>
      <c r="P4" s="45" t="s">
        <v>3</v>
      </c>
      <c r="Q4" s="43" t="s">
        <v>4</v>
      </c>
      <c r="R4" s="43" t="s">
        <v>5</v>
      </c>
      <c r="S4" s="153" t="s">
        <v>6</v>
      </c>
      <c r="T4" s="45" t="s">
        <v>3</v>
      </c>
      <c r="U4" s="43" t="s">
        <v>4</v>
      </c>
      <c r="V4" s="43" t="s">
        <v>5</v>
      </c>
      <c r="W4" s="232" t="s">
        <v>6</v>
      </c>
      <c r="X4" s="43" t="s">
        <v>3</v>
      </c>
      <c r="Y4" s="43" t="s">
        <v>4</v>
      </c>
      <c r="Z4" s="43" t="s">
        <v>5</v>
      </c>
      <c r="AA4" s="46" t="s">
        <v>6</v>
      </c>
    </row>
    <row r="5" spans="2:27" ht="3.75" customHeight="1">
      <c r="B5" s="47"/>
      <c r="C5" s="48"/>
      <c r="D5" s="48"/>
      <c r="E5" s="48"/>
      <c r="F5" s="49"/>
      <c r="G5" s="37"/>
      <c r="H5" s="104"/>
      <c r="I5" s="92"/>
      <c r="J5" s="92"/>
      <c r="K5" s="94"/>
      <c r="L5" s="52"/>
      <c r="M5" s="52"/>
      <c r="N5" s="52"/>
      <c r="O5" s="51"/>
      <c r="P5" s="52"/>
      <c r="Q5" s="52"/>
      <c r="R5" s="52"/>
      <c r="S5" s="51"/>
      <c r="T5" s="52"/>
      <c r="U5" s="52"/>
      <c r="V5" s="52"/>
      <c r="W5" s="51"/>
      <c r="X5" s="52"/>
      <c r="Y5" s="52"/>
      <c r="Z5" s="52"/>
      <c r="AA5" s="69"/>
    </row>
    <row r="6" spans="2:27" ht="15">
      <c r="B6" s="47" t="s">
        <v>55</v>
      </c>
      <c r="C6" s="48"/>
      <c r="D6" s="48"/>
      <c r="E6" s="48"/>
      <c r="F6" s="97"/>
      <c r="G6" s="50"/>
      <c r="H6" s="131"/>
      <c r="I6" s="132"/>
      <c r="J6" s="132"/>
      <c r="K6" s="133"/>
      <c r="L6" s="134"/>
      <c r="M6" s="134"/>
      <c r="N6" s="134"/>
      <c r="O6" s="135"/>
      <c r="P6" s="134"/>
      <c r="Q6" s="134"/>
      <c r="R6" s="134"/>
      <c r="S6" s="135"/>
      <c r="T6" s="134"/>
      <c r="U6" s="134"/>
      <c r="V6" s="134"/>
      <c r="W6" s="135"/>
      <c r="X6" s="134"/>
      <c r="Y6" s="134"/>
      <c r="Z6" s="134"/>
      <c r="AA6" s="136"/>
    </row>
    <row r="7" spans="2:27" ht="15">
      <c r="B7" s="47"/>
      <c r="C7" s="96" t="s">
        <v>31</v>
      </c>
      <c r="D7" s="48"/>
      <c r="E7" s="48"/>
      <c r="F7" s="97"/>
      <c r="G7" s="59" t="s">
        <v>141</v>
      </c>
      <c r="H7" s="137">
        <v>78278.813</v>
      </c>
      <c r="I7" s="81">
        <v>83324.38411127056</v>
      </c>
      <c r="J7" s="81">
        <v>89687.79994562063</v>
      </c>
      <c r="K7" s="80">
        <v>97506.8281314289</v>
      </c>
      <c r="L7" s="82">
        <v>18858.7253416108</v>
      </c>
      <c r="M7" s="82">
        <v>19777.8922409458</v>
      </c>
      <c r="N7" s="82">
        <v>19469.9238958533</v>
      </c>
      <c r="O7" s="83">
        <v>20172.2715215901</v>
      </c>
      <c r="P7" s="82">
        <v>20418.57496897208</v>
      </c>
      <c r="Q7" s="82">
        <v>20686.59365364087</v>
      </c>
      <c r="R7" s="82">
        <v>20964.411793032526</v>
      </c>
      <c r="S7" s="83">
        <v>21254.803695625076</v>
      </c>
      <c r="T7" s="82">
        <v>21804.39826210753</v>
      </c>
      <c r="U7" s="82">
        <v>22179.770972951897</v>
      </c>
      <c r="V7" s="82">
        <v>22652.762310618265</v>
      </c>
      <c r="W7" s="83">
        <v>23050.868399942952</v>
      </c>
      <c r="X7" s="82">
        <v>23612.060617384577</v>
      </c>
      <c r="Y7" s="82">
        <v>24108.533193432944</v>
      </c>
      <c r="Z7" s="82">
        <v>24738.35037798485</v>
      </c>
      <c r="AA7" s="85">
        <v>25047.883942626533</v>
      </c>
    </row>
    <row r="8" spans="2:27" ht="15">
      <c r="B8" s="58"/>
      <c r="C8" s="54"/>
      <c r="D8" s="70" t="s">
        <v>56</v>
      </c>
      <c r="E8" s="54"/>
      <c r="F8" s="55"/>
      <c r="G8" s="59" t="s">
        <v>141</v>
      </c>
      <c r="H8" s="137">
        <v>36210.25</v>
      </c>
      <c r="I8" s="81">
        <v>36567.24084276968</v>
      </c>
      <c r="J8" s="81">
        <v>39437.189440115784</v>
      </c>
      <c r="K8" s="80">
        <v>42877.880198453655</v>
      </c>
      <c r="L8" s="81">
        <v>8975.94020731063</v>
      </c>
      <c r="M8" s="81">
        <v>9322.36309969931</v>
      </c>
      <c r="N8" s="81">
        <v>8962.18231123994</v>
      </c>
      <c r="O8" s="80">
        <v>8949.76438175012</v>
      </c>
      <c r="P8" s="81">
        <v>8942.584728870017</v>
      </c>
      <c r="Q8" s="81">
        <v>9075.31909708298</v>
      </c>
      <c r="R8" s="81">
        <v>9208.251722516252</v>
      </c>
      <c r="S8" s="80">
        <v>9341.085294300432</v>
      </c>
      <c r="T8" s="81">
        <v>9582.239229563964</v>
      </c>
      <c r="U8" s="81">
        <v>9752.06904322947</v>
      </c>
      <c r="V8" s="81">
        <v>9963.748644447998</v>
      </c>
      <c r="W8" s="80">
        <v>10139.13252287435</v>
      </c>
      <c r="X8" s="81">
        <v>10379.614525093348</v>
      </c>
      <c r="Y8" s="81">
        <v>10599.287803250594</v>
      </c>
      <c r="Z8" s="81">
        <v>10879.42847114528</v>
      </c>
      <c r="AA8" s="152">
        <v>11019.54939896443</v>
      </c>
    </row>
    <row r="9" spans="2:27" ht="15" customHeight="1">
      <c r="B9" s="58"/>
      <c r="C9" s="54"/>
      <c r="D9" s="70" t="s">
        <v>57</v>
      </c>
      <c r="E9" s="54"/>
      <c r="F9" s="55"/>
      <c r="G9" s="59" t="s">
        <v>141</v>
      </c>
      <c r="H9" s="137">
        <v>42042.60000000005</v>
      </c>
      <c r="I9" s="81">
        <v>46757.14326850087</v>
      </c>
      <c r="J9" s="81">
        <v>50250.610505504854</v>
      </c>
      <c r="K9" s="80">
        <v>54628.94793297525</v>
      </c>
      <c r="L9" s="81">
        <v>9794.52341601544</v>
      </c>
      <c r="M9" s="81">
        <v>10621.25177435215</v>
      </c>
      <c r="N9" s="81">
        <v>10135.58641982496</v>
      </c>
      <c r="O9" s="80">
        <v>11491.2383898075</v>
      </c>
      <c r="P9" s="81">
        <v>11475.990240102063</v>
      </c>
      <c r="Q9" s="81">
        <v>11611.274556557888</v>
      </c>
      <c r="R9" s="81">
        <v>11756.160070516276</v>
      </c>
      <c r="S9" s="80">
        <v>11913.718401324644</v>
      </c>
      <c r="T9" s="81">
        <v>12222.159032543565</v>
      </c>
      <c r="U9" s="81">
        <v>12427.701929722427</v>
      </c>
      <c r="V9" s="81">
        <v>12689.013666170267</v>
      </c>
      <c r="W9" s="80">
        <v>12911.7358770686</v>
      </c>
      <c r="X9" s="81">
        <v>13232.44609229123</v>
      </c>
      <c r="Y9" s="81">
        <v>13509.24539018235</v>
      </c>
      <c r="Z9" s="81">
        <v>13858.92190683957</v>
      </c>
      <c r="AA9" s="152">
        <v>14028.334543662104</v>
      </c>
    </row>
    <row r="10" spans="2:27" ht="3.75" customHeight="1">
      <c r="B10" s="58"/>
      <c r="C10" s="54"/>
      <c r="D10" s="54"/>
      <c r="E10" s="54"/>
      <c r="F10" s="55"/>
      <c r="G10" s="59"/>
      <c r="H10" s="137"/>
      <c r="I10" s="81"/>
      <c r="J10" s="81"/>
      <c r="K10" s="80"/>
      <c r="L10" s="81"/>
      <c r="M10" s="81"/>
      <c r="N10" s="81"/>
      <c r="O10" s="80"/>
      <c r="P10" s="81"/>
      <c r="Q10" s="81"/>
      <c r="R10" s="81"/>
      <c r="S10" s="80"/>
      <c r="T10" s="81"/>
      <c r="U10" s="81"/>
      <c r="V10" s="81"/>
      <c r="W10" s="80"/>
      <c r="X10" s="81"/>
      <c r="Y10" s="81"/>
      <c r="Z10" s="81"/>
      <c r="AA10" s="152"/>
    </row>
    <row r="11" spans="2:27" ht="15" customHeight="1">
      <c r="B11" s="58"/>
      <c r="C11" s="54" t="s">
        <v>32</v>
      </c>
      <c r="D11" s="54"/>
      <c r="E11" s="54"/>
      <c r="F11" s="55"/>
      <c r="G11" s="59" t="s">
        <v>141</v>
      </c>
      <c r="H11" s="126">
        <v>72489.11973465479</v>
      </c>
      <c r="I11" s="82">
        <v>77211.4868982649</v>
      </c>
      <c r="J11" s="82">
        <v>83083.72868449238</v>
      </c>
      <c r="K11" s="83">
        <v>89763.48267331952</v>
      </c>
      <c r="L11" s="82">
        <v>17581.719885933686</v>
      </c>
      <c r="M11" s="82">
        <v>18366.065048727578</v>
      </c>
      <c r="N11" s="82">
        <v>17911.942577745496</v>
      </c>
      <c r="O11" s="83">
        <v>18629.39222224802</v>
      </c>
      <c r="P11" s="82">
        <v>18882.107379499706</v>
      </c>
      <c r="Q11" s="82">
        <v>19155.816468368066</v>
      </c>
      <c r="R11" s="82">
        <v>19445.935583516883</v>
      </c>
      <c r="S11" s="83">
        <v>19727.62746688025</v>
      </c>
      <c r="T11" s="82">
        <v>20203.56679957865</v>
      </c>
      <c r="U11" s="82">
        <v>20558.87217291411</v>
      </c>
      <c r="V11" s="82">
        <v>20981.454502959048</v>
      </c>
      <c r="W11" s="83">
        <v>21339.835209040568</v>
      </c>
      <c r="X11" s="82">
        <v>21791.3719468269</v>
      </c>
      <c r="Y11" s="82">
        <v>22207.531209927914</v>
      </c>
      <c r="Z11" s="82">
        <v>22738.373350762122</v>
      </c>
      <c r="AA11" s="85">
        <v>23026.20616580258</v>
      </c>
    </row>
    <row r="12" spans="2:27" ht="15" customHeight="1">
      <c r="B12" s="58"/>
      <c r="C12" s="54"/>
      <c r="D12" s="70" t="s">
        <v>58</v>
      </c>
      <c r="E12" s="54"/>
      <c r="F12" s="55"/>
      <c r="G12" s="59" t="s">
        <v>141</v>
      </c>
      <c r="H12" s="137">
        <v>22014.07099999999</v>
      </c>
      <c r="I12" s="81">
        <v>23298.14935684785</v>
      </c>
      <c r="J12" s="81">
        <v>25070.066615419964</v>
      </c>
      <c r="K12" s="80">
        <v>27085.646321892265</v>
      </c>
      <c r="L12" s="81">
        <v>5339.83611248543</v>
      </c>
      <c r="M12" s="81">
        <v>5609.60116224749</v>
      </c>
      <c r="N12" s="81">
        <v>5413.9121339808</v>
      </c>
      <c r="O12" s="80">
        <v>5650.72159128627</v>
      </c>
      <c r="P12" s="81">
        <v>5697.573969521743</v>
      </c>
      <c r="Q12" s="81">
        <v>5780.164209510051</v>
      </c>
      <c r="R12" s="81">
        <v>5867.706086341405</v>
      </c>
      <c r="S12" s="80">
        <v>5952.705091474655</v>
      </c>
      <c r="T12" s="81">
        <v>6096.317215828848</v>
      </c>
      <c r="U12" s="81">
        <v>6203.528694169723</v>
      </c>
      <c r="V12" s="81">
        <v>6331.04063101306</v>
      </c>
      <c r="W12" s="80">
        <v>6439.180074408334</v>
      </c>
      <c r="X12" s="81">
        <v>6575.428847481582</v>
      </c>
      <c r="Y12" s="81">
        <v>6701.00265854856</v>
      </c>
      <c r="Z12" s="81">
        <v>6861.181408873108</v>
      </c>
      <c r="AA12" s="152">
        <v>6948.033406989017</v>
      </c>
    </row>
    <row r="13" spans="2:27" ht="15" customHeight="1">
      <c r="B13" s="58"/>
      <c r="C13" s="54"/>
      <c r="D13" s="70" t="s">
        <v>59</v>
      </c>
      <c r="E13" s="54"/>
      <c r="F13" s="55"/>
      <c r="G13" s="59" t="s">
        <v>141</v>
      </c>
      <c r="H13" s="137">
        <v>50466.706999999966</v>
      </c>
      <c r="I13" s="81">
        <v>53913.337541417044</v>
      </c>
      <c r="J13" s="81">
        <v>58013.66206907238</v>
      </c>
      <c r="K13" s="80">
        <v>62677.83635142723</v>
      </c>
      <c r="L13" s="81">
        <v>12205.41988817733</v>
      </c>
      <c r="M13" s="81">
        <v>12671.17505845195</v>
      </c>
      <c r="N13" s="81">
        <v>12514.658127654391</v>
      </c>
      <c r="O13" s="80">
        <v>13075.4539257163</v>
      </c>
      <c r="P13" s="81">
        <v>13184.533409977963</v>
      </c>
      <c r="Q13" s="81">
        <v>13375.652258858016</v>
      </c>
      <c r="R13" s="81">
        <v>13578.229497175476</v>
      </c>
      <c r="S13" s="80">
        <v>13774.922375405593</v>
      </c>
      <c r="T13" s="81">
        <v>14107.249583749797</v>
      </c>
      <c r="U13" s="81">
        <v>14355.34347874438</v>
      </c>
      <c r="V13" s="81">
        <v>14650.41387194598</v>
      </c>
      <c r="W13" s="80">
        <v>14900.655134632227</v>
      </c>
      <c r="X13" s="81">
        <v>15215.94309934531</v>
      </c>
      <c r="Y13" s="81">
        <v>15506.528551379346</v>
      </c>
      <c r="Z13" s="81">
        <v>15877.191941889008</v>
      </c>
      <c r="AA13" s="152">
        <v>16078.17275881356</v>
      </c>
    </row>
    <row r="14" spans="2:27" ht="3.75" customHeight="1">
      <c r="B14" s="58"/>
      <c r="C14" s="54"/>
      <c r="D14" s="54"/>
      <c r="E14" s="54"/>
      <c r="F14" s="55"/>
      <c r="G14" s="59"/>
      <c r="H14" s="137"/>
      <c r="I14" s="81"/>
      <c r="J14" s="81"/>
      <c r="K14" s="80"/>
      <c r="L14" s="81"/>
      <c r="M14" s="81"/>
      <c r="N14" s="81"/>
      <c r="O14" s="80"/>
      <c r="P14" s="81"/>
      <c r="Q14" s="81"/>
      <c r="R14" s="81"/>
      <c r="S14" s="80"/>
      <c r="T14" s="81"/>
      <c r="U14" s="81"/>
      <c r="V14" s="81"/>
      <c r="W14" s="80"/>
      <c r="X14" s="81"/>
      <c r="Y14" s="81"/>
      <c r="Z14" s="81"/>
      <c r="AA14" s="152"/>
    </row>
    <row r="15" spans="2:27" ht="15" customHeight="1">
      <c r="B15" s="58"/>
      <c r="C15" s="54" t="s">
        <v>33</v>
      </c>
      <c r="D15" s="54"/>
      <c r="E15" s="54"/>
      <c r="F15" s="55"/>
      <c r="G15" s="59" t="s">
        <v>141</v>
      </c>
      <c r="H15" s="126">
        <v>5789.693265345217</v>
      </c>
      <c r="I15" s="82">
        <v>6112.897213005646</v>
      </c>
      <c r="J15" s="82">
        <v>6604.071261128269</v>
      </c>
      <c r="K15" s="83">
        <v>7743.3454581093865</v>
      </c>
      <c r="L15" s="82">
        <v>1277.0054556771138</v>
      </c>
      <c r="M15" s="82">
        <v>1411.8271922182212</v>
      </c>
      <c r="N15" s="82">
        <v>1557.9813181078025</v>
      </c>
      <c r="O15" s="83">
        <v>1542.8792993420793</v>
      </c>
      <c r="P15" s="82">
        <v>1536.4675894723732</v>
      </c>
      <c r="Q15" s="82">
        <v>1530.7771852728038</v>
      </c>
      <c r="R15" s="82">
        <v>1518.4762095156439</v>
      </c>
      <c r="S15" s="83">
        <v>1527.1762287448255</v>
      </c>
      <c r="T15" s="82">
        <v>1600.8314625288804</v>
      </c>
      <c r="U15" s="82">
        <v>1620.8988000377867</v>
      </c>
      <c r="V15" s="82">
        <v>1671.3078076592174</v>
      </c>
      <c r="W15" s="83">
        <v>1711.0331909023844</v>
      </c>
      <c r="X15" s="82">
        <v>1820.6886705576762</v>
      </c>
      <c r="Y15" s="82">
        <v>1901.0019835050298</v>
      </c>
      <c r="Z15" s="82">
        <v>1999.9770272227288</v>
      </c>
      <c r="AA15" s="85">
        <v>2021.6777768239517</v>
      </c>
    </row>
    <row r="16" spans="2:27" ht="3.75" customHeight="1">
      <c r="B16" s="47"/>
      <c r="C16" s="54"/>
      <c r="D16" s="54"/>
      <c r="E16" s="54"/>
      <c r="F16" s="55"/>
      <c r="G16" s="59"/>
      <c r="H16" s="126"/>
      <c r="I16" s="82"/>
      <c r="J16" s="82"/>
      <c r="K16" s="83"/>
      <c r="L16" s="82"/>
      <c r="M16" s="82"/>
      <c r="N16" s="82"/>
      <c r="O16" s="83"/>
      <c r="P16" s="82"/>
      <c r="Q16" s="82"/>
      <c r="R16" s="82"/>
      <c r="S16" s="83"/>
      <c r="T16" s="82"/>
      <c r="U16" s="82"/>
      <c r="V16" s="82"/>
      <c r="W16" s="83"/>
      <c r="X16" s="82"/>
      <c r="Y16" s="82"/>
      <c r="Z16" s="82"/>
      <c r="AA16" s="85"/>
    </row>
    <row r="17" spans="2:27" ht="15" customHeight="1">
      <c r="B17" s="47" t="s">
        <v>60</v>
      </c>
      <c r="C17" s="48"/>
      <c r="D17" s="48"/>
      <c r="E17" s="48"/>
      <c r="F17" s="97"/>
      <c r="G17" s="59"/>
      <c r="H17" s="126"/>
      <c r="I17" s="82"/>
      <c r="J17" s="82"/>
      <c r="K17" s="83"/>
      <c r="L17" s="82"/>
      <c r="M17" s="82"/>
      <c r="N17" s="82"/>
      <c r="O17" s="83"/>
      <c r="P17" s="82"/>
      <c r="Q17" s="82"/>
      <c r="R17" s="82"/>
      <c r="S17" s="83"/>
      <c r="T17" s="82"/>
      <c r="U17" s="82"/>
      <c r="V17" s="82"/>
      <c r="W17" s="83"/>
      <c r="X17" s="82"/>
      <c r="Y17" s="82"/>
      <c r="Z17" s="82"/>
      <c r="AA17" s="85"/>
    </row>
    <row r="18" spans="2:27" ht="15" customHeight="1">
      <c r="B18" s="47"/>
      <c r="C18" s="96" t="s">
        <v>31</v>
      </c>
      <c r="D18" s="48"/>
      <c r="E18" s="48"/>
      <c r="F18" s="97"/>
      <c r="G18" s="59" t="s">
        <v>142</v>
      </c>
      <c r="H18" s="126">
        <v>75783</v>
      </c>
      <c r="I18" s="82">
        <v>82666</v>
      </c>
      <c r="J18" s="82">
        <v>90692</v>
      </c>
      <c r="K18" s="83">
        <v>100562</v>
      </c>
      <c r="L18" s="122"/>
      <c r="M18" s="122"/>
      <c r="N18" s="122"/>
      <c r="O18" s="139"/>
      <c r="P18" s="138"/>
      <c r="Q18" s="138"/>
      <c r="R18" s="138"/>
      <c r="S18" s="139"/>
      <c r="T18" s="138"/>
      <c r="U18" s="138"/>
      <c r="V18" s="138"/>
      <c r="W18" s="139"/>
      <c r="X18" s="138"/>
      <c r="Y18" s="138"/>
      <c r="Z18" s="138"/>
      <c r="AA18" s="140"/>
    </row>
    <row r="19" spans="2:27" ht="15" customHeight="1">
      <c r="B19" s="58"/>
      <c r="C19" s="54" t="s">
        <v>32</v>
      </c>
      <c r="D19" s="54"/>
      <c r="E19" s="54"/>
      <c r="F19" s="55"/>
      <c r="G19" s="59" t="s">
        <v>143</v>
      </c>
      <c r="H19" s="126">
        <v>73068</v>
      </c>
      <c r="I19" s="82">
        <v>79973</v>
      </c>
      <c r="J19" s="82">
        <v>87719</v>
      </c>
      <c r="K19" s="83">
        <v>96531</v>
      </c>
      <c r="L19" s="122"/>
      <c r="M19" s="122"/>
      <c r="N19" s="122"/>
      <c r="O19" s="139"/>
      <c r="P19" s="138"/>
      <c r="Q19" s="138"/>
      <c r="R19" s="138"/>
      <c r="S19" s="139"/>
      <c r="T19" s="138"/>
      <c r="U19" s="138"/>
      <c r="V19" s="138"/>
      <c r="W19" s="139"/>
      <c r="X19" s="138"/>
      <c r="Y19" s="138"/>
      <c r="Z19" s="138"/>
      <c r="AA19" s="140"/>
    </row>
    <row r="20" spans="2:27" ht="3.75" customHeight="1">
      <c r="B20" s="58"/>
      <c r="C20" s="54"/>
      <c r="D20" s="70"/>
      <c r="E20" s="54"/>
      <c r="F20" s="55"/>
      <c r="G20" s="59"/>
      <c r="H20" s="126"/>
      <c r="I20" s="82"/>
      <c r="J20" s="82"/>
      <c r="K20" s="83"/>
      <c r="L20" s="138"/>
      <c r="M20" s="138"/>
      <c r="N20" s="138"/>
      <c r="O20" s="139"/>
      <c r="P20" s="138"/>
      <c r="Q20" s="138"/>
      <c r="R20" s="138"/>
      <c r="S20" s="139"/>
      <c r="T20" s="138"/>
      <c r="U20" s="138"/>
      <c r="V20" s="138"/>
      <c r="W20" s="139"/>
      <c r="X20" s="138"/>
      <c r="Y20" s="138"/>
      <c r="Z20" s="138"/>
      <c r="AA20" s="140"/>
    </row>
    <row r="21" spans="2:27" ht="15" customHeight="1">
      <c r="B21" s="58"/>
      <c r="C21" s="96" t="s">
        <v>99</v>
      </c>
      <c r="D21" s="54"/>
      <c r="E21" s="54"/>
      <c r="F21" s="55"/>
      <c r="G21" s="59" t="s">
        <v>143</v>
      </c>
      <c r="H21" s="126">
        <v>2715</v>
      </c>
      <c r="I21" s="82">
        <v>2693</v>
      </c>
      <c r="J21" s="82">
        <v>2973</v>
      </c>
      <c r="K21" s="83">
        <v>4031</v>
      </c>
      <c r="L21" s="138"/>
      <c r="M21" s="138"/>
      <c r="N21" s="138"/>
      <c r="O21" s="139"/>
      <c r="P21" s="138"/>
      <c r="Q21" s="138"/>
      <c r="R21" s="138"/>
      <c r="S21" s="139"/>
      <c r="T21" s="138"/>
      <c r="U21" s="138"/>
      <c r="V21" s="138"/>
      <c r="W21" s="139"/>
      <c r="X21" s="138"/>
      <c r="Y21" s="138"/>
      <c r="Z21" s="138"/>
      <c r="AA21" s="140"/>
    </row>
    <row r="22" spans="2:27" ht="15" customHeight="1">
      <c r="B22" s="47"/>
      <c r="C22" s="96" t="s">
        <v>99</v>
      </c>
      <c r="D22" s="54"/>
      <c r="E22" s="54"/>
      <c r="F22" s="55"/>
      <c r="G22" s="59" t="s">
        <v>14</v>
      </c>
      <c r="H22" s="90">
        <v>3.4</v>
      </c>
      <c r="I22" s="73">
        <v>3.2</v>
      </c>
      <c r="J22" s="73">
        <v>3.3</v>
      </c>
      <c r="K22" s="72">
        <v>4.2</v>
      </c>
      <c r="L22" s="138"/>
      <c r="M22" s="138"/>
      <c r="N22" s="138"/>
      <c r="O22" s="139"/>
      <c r="P22" s="138"/>
      <c r="Q22" s="138"/>
      <c r="R22" s="138"/>
      <c r="S22" s="139"/>
      <c r="T22" s="138"/>
      <c r="U22" s="138"/>
      <c r="V22" s="138"/>
      <c r="W22" s="139"/>
      <c r="X22" s="138"/>
      <c r="Y22" s="138"/>
      <c r="Z22" s="138"/>
      <c r="AA22" s="140"/>
    </row>
    <row r="23" spans="2:27" ht="15" customHeight="1">
      <c r="B23" s="58"/>
      <c r="C23" s="96" t="s">
        <v>61</v>
      </c>
      <c r="D23" s="54"/>
      <c r="E23" s="54"/>
      <c r="F23" s="55"/>
      <c r="G23" s="59" t="s">
        <v>143</v>
      </c>
      <c r="H23" s="126">
        <v>-583</v>
      </c>
      <c r="I23" s="82">
        <v>153</v>
      </c>
      <c r="J23" s="82">
        <v>576</v>
      </c>
      <c r="K23" s="83">
        <v>1659</v>
      </c>
      <c r="L23" s="138"/>
      <c r="M23" s="138"/>
      <c r="N23" s="138"/>
      <c r="O23" s="139"/>
      <c r="P23" s="138"/>
      <c r="Q23" s="138"/>
      <c r="R23" s="138"/>
      <c r="S23" s="139"/>
      <c r="T23" s="138"/>
      <c r="U23" s="138"/>
      <c r="V23" s="138"/>
      <c r="W23" s="139"/>
      <c r="X23" s="138"/>
      <c r="Y23" s="138"/>
      <c r="Z23" s="138"/>
      <c r="AA23" s="140"/>
    </row>
    <row r="24" spans="2:27" ht="15" customHeight="1">
      <c r="B24" s="58"/>
      <c r="C24" s="96" t="s">
        <v>61</v>
      </c>
      <c r="D24" s="54"/>
      <c r="E24" s="54"/>
      <c r="F24" s="55"/>
      <c r="G24" s="59" t="s">
        <v>14</v>
      </c>
      <c r="H24" s="90">
        <v>-0.7</v>
      </c>
      <c r="I24" s="73">
        <v>0.2</v>
      </c>
      <c r="J24" s="73">
        <v>0.6</v>
      </c>
      <c r="K24" s="72">
        <v>1.7</v>
      </c>
      <c r="L24" s="138"/>
      <c r="M24" s="138"/>
      <c r="N24" s="138"/>
      <c r="O24" s="139"/>
      <c r="P24" s="138"/>
      <c r="Q24" s="138"/>
      <c r="R24" s="138"/>
      <c r="S24" s="139"/>
      <c r="T24" s="138"/>
      <c r="U24" s="138"/>
      <c r="V24" s="138"/>
      <c r="W24" s="139"/>
      <c r="X24" s="138"/>
      <c r="Y24" s="138"/>
      <c r="Z24" s="138"/>
      <c r="AA24" s="140"/>
    </row>
    <row r="25" spans="2:27" ht="15" customHeight="1" thickBot="1">
      <c r="B25" s="60"/>
      <c r="C25" s="127" t="s">
        <v>62</v>
      </c>
      <c r="D25" s="61"/>
      <c r="E25" s="61"/>
      <c r="F25" s="62"/>
      <c r="G25" s="63" t="s">
        <v>144</v>
      </c>
      <c r="H25" s="141">
        <v>80958</v>
      </c>
      <c r="I25" s="87">
        <v>84584</v>
      </c>
      <c r="J25" s="87">
        <v>89824</v>
      </c>
      <c r="K25" s="86">
        <v>96009</v>
      </c>
      <c r="L25" s="142"/>
      <c r="M25" s="142"/>
      <c r="N25" s="142"/>
      <c r="O25" s="143"/>
      <c r="P25" s="142"/>
      <c r="Q25" s="142"/>
      <c r="R25" s="142"/>
      <c r="S25" s="143"/>
      <c r="T25" s="142"/>
      <c r="U25" s="142"/>
      <c r="V25" s="142"/>
      <c r="W25" s="143"/>
      <c r="X25" s="142"/>
      <c r="Y25" s="142"/>
      <c r="Z25" s="142"/>
      <c r="AA25" s="144"/>
    </row>
    <row r="26" ht="15.75" thickBot="1"/>
    <row r="27" spans="2:27" ht="30" customHeight="1">
      <c r="B27" s="220" t="str">
        <f>"Strednodobá predikcia "&amp;Súhrn!$H$3&amp;" - obchodná a platobná bilancia [zmena oproti predchádzajúcemu obdobiu]"</f>
        <v>Strednodobá predikcia P1Q-2017 - obchodná a platobná bilancia [zmena oproti predchádzajúcemu obdobiu]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2"/>
    </row>
    <row r="28" spans="2:27" ht="15">
      <c r="B28" s="280" t="s">
        <v>29</v>
      </c>
      <c r="C28" s="281"/>
      <c r="D28" s="281"/>
      <c r="E28" s="281"/>
      <c r="F28" s="282"/>
      <c r="G28" s="285" t="s">
        <v>72</v>
      </c>
      <c r="H28" s="38" t="str">
        <f>H$3</f>
        <v>Skutočnosť</v>
      </c>
      <c r="I28" s="284">
        <f>I$3</f>
        <v>2017</v>
      </c>
      <c r="J28" s="284">
        <f>J$3</f>
        <v>2018</v>
      </c>
      <c r="K28" s="286">
        <f>K$3</f>
        <v>2019</v>
      </c>
      <c r="L28" s="288">
        <f>L$3</f>
        <v>2016</v>
      </c>
      <c r="M28" s="289"/>
      <c r="N28" s="289"/>
      <c r="O28" s="289"/>
      <c r="P28" s="288">
        <f>P$3</f>
        <v>2017</v>
      </c>
      <c r="Q28" s="289"/>
      <c r="R28" s="289"/>
      <c r="S28" s="289"/>
      <c r="T28" s="288">
        <f>T$3</f>
        <v>2018</v>
      </c>
      <c r="U28" s="289"/>
      <c r="V28" s="289"/>
      <c r="W28" s="289"/>
      <c r="X28" s="288">
        <f>X$3</f>
        <v>2019</v>
      </c>
      <c r="Y28" s="289"/>
      <c r="Z28" s="289"/>
      <c r="AA28" s="291"/>
    </row>
    <row r="29" spans="2:27" ht="15">
      <c r="B29" s="273"/>
      <c r="C29" s="274"/>
      <c r="D29" s="274"/>
      <c r="E29" s="274"/>
      <c r="F29" s="275"/>
      <c r="G29" s="277"/>
      <c r="H29" s="40">
        <f>$H$4</f>
        <v>2016</v>
      </c>
      <c r="I29" s="279"/>
      <c r="J29" s="279"/>
      <c r="K29" s="287"/>
      <c r="L29" s="43" t="s">
        <v>3</v>
      </c>
      <c r="M29" s="43" t="s">
        <v>4</v>
      </c>
      <c r="N29" s="43" t="s">
        <v>5</v>
      </c>
      <c r="O29" s="153" t="s">
        <v>6</v>
      </c>
      <c r="P29" s="45" t="s">
        <v>3</v>
      </c>
      <c r="Q29" s="43" t="s">
        <v>4</v>
      </c>
      <c r="R29" s="43" t="s">
        <v>5</v>
      </c>
      <c r="S29" s="153" t="s">
        <v>6</v>
      </c>
      <c r="T29" s="45" t="s">
        <v>3</v>
      </c>
      <c r="U29" s="43" t="s">
        <v>4</v>
      </c>
      <c r="V29" s="43" t="s">
        <v>5</v>
      </c>
      <c r="W29" s="232" t="s">
        <v>6</v>
      </c>
      <c r="X29" s="43" t="s">
        <v>3</v>
      </c>
      <c r="Y29" s="43" t="s">
        <v>4</v>
      </c>
      <c r="Z29" s="43" t="s">
        <v>5</v>
      </c>
      <c r="AA29" s="46" t="s">
        <v>6</v>
      </c>
    </row>
    <row r="30" spans="2:27" ht="3.75" customHeight="1">
      <c r="B30" s="47"/>
      <c r="C30" s="48"/>
      <c r="D30" s="48"/>
      <c r="E30" s="48"/>
      <c r="F30" s="49"/>
      <c r="G30" s="37"/>
      <c r="H30" s="104"/>
      <c r="I30" s="92"/>
      <c r="J30" s="92"/>
      <c r="K30" s="94"/>
      <c r="L30" s="52"/>
      <c r="M30" s="52"/>
      <c r="N30" s="52"/>
      <c r="O30" s="51"/>
      <c r="P30" s="52"/>
      <c r="Q30" s="52"/>
      <c r="R30" s="52"/>
      <c r="S30" s="51"/>
      <c r="T30" s="52"/>
      <c r="U30" s="52"/>
      <c r="V30" s="52"/>
      <c r="W30" s="51"/>
      <c r="X30" s="52"/>
      <c r="Y30" s="52"/>
      <c r="Z30" s="52"/>
      <c r="AA30" s="69"/>
    </row>
    <row r="31" spans="2:27" ht="15">
      <c r="B31" s="47" t="s">
        <v>55</v>
      </c>
      <c r="C31" s="48"/>
      <c r="D31" s="48"/>
      <c r="E31" s="48"/>
      <c r="F31" s="97"/>
      <c r="G31" s="50"/>
      <c r="H31" s="104"/>
      <c r="I31" s="92"/>
      <c r="J31" s="92"/>
      <c r="K31" s="94"/>
      <c r="L31" s="52"/>
      <c r="M31" s="52"/>
      <c r="N31" s="52"/>
      <c r="O31" s="51"/>
      <c r="P31" s="52"/>
      <c r="Q31" s="52"/>
      <c r="R31" s="52"/>
      <c r="S31" s="51"/>
      <c r="T31" s="52"/>
      <c r="U31" s="52"/>
      <c r="V31" s="52"/>
      <c r="W31" s="51"/>
      <c r="X31" s="52"/>
      <c r="Y31" s="52"/>
      <c r="Z31" s="52"/>
      <c r="AA31" s="69"/>
    </row>
    <row r="32" spans="2:27" ht="15">
      <c r="B32" s="47"/>
      <c r="C32" s="96" t="s">
        <v>31</v>
      </c>
      <c r="D32" s="48"/>
      <c r="E32" s="48"/>
      <c r="F32" s="97"/>
      <c r="G32" s="59" t="s">
        <v>45</v>
      </c>
      <c r="H32" s="109">
        <v>4.763717831108693</v>
      </c>
      <c r="I32" s="110">
        <v>6.445640803560167</v>
      </c>
      <c r="J32" s="110">
        <v>7.636919135042675</v>
      </c>
      <c r="K32" s="111">
        <v>8.718051051033797</v>
      </c>
      <c r="L32" s="73">
        <v>-0.594622275034169</v>
      </c>
      <c r="M32" s="73">
        <v>4.873960899716295</v>
      </c>
      <c r="N32" s="73">
        <v>-1.5571343060253895</v>
      </c>
      <c r="O32" s="72">
        <v>3.6073465386600105</v>
      </c>
      <c r="P32" s="73">
        <v>1.2210000600000086</v>
      </c>
      <c r="Q32" s="73">
        <v>1.3126218900000026</v>
      </c>
      <c r="R32" s="73">
        <v>1.3429863999999867</v>
      </c>
      <c r="S32" s="72">
        <v>1.385165992060223</v>
      </c>
      <c r="T32" s="73">
        <v>2.58574284831235</v>
      </c>
      <c r="U32" s="73">
        <v>1.7215458382848539</v>
      </c>
      <c r="V32" s="73">
        <v>2.132534814012189</v>
      </c>
      <c r="W32" s="72">
        <v>1.7574284489714387</v>
      </c>
      <c r="X32" s="73">
        <v>2.4345816726063703</v>
      </c>
      <c r="Y32" s="73">
        <v>2.102622825230398</v>
      </c>
      <c r="Z32" s="73">
        <v>2.6124243208768263</v>
      </c>
      <c r="AA32" s="75">
        <v>1.2512296087338939</v>
      </c>
    </row>
    <row r="33" spans="2:27" ht="15">
      <c r="B33" s="58"/>
      <c r="C33" s="54"/>
      <c r="D33" s="70" t="s">
        <v>56</v>
      </c>
      <c r="E33" s="54"/>
      <c r="F33" s="55"/>
      <c r="G33" s="59" t="s">
        <v>45</v>
      </c>
      <c r="H33" s="109">
        <v>9.48443076229421</v>
      </c>
      <c r="I33" s="110">
        <v>0.985883397020686</v>
      </c>
      <c r="J33" s="110">
        <v>7.8484144037177686</v>
      </c>
      <c r="K33" s="111">
        <v>8.724482670253323</v>
      </c>
      <c r="L33" s="115">
        <v>6.815602526740051</v>
      </c>
      <c r="M33" s="115">
        <v>3.8594607850276077</v>
      </c>
      <c r="N33" s="115">
        <v>-3.8636211077316744</v>
      </c>
      <c r="O33" s="116">
        <v>-0.13855921536260496</v>
      </c>
      <c r="P33" s="115">
        <v>-0.08022169717386873</v>
      </c>
      <c r="Q33" s="115">
        <v>1.484295337839498</v>
      </c>
      <c r="R33" s="115">
        <v>1.4647708142405662</v>
      </c>
      <c r="S33" s="116">
        <v>1.4425493110638286</v>
      </c>
      <c r="T33" s="115">
        <v>2.581647931324156</v>
      </c>
      <c r="U33" s="115">
        <v>1.7723395293819664</v>
      </c>
      <c r="V33" s="115">
        <v>2.1706122083445365</v>
      </c>
      <c r="W33" s="116">
        <v>1.7602198197169514</v>
      </c>
      <c r="X33" s="115">
        <v>2.3718202881406256</v>
      </c>
      <c r="Y33" s="115">
        <v>2.116391486660447</v>
      </c>
      <c r="Z33" s="115">
        <v>2.6430140693865667</v>
      </c>
      <c r="AA33" s="154">
        <v>1.2879438307883646</v>
      </c>
    </row>
    <row r="34" spans="2:27" ht="15" customHeight="1">
      <c r="B34" s="58"/>
      <c r="C34" s="54"/>
      <c r="D34" s="70" t="s">
        <v>57</v>
      </c>
      <c r="E34" s="54"/>
      <c r="F34" s="55"/>
      <c r="G34" s="59" t="s">
        <v>45</v>
      </c>
      <c r="H34" s="109">
        <v>0.952399613081468</v>
      </c>
      <c r="I34" s="110">
        <v>11.213729095015097</v>
      </c>
      <c r="J34" s="110">
        <v>7.471515564890055</v>
      </c>
      <c r="K34" s="111">
        <v>8.713003450954602</v>
      </c>
      <c r="L34" s="115">
        <v>-9.491178845703573</v>
      </c>
      <c r="M34" s="115">
        <v>8.440720627456884</v>
      </c>
      <c r="N34" s="115">
        <v>-4.57258113116157</v>
      </c>
      <c r="O34" s="116">
        <v>13.375170550871317</v>
      </c>
      <c r="P34" s="115">
        <v>-0.13269370269929937</v>
      </c>
      <c r="Q34" s="115">
        <v>1.1788465624786255</v>
      </c>
      <c r="R34" s="115">
        <v>1.247800258728347</v>
      </c>
      <c r="S34" s="116">
        <v>1.3402193391659694</v>
      </c>
      <c r="T34" s="115">
        <v>2.5889535141658655</v>
      </c>
      <c r="U34" s="115">
        <v>1.681723307899773</v>
      </c>
      <c r="V34" s="115">
        <v>2.102655325381434</v>
      </c>
      <c r="W34" s="116">
        <v>1.7552365909426584</v>
      </c>
      <c r="X34" s="115">
        <v>2.483865982669414</v>
      </c>
      <c r="Y34" s="115">
        <v>2.091822599998167</v>
      </c>
      <c r="Z34" s="115">
        <v>2.5884237539377466</v>
      </c>
      <c r="AA34" s="154">
        <v>1.222408481419663</v>
      </c>
    </row>
    <row r="35" spans="2:27" ht="3.75" customHeight="1">
      <c r="B35" s="58"/>
      <c r="C35" s="54"/>
      <c r="D35" s="54"/>
      <c r="E35" s="54"/>
      <c r="F35" s="55"/>
      <c r="G35" s="59"/>
      <c r="H35" s="90"/>
      <c r="I35" s="54"/>
      <c r="J35" s="54"/>
      <c r="K35" s="55"/>
      <c r="L35" s="54"/>
      <c r="M35" s="54"/>
      <c r="N35" s="54"/>
      <c r="O35" s="55"/>
      <c r="P35" s="54"/>
      <c r="Q35" s="54"/>
      <c r="R35" s="54"/>
      <c r="S35" s="55"/>
      <c r="T35" s="54"/>
      <c r="U35" s="54"/>
      <c r="V35" s="54"/>
      <c r="W35" s="55"/>
      <c r="X35" s="54"/>
      <c r="Y35" s="54"/>
      <c r="Z35" s="54"/>
      <c r="AA35" s="57"/>
    </row>
    <row r="36" spans="2:27" ht="15" customHeight="1">
      <c r="B36" s="58"/>
      <c r="C36" s="54" t="s">
        <v>32</v>
      </c>
      <c r="D36" s="54"/>
      <c r="E36" s="54"/>
      <c r="F36" s="55"/>
      <c r="G36" s="59" t="s">
        <v>45</v>
      </c>
      <c r="H36" s="109">
        <v>2.9294394246848157</v>
      </c>
      <c r="I36" s="73">
        <v>6.514587542097729</v>
      </c>
      <c r="J36" s="73">
        <v>7.605399173266591</v>
      </c>
      <c r="K36" s="72">
        <v>8.039786002134392</v>
      </c>
      <c r="L36" s="73">
        <v>-1.4111787235038946</v>
      </c>
      <c r="M36" s="73">
        <v>4.46114013806698</v>
      </c>
      <c r="N36" s="73">
        <v>-2.472617132615156</v>
      </c>
      <c r="O36" s="72">
        <v>4.005426219900414</v>
      </c>
      <c r="P36" s="73">
        <v>1.3565400000000096</v>
      </c>
      <c r="Q36" s="73">
        <v>1.4495685432099918</v>
      </c>
      <c r="R36" s="73">
        <v>1.5145223156000043</v>
      </c>
      <c r="S36" s="72">
        <v>1.4485900261962144</v>
      </c>
      <c r="T36" s="73">
        <v>2.4125523127270583</v>
      </c>
      <c r="U36" s="73">
        <v>1.758626963546206</v>
      </c>
      <c r="V36" s="73">
        <v>2.055474281325999</v>
      </c>
      <c r="W36" s="72">
        <v>1.7080832314603214</v>
      </c>
      <c r="X36" s="73">
        <v>2.1159335738217777</v>
      </c>
      <c r="Y36" s="73">
        <v>1.9097432879237033</v>
      </c>
      <c r="Z36" s="73">
        <v>2.3903698966632305</v>
      </c>
      <c r="AA36" s="75">
        <v>1.265846112210184</v>
      </c>
    </row>
    <row r="37" spans="2:27" ht="15" customHeight="1">
      <c r="B37" s="58"/>
      <c r="C37" s="54"/>
      <c r="D37" s="70" t="s">
        <v>58</v>
      </c>
      <c r="E37" s="54"/>
      <c r="F37" s="55"/>
      <c r="G37" s="59" t="s">
        <v>45</v>
      </c>
      <c r="H37" s="109">
        <v>3.3203584896051694</v>
      </c>
      <c r="I37" s="110">
        <v>5.8329890770673956</v>
      </c>
      <c r="J37" s="110">
        <v>7.605399173266548</v>
      </c>
      <c r="K37" s="111">
        <v>8.039786002134392</v>
      </c>
      <c r="L37" s="115">
        <v>-1.2506858998950037</v>
      </c>
      <c r="M37" s="115">
        <v>5.05193500473365</v>
      </c>
      <c r="N37" s="115">
        <v>-3.4884659819253017</v>
      </c>
      <c r="O37" s="116">
        <v>4.374091256840302</v>
      </c>
      <c r="P37" s="115">
        <v>0.8291397386790607</v>
      </c>
      <c r="Q37" s="115">
        <v>1.4495685432099918</v>
      </c>
      <c r="R37" s="115">
        <v>1.5145223156000043</v>
      </c>
      <c r="S37" s="116">
        <v>1.4485900261962144</v>
      </c>
      <c r="T37" s="115">
        <v>2.4125523127270583</v>
      </c>
      <c r="U37" s="115">
        <v>1.758626963546206</v>
      </c>
      <c r="V37" s="115">
        <v>2.055474281325999</v>
      </c>
      <c r="W37" s="116">
        <v>1.7080832314603214</v>
      </c>
      <c r="X37" s="115">
        <v>2.1159335738217777</v>
      </c>
      <c r="Y37" s="115">
        <v>1.9097432879237033</v>
      </c>
      <c r="Z37" s="115">
        <v>2.3903698966632305</v>
      </c>
      <c r="AA37" s="154">
        <v>1.265846112210184</v>
      </c>
    </row>
    <row r="38" spans="2:27" ht="15" customHeight="1">
      <c r="B38" s="58"/>
      <c r="C38" s="54"/>
      <c r="D38" s="70" t="s">
        <v>59</v>
      </c>
      <c r="E38" s="54"/>
      <c r="F38" s="55"/>
      <c r="G38" s="59" t="s">
        <v>45</v>
      </c>
      <c r="H38" s="109">
        <v>2.742882606164315</v>
      </c>
      <c r="I38" s="110">
        <v>6.829513448176996</v>
      </c>
      <c r="J38" s="110">
        <v>7.605399173266548</v>
      </c>
      <c r="K38" s="111">
        <v>8.03978600213442</v>
      </c>
      <c r="L38" s="115">
        <v>-2.30225477420295</v>
      </c>
      <c r="M38" s="115">
        <v>3.815970073473423</v>
      </c>
      <c r="N38" s="115">
        <v>-1.235220333359365</v>
      </c>
      <c r="O38" s="116">
        <v>4.481111608016562</v>
      </c>
      <c r="P38" s="115">
        <v>0.8342309558150731</v>
      </c>
      <c r="Q38" s="115">
        <v>1.4495685432099918</v>
      </c>
      <c r="R38" s="115">
        <v>1.5145223156000043</v>
      </c>
      <c r="S38" s="116">
        <v>1.4485900261962144</v>
      </c>
      <c r="T38" s="115">
        <v>2.4125523127270583</v>
      </c>
      <c r="U38" s="115">
        <v>1.758626963546206</v>
      </c>
      <c r="V38" s="115">
        <v>2.055474281325999</v>
      </c>
      <c r="W38" s="116">
        <v>1.7080832314603214</v>
      </c>
      <c r="X38" s="115">
        <v>2.1159335738217777</v>
      </c>
      <c r="Y38" s="115">
        <v>1.9097432879237033</v>
      </c>
      <c r="Z38" s="115">
        <v>2.3903698966632305</v>
      </c>
      <c r="AA38" s="154">
        <v>1.265846112210184</v>
      </c>
    </row>
    <row r="39" spans="2:27" ht="3.75" customHeight="1">
      <c r="B39" s="47"/>
      <c r="C39" s="54"/>
      <c r="D39" s="54"/>
      <c r="E39" s="54"/>
      <c r="F39" s="55"/>
      <c r="G39" s="59"/>
      <c r="H39" s="66"/>
      <c r="I39" s="54"/>
      <c r="J39" s="54"/>
      <c r="K39" s="55"/>
      <c r="L39" s="54"/>
      <c r="M39" s="54"/>
      <c r="N39" s="54"/>
      <c r="O39" s="55"/>
      <c r="P39" s="54"/>
      <c r="Q39" s="54"/>
      <c r="R39" s="54"/>
      <c r="S39" s="55"/>
      <c r="T39" s="54"/>
      <c r="U39" s="54"/>
      <c r="V39" s="54"/>
      <c r="W39" s="55"/>
      <c r="X39" s="54"/>
      <c r="Y39" s="54"/>
      <c r="Z39" s="54"/>
      <c r="AA39" s="57"/>
    </row>
    <row r="40" spans="2:27" ht="15" customHeight="1">
      <c r="B40" s="47" t="s">
        <v>60</v>
      </c>
      <c r="C40" s="48"/>
      <c r="D40" s="48"/>
      <c r="E40" s="48"/>
      <c r="F40" s="97"/>
      <c r="G40" s="59"/>
      <c r="H40" s="66"/>
      <c r="I40" s="54"/>
      <c r="J40" s="54"/>
      <c r="K40" s="55"/>
      <c r="L40" s="54"/>
      <c r="M40" s="54"/>
      <c r="N40" s="54"/>
      <c r="O40" s="55"/>
      <c r="P40" s="54"/>
      <c r="Q40" s="54"/>
      <c r="R40" s="54"/>
      <c r="S40" s="55"/>
      <c r="T40" s="54"/>
      <c r="U40" s="54"/>
      <c r="V40" s="54"/>
      <c r="W40" s="55"/>
      <c r="X40" s="54"/>
      <c r="Y40" s="54"/>
      <c r="Z40" s="54"/>
      <c r="AA40" s="57"/>
    </row>
    <row r="41" spans="2:27" ht="15" customHeight="1">
      <c r="B41" s="47"/>
      <c r="C41" s="96" t="s">
        <v>31</v>
      </c>
      <c r="D41" s="48"/>
      <c r="E41" s="48"/>
      <c r="F41" s="97"/>
      <c r="G41" s="59" t="s">
        <v>45</v>
      </c>
      <c r="H41" s="90">
        <v>3.3</v>
      </c>
      <c r="I41" s="73">
        <v>9.1</v>
      </c>
      <c r="J41" s="73">
        <v>9.7</v>
      </c>
      <c r="K41" s="72">
        <v>10.9</v>
      </c>
      <c r="L41" s="105"/>
      <c r="M41" s="105"/>
      <c r="N41" s="105"/>
      <c r="O41" s="106"/>
      <c r="P41" s="105"/>
      <c r="Q41" s="105"/>
      <c r="R41" s="105"/>
      <c r="S41" s="106"/>
      <c r="T41" s="105"/>
      <c r="U41" s="105"/>
      <c r="V41" s="105"/>
      <c r="W41" s="106"/>
      <c r="X41" s="105"/>
      <c r="Y41" s="105"/>
      <c r="Z41" s="105"/>
      <c r="AA41" s="108"/>
    </row>
    <row r="42" spans="2:27" ht="15" customHeight="1" thickBot="1">
      <c r="B42" s="60"/>
      <c r="C42" s="61" t="s">
        <v>32</v>
      </c>
      <c r="D42" s="61"/>
      <c r="E42" s="61"/>
      <c r="F42" s="62"/>
      <c r="G42" s="63" t="s">
        <v>45</v>
      </c>
      <c r="H42" s="91">
        <v>2.7</v>
      </c>
      <c r="I42" s="76">
        <v>9.5</v>
      </c>
      <c r="J42" s="76">
        <v>9.7</v>
      </c>
      <c r="K42" s="77">
        <v>10</v>
      </c>
      <c r="L42" s="128"/>
      <c r="M42" s="128"/>
      <c r="N42" s="128"/>
      <c r="O42" s="129"/>
      <c r="P42" s="128"/>
      <c r="Q42" s="128"/>
      <c r="R42" s="128"/>
      <c r="S42" s="129"/>
      <c r="T42" s="128"/>
      <c r="U42" s="128"/>
      <c r="V42" s="128"/>
      <c r="W42" s="129"/>
      <c r="X42" s="128"/>
      <c r="Y42" s="128"/>
      <c r="Z42" s="128"/>
      <c r="AA42" s="130"/>
    </row>
    <row r="43" ht="15">
      <c r="B43" s="42" t="s">
        <v>110</v>
      </c>
    </row>
  </sheetData>
  <sheetProtection/>
  <mergeCells count="18">
    <mergeCell ref="B28:F29"/>
    <mergeCell ref="B3:F4"/>
    <mergeCell ref="G3:G4"/>
    <mergeCell ref="I3:I4"/>
    <mergeCell ref="K3:K4"/>
    <mergeCell ref="L28:O28"/>
    <mergeCell ref="J28:J29"/>
    <mergeCell ref="G28:G29"/>
    <mergeCell ref="I28:I29"/>
    <mergeCell ref="K28:K29"/>
    <mergeCell ref="J3:J4"/>
    <mergeCell ref="X3:AA3"/>
    <mergeCell ref="X28:AA28"/>
    <mergeCell ref="L3:O3"/>
    <mergeCell ref="P3:S3"/>
    <mergeCell ref="T3:W3"/>
    <mergeCell ref="T28:W28"/>
    <mergeCell ref="P28:S2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T4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5" width="3.140625" style="42" customWidth="1"/>
    <col min="6" max="6" width="31.57421875" style="42" customWidth="1"/>
    <col min="7" max="7" width="24.8515625" style="42" customWidth="1"/>
    <col min="8" max="8" width="10.8515625" style="42" customWidth="1"/>
    <col min="9" max="11" width="9.140625" style="42" customWidth="1"/>
    <col min="12" max="16384" width="9.140625" style="165" customWidth="1"/>
  </cols>
  <sheetData>
    <row r="1" ht="22.5" customHeight="1" thickBot="1">
      <c r="B1" s="41" t="s">
        <v>154</v>
      </c>
    </row>
    <row r="2" spans="2:11" ht="30" customHeight="1">
      <c r="B2" s="220" t="str">
        <f>"Strednodobá predikcia P1Q-2017  -  sektor verejnej správy [objem]"</f>
        <v>Strednodobá predikcia P1Q-2017  -  sektor verejnej správy [objem]</v>
      </c>
      <c r="C2" s="221"/>
      <c r="D2" s="221"/>
      <c r="E2" s="221"/>
      <c r="F2" s="221"/>
      <c r="G2" s="221"/>
      <c r="H2" s="221"/>
      <c r="I2" s="221"/>
      <c r="J2" s="221"/>
      <c r="K2" s="222"/>
    </row>
    <row r="3" spans="2:11" ht="30" customHeight="1">
      <c r="B3" s="223" t="s">
        <v>29</v>
      </c>
      <c r="C3" s="224"/>
      <c r="D3" s="224"/>
      <c r="E3" s="224"/>
      <c r="F3" s="225"/>
      <c r="G3" s="226" t="s">
        <v>72</v>
      </c>
      <c r="H3" s="239">
        <v>2016</v>
      </c>
      <c r="I3" s="227">
        <v>2017</v>
      </c>
      <c r="J3" s="227">
        <v>2018</v>
      </c>
      <c r="K3" s="228">
        <v>2019</v>
      </c>
    </row>
    <row r="4" spans="2:11" ht="3.75" customHeight="1">
      <c r="B4" s="47"/>
      <c r="C4" s="48"/>
      <c r="D4" s="48"/>
      <c r="E4" s="48"/>
      <c r="F4" s="97"/>
      <c r="G4" s="50"/>
      <c r="H4" s="104"/>
      <c r="I4" s="92"/>
      <c r="J4" s="92"/>
      <c r="K4" s="198"/>
    </row>
    <row r="5" spans="2:11" ht="15" customHeight="1">
      <c r="B5" s="47" t="s">
        <v>155</v>
      </c>
      <c r="C5" s="48"/>
      <c r="D5" s="48"/>
      <c r="E5" s="48"/>
      <c r="F5" s="97"/>
      <c r="G5" s="50"/>
      <c r="H5" s="131"/>
      <c r="I5" s="132"/>
      <c r="J5" s="132"/>
      <c r="K5" s="199"/>
    </row>
    <row r="6" spans="2:11" ht="15" customHeight="1">
      <c r="B6" s="58"/>
      <c r="C6" s="96" t="s">
        <v>163</v>
      </c>
      <c r="D6" s="200"/>
      <c r="E6" s="200"/>
      <c r="F6" s="201"/>
      <c r="G6" s="59" t="s">
        <v>156</v>
      </c>
      <c r="H6" s="137">
        <v>-1575.471193357891</v>
      </c>
      <c r="I6" s="81">
        <v>-1336.4609340442476</v>
      </c>
      <c r="J6" s="81">
        <v>-762.8725048841443</v>
      </c>
      <c r="K6" s="152">
        <v>-332.31892002231325</v>
      </c>
    </row>
    <row r="7" spans="2:11" ht="15" customHeight="1">
      <c r="B7" s="58"/>
      <c r="C7" s="96" t="s">
        <v>157</v>
      </c>
      <c r="D7" s="200"/>
      <c r="E7" s="200"/>
      <c r="F7" s="201"/>
      <c r="G7" s="59" t="s">
        <v>156</v>
      </c>
      <c r="H7" s="137">
        <v>-241.665165635392</v>
      </c>
      <c r="I7" s="81">
        <v>-20.517122196394666</v>
      </c>
      <c r="J7" s="81">
        <v>522.4959744656635</v>
      </c>
      <c r="K7" s="152">
        <v>938.2946889070231</v>
      </c>
    </row>
    <row r="8" spans="2:11" ht="15" customHeight="1">
      <c r="B8" s="58"/>
      <c r="C8" s="54" t="s">
        <v>152</v>
      </c>
      <c r="D8" s="70"/>
      <c r="E8" s="54"/>
      <c r="F8" s="55"/>
      <c r="G8" s="59" t="s">
        <v>156</v>
      </c>
      <c r="H8" s="137">
        <v>32236.828219019528</v>
      </c>
      <c r="I8" s="81">
        <v>33935.329127206714</v>
      </c>
      <c r="J8" s="81">
        <v>36114.00608227133</v>
      </c>
      <c r="K8" s="152">
        <v>38138.350769792436</v>
      </c>
    </row>
    <row r="9" spans="2:11" ht="15" customHeight="1">
      <c r="B9" s="58"/>
      <c r="C9" s="54"/>
      <c r="D9" s="54" t="s">
        <v>158</v>
      </c>
      <c r="E9" s="54"/>
      <c r="F9" s="55"/>
      <c r="G9" s="59" t="s">
        <v>156</v>
      </c>
      <c r="H9" s="137">
        <v>31729.244856939527</v>
      </c>
      <c r="I9" s="81">
        <v>33176.62912720672</v>
      </c>
      <c r="J9" s="81">
        <v>34936.00608227133</v>
      </c>
      <c r="K9" s="152">
        <v>36812.350769792436</v>
      </c>
    </row>
    <row r="10" spans="2:11" ht="15" customHeight="1">
      <c r="B10" s="58"/>
      <c r="C10" s="54"/>
      <c r="D10" s="54" t="s">
        <v>159</v>
      </c>
      <c r="E10" s="54"/>
      <c r="F10" s="55"/>
      <c r="G10" s="59" t="s">
        <v>156</v>
      </c>
      <c r="H10" s="137">
        <v>507.58336208000003</v>
      </c>
      <c r="I10" s="81">
        <v>758.7</v>
      </c>
      <c r="J10" s="81">
        <v>1178</v>
      </c>
      <c r="K10" s="152">
        <v>1326</v>
      </c>
    </row>
    <row r="11" spans="2:11" ht="6" customHeight="1">
      <c r="B11" s="58"/>
      <c r="C11" s="54"/>
      <c r="D11" s="70"/>
      <c r="E11" s="54"/>
      <c r="F11" s="55"/>
      <c r="G11" s="59"/>
      <c r="H11" s="137"/>
      <c r="I11" s="81"/>
      <c r="J11" s="81"/>
      <c r="K11" s="152"/>
    </row>
    <row r="12" spans="2:11" ht="15" customHeight="1">
      <c r="B12" s="58"/>
      <c r="C12" s="54" t="s">
        <v>153</v>
      </c>
      <c r="D12" s="70"/>
      <c r="E12" s="54"/>
      <c r="F12" s="55"/>
      <c r="G12" s="59" t="s">
        <v>156</v>
      </c>
      <c r="H12" s="137">
        <v>33812.29941237742</v>
      </c>
      <c r="I12" s="81">
        <v>35271.79006125096</v>
      </c>
      <c r="J12" s="81">
        <v>36876.87858715547</v>
      </c>
      <c r="K12" s="152">
        <v>38470.66968981475</v>
      </c>
    </row>
    <row r="13" spans="2:11" ht="15" customHeight="1">
      <c r="B13" s="58"/>
      <c r="C13" s="54" t="s">
        <v>160</v>
      </c>
      <c r="D13" s="70"/>
      <c r="E13" s="54"/>
      <c r="F13" s="55"/>
      <c r="G13" s="59" t="s">
        <v>156</v>
      </c>
      <c r="H13" s="137">
        <v>32478.49338465492</v>
      </c>
      <c r="I13" s="81">
        <v>33955.84624940311</v>
      </c>
      <c r="J13" s="81">
        <v>35591.51010780566</v>
      </c>
      <c r="K13" s="152">
        <v>37200.05608088541</v>
      </c>
    </row>
    <row r="14" spans="2:11" ht="15" customHeight="1">
      <c r="B14" s="58"/>
      <c r="C14" s="54"/>
      <c r="D14" s="54" t="s">
        <v>161</v>
      </c>
      <c r="E14" s="54"/>
      <c r="F14" s="55"/>
      <c r="G14" s="59" t="s">
        <v>156</v>
      </c>
      <c r="H14" s="137">
        <v>30525.30121631734</v>
      </c>
      <c r="I14" s="81">
        <v>31643.736904735517</v>
      </c>
      <c r="J14" s="81">
        <v>32832.71367298378</v>
      </c>
      <c r="K14" s="152">
        <v>34098.36360282974</v>
      </c>
    </row>
    <row r="15" spans="2:11" ht="15" customHeight="1">
      <c r="B15" s="58"/>
      <c r="C15" s="54"/>
      <c r="D15" s="54" t="s">
        <v>162</v>
      </c>
      <c r="E15" s="54"/>
      <c r="F15" s="55"/>
      <c r="G15" s="59" t="s">
        <v>156</v>
      </c>
      <c r="H15" s="137">
        <v>3286.998196060075</v>
      </c>
      <c r="I15" s="81">
        <v>3628.0531565154456</v>
      </c>
      <c r="J15" s="81">
        <v>4044.1649141716885</v>
      </c>
      <c r="K15" s="152">
        <v>4372.306086985012</v>
      </c>
    </row>
    <row r="16" spans="2:11" ht="6" customHeight="1">
      <c r="B16" s="58"/>
      <c r="C16" s="54"/>
      <c r="D16" s="54"/>
      <c r="E16" s="54"/>
      <c r="F16" s="55"/>
      <c r="G16" s="59"/>
      <c r="H16" s="137"/>
      <c r="I16" s="81"/>
      <c r="J16" s="81"/>
      <c r="K16" s="152"/>
    </row>
    <row r="17" spans="2:11" ht="15" customHeight="1" thickBot="1">
      <c r="B17" s="204" t="s">
        <v>151</v>
      </c>
      <c r="C17" s="61"/>
      <c r="D17" s="61"/>
      <c r="E17" s="61"/>
      <c r="F17" s="62"/>
      <c r="G17" s="63" t="s">
        <v>156</v>
      </c>
      <c r="H17" s="141">
        <v>42090.78152146868</v>
      </c>
      <c r="I17" s="87">
        <v>43908.44559963067</v>
      </c>
      <c r="J17" s="87">
        <v>45354.408841072895</v>
      </c>
      <c r="K17" s="89">
        <v>47230.91188489308</v>
      </c>
    </row>
    <row r="18" spans="1:11" s="163" customFormat="1" ht="12.75" customHeight="1" thickBot="1">
      <c r="A18" s="54"/>
      <c r="B18" s="54"/>
      <c r="C18" s="54"/>
      <c r="D18" s="70"/>
      <c r="E18" s="54"/>
      <c r="F18" s="54"/>
      <c r="G18" s="65"/>
      <c r="H18" s="81"/>
      <c r="I18" s="81"/>
      <c r="J18" s="81"/>
      <c r="K18" s="81"/>
    </row>
    <row r="19" spans="1:11" s="163" customFormat="1" ht="30" customHeight="1">
      <c r="A19" s="54"/>
      <c r="B19" s="220" t="str">
        <f>"Strednodobá predikcia  P1Q-2017 - sektor verejnej správy [% HDP]"</f>
        <v>Strednodobá predikcia  P1Q-2017 - sektor verejnej správy [% HDP]</v>
      </c>
      <c r="C19" s="221"/>
      <c r="D19" s="221"/>
      <c r="E19" s="221"/>
      <c r="F19" s="221"/>
      <c r="G19" s="221"/>
      <c r="H19" s="221"/>
      <c r="I19" s="221"/>
      <c r="J19" s="221"/>
      <c r="K19" s="222"/>
    </row>
    <row r="20" spans="1:11" s="163" customFormat="1" ht="30" customHeight="1">
      <c r="A20" s="54"/>
      <c r="B20" s="223" t="s">
        <v>29</v>
      </c>
      <c r="C20" s="224"/>
      <c r="D20" s="224"/>
      <c r="E20" s="224"/>
      <c r="F20" s="225"/>
      <c r="G20" s="229" t="s">
        <v>72</v>
      </c>
      <c r="H20" s="239">
        <f>H$3</f>
        <v>2016</v>
      </c>
      <c r="I20" s="227">
        <f>I$3</f>
        <v>2017</v>
      </c>
      <c r="J20" s="227">
        <f>J$3</f>
        <v>2018</v>
      </c>
      <c r="K20" s="228">
        <f>K$3</f>
        <v>2019</v>
      </c>
    </row>
    <row r="21" spans="2:11" ht="3.75" customHeight="1">
      <c r="B21" s="217"/>
      <c r="C21" s="218"/>
      <c r="D21" s="218"/>
      <c r="E21" s="218"/>
      <c r="F21" s="219"/>
      <c r="G21" s="50"/>
      <c r="H21" s="104"/>
      <c r="I21" s="92"/>
      <c r="J21" s="92"/>
      <c r="K21" s="198"/>
    </row>
    <row r="22" spans="2:11" ht="15" customHeight="1">
      <c r="B22" s="47" t="s">
        <v>155</v>
      </c>
      <c r="C22" s="48"/>
      <c r="D22" s="48"/>
      <c r="E22" s="48"/>
      <c r="F22" s="97"/>
      <c r="G22" s="59"/>
      <c r="H22" s="137"/>
      <c r="I22" s="81"/>
      <c r="J22" s="81"/>
      <c r="K22" s="152"/>
    </row>
    <row r="23" spans="2:11" ht="15" customHeight="1">
      <c r="B23" s="58"/>
      <c r="C23" s="96" t="s">
        <v>163</v>
      </c>
      <c r="D23" s="200"/>
      <c r="E23" s="200"/>
      <c r="F23" s="201"/>
      <c r="G23" s="59" t="s">
        <v>14</v>
      </c>
      <c r="H23" s="114">
        <f>+H6/H$41*100</f>
        <v>-1.9460351237882436</v>
      </c>
      <c r="I23" s="115">
        <f aca="true" t="shared" si="0" ref="H23:K27">+I6/I$41*100</f>
        <v>-1.58004819840977</v>
      </c>
      <c r="J23" s="115">
        <f>+J6/J$41*100</f>
        <v>-0.8492947717480822</v>
      </c>
      <c r="K23" s="154">
        <f t="shared" si="0"/>
        <v>-0.3461327268273193</v>
      </c>
    </row>
    <row r="24" spans="2:11" ht="15" customHeight="1">
      <c r="B24" s="58"/>
      <c r="C24" s="96" t="s">
        <v>157</v>
      </c>
      <c r="D24" s="200"/>
      <c r="E24" s="200"/>
      <c r="F24" s="201"/>
      <c r="G24" s="59" t="s">
        <v>14</v>
      </c>
      <c r="H24" s="114">
        <f t="shared" si="0"/>
        <v>-0.29850682291449776</v>
      </c>
      <c r="I24" s="115">
        <f t="shared" si="0"/>
        <v>-0.02425663267602344</v>
      </c>
      <c r="J24" s="115">
        <f>+J7/J$41*100</f>
        <v>0.5816871056855027</v>
      </c>
      <c r="K24" s="154">
        <f t="shared" si="0"/>
        <v>0.9772976489487042</v>
      </c>
    </row>
    <row r="25" spans="2:11" ht="15" customHeight="1">
      <c r="B25" s="58"/>
      <c r="C25" s="54" t="s">
        <v>152</v>
      </c>
      <c r="D25" s="70"/>
      <c r="E25" s="54"/>
      <c r="F25" s="55"/>
      <c r="G25" s="59" t="s">
        <v>14</v>
      </c>
      <c r="H25" s="114">
        <f t="shared" si="0"/>
        <v>39.8191983821878</v>
      </c>
      <c r="I25" s="115">
        <f t="shared" si="0"/>
        <v>40.12048110349804</v>
      </c>
      <c r="J25" s="115">
        <f>+J8/J$41*100</f>
        <v>40.20519333988774</v>
      </c>
      <c r="K25" s="154">
        <f t="shared" si="0"/>
        <v>39.72368274354853</v>
      </c>
    </row>
    <row r="26" spans="2:11" ht="15" customHeight="1">
      <c r="B26" s="58"/>
      <c r="C26" s="54"/>
      <c r="D26" s="54" t="s">
        <v>158</v>
      </c>
      <c r="E26" s="54"/>
      <c r="F26" s="55"/>
      <c r="G26" s="59" t="s">
        <v>14</v>
      </c>
      <c r="H26" s="114">
        <f t="shared" si="0"/>
        <v>39.192227190951414</v>
      </c>
      <c r="I26" s="115">
        <f t="shared" si="0"/>
        <v>39.22349823060113</v>
      </c>
      <c r="J26" s="115">
        <f>+J9/J$41*100</f>
        <v>38.89374321589727</v>
      </c>
      <c r="K26" s="154">
        <f t="shared" si="0"/>
        <v>38.342563679541556</v>
      </c>
    </row>
    <row r="27" spans="2:11" ht="15" customHeight="1">
      <c r="B27" s="58"/>
      <c r="C27" s="54"/>
      <c r="D27" s="54" t="s">
        <v>159</v>
      </c>
      <c r="E27" s="54"/>
      <c r="F27" s="55"/>
      <c r="G27" s="59" t="s">
        <v>14</v>
      </c>
      <c r="H27" s="114">
        <f t="shared" si="0"/>
        <v>0.6269711912363849</v>
      </c>
      <c r="I27" s="115">
        <f t="shared" si="0"/>
        <v>0.8969828728969068</v>
      </c>
      <c r="J27" s="115">
        <f>+J10/J$41*100</f>
        <v>1.3114501239904823</v>
      </c>
      <c r="K27" s="154">
        <f t="shared" si="0"/>
        <v>1.381119064006973</v>
      </c>
    </row>
    <row r="28" spans="2:11" ht="3.75" customHeight="1">
      <c r="B28" s="58"/>
      <c r="C28" s="54"/>
      <c r="D28" s="70"/>
      <c r="E28" s="54"/>
      <c r="F28" s="55"/>
      <c r="G28" s="59"/>
      <c r="H28" s="114"/>
      <c r="I28" s="115"/>
      <c r="J28" s="115"/>
      <c r="K28" s="154"/>
    </row>
    <row r="29" spans="2:11" ht="15" customHeight="1">
      <c r="B29" s="58"/>
      <c r="C29" s="54" t="s">
        <v>153</v>
      </c>
      <c r="D29" s="70"/>
      <c r="E29" s="54"/>
      <c r="F29" s="55"/>
      <c r="G29" s="59" t="s">
        <v>14</v>
      </c>
      <c r="H29" s="114">
        <f aca="true" t="shared" si="1" ref="H29:K32">+H12/H$41*100</f>
        <v>41.76523350597604</v>
      </c>
      <c r="I29" s="115">
        <f t="shared" si="1"/>
        <v>41.7005293019078</v>
      </c>
      <c r="J29" s="115">
        <f>+J12/J$41*100</f>
        <v>41.05448811163583</v>
      </c>
      <c r="K29" s="154">
        <f t="shared" si="1"/>
        <v>40.06981547037584</v>
      </c>
    </row>
    <row r="30" spans="2:11" ht="15" customHeight="1">
      <c r="B30" s="58"/>
      <c r="C30" s="54" t="s">
        <v>160</v>
      </c>
      <c r="D30" s="70"/>
      <c r="E30" s="54"/>
      <c r="F30" s="55"/>
      <c r="G30" s="59" t="s">
        <v>14</v>
      </c>
      <c r="H30" s="114">
        <f t="shared" si="1"/>
        <v>40.1177052051023</v>
      </c>
      <c r="I30" s="115">
        <f t="shared" si="1"/>
        <v>40.14473773617406</v>
      </c>
      <c r="J30" s="115">
        <f>+J13/J$41*100</f>
        <v>39.62350623420224</v>
      </c>
      <c r="K30" s="154">
        <f t="shared" si="1"/>
        <v>38.74638509459983</v>
      </c>
    </row>
    <row r="31" spans="2:11" ht="15" customHeight="1">
      <c r="B31" s="58"/>
      <c r="C31" s="54"/>
      <c r="D31" s="54" t="s">
        <v>161</v>
      </c>
      <c r="E31" s="54"/>
      <c r="F31" s="55"/>
      <c r="G31" s="59" t="s">
        <v>14</v>
      </c>
      <c r="H31" s="114">
        <f t="shared" si="1"/>
        <v>37.70510599090035</v>
      </c>
      <c r="I31" s="115">
        <f t="shared" si="1"/>
        <v>37.41121660472326</v>
      </c>
      <c r="J31" s="115">
        <f>+J14/J$41*100</f>
        <v>36.552178622562465</v>
      </c>
      <c r="K31" s="154">
        <f t="shared" si="1"/>
        <v>35.51576170687002</v>
      </c>
    </row>
    <row r="32" spans="2:11" ht="15" customHeight="1">
      <c r="B32" s="58"/>
      <c r="C32" s="54"/>
      <c r="D32" s="54" t="s">
        <v>162</v>
      </c>
      <c r="E32" s="54"/>
      <c r="F32" s="55"/>
      <c r="G32" s="59" t="s">
        <v>14</v>
      </c>
      <c r="H32" s="114">
        <f t="shared" si="1"/>
        <v>4.0601275150756875</v>
      </c>
      <c r="I32" s="115">
        <f t="shared" si="1"/>
        <v>4.289312697184546</v>
      </c>
      <c r="J32" s="115">
        <f>+J15/J$41*100</f>
        <v>4.502309489073361</v>
      </c>
      <c r="K32" s="154">
        <f t="shared" si="1"/>
        <v>4.554053763505831</v>
      </c>
    </row>
    <row r="33" spans="1:11" ht="3.75" customHeight="1">
      <c r="A33" s="58"/>
      <c r="B33" s="58"/>
      <c r="C33" s="54"/>
      <c r="D33" s="54"/>
      <c r="E33" s="54"/>
      <c r="F33" s="55"/>
      <c r="G33" s="59"/>
      <c r="H33" s="114"/>
      <c r="I33" s="115"/>
      <c r="J33" s="115"/>
      <c r="K33" s="154"/>
    </row>
    <row r="34" spans="1:11" ht="15" customHeight="1">
      <c r="A34" s="58"/>
      <c r="B34" s="47" t="s">
        <v>174</v>
      </c>
      <c r="C34" s="48"/>
      <c r="D34" s="48"/>
      <c r="E34" s="48"/>
      <c r="F34" s="97"/>
      <c r="G34" s="59"/>
      <c r="H34" s="114"/>
      <c r="I34" s="115"/>
      <c r="J34" s="115"/>
      <c r="K34" s="154"/>
    </row>
    <row r="35" spans="1:20" ht="15" customHeight="1">
      <c r="A35" s="58"/>
      <c r="B35" s="58"/>
      <c r="C35" s="54" t="s">
        <v>170</v>
      </c>
      <c r="D35" s="200"/>
      <c r="E35" s="200"/>
      <c r="F35" s="201"/>
      <c r="G35" s="28" t="s">
        <v>173</v>
      </c>
      <c r="H35" s="214">
        <v>-0.2</v>
      </c>
      <c r="I35" s="205">
        <v>0.1</v>
      </c>
      <c r="J35" s="205">
        <v>0.2</v>
      </c>
      <c r="K35" s="213">
        <v>0.3</v>
      </c>
      <c r="L35" s="252"/>
      <c r="M35" s="252"/>
      <c r="N35" s="252"/>
      <c r="O35" s="252"/>
      <c r="Q35" s="252"/>
      <c r="R35" s="252"/>
      <c r="S35" s="252"/>
      <c r="T35" s="252"/>
    </row>
    <row r="36" spans="2:20" ht="15" customHeight="1">
      <c r="B36" s="58"/>
      <c r="C36" s="54" t="s">
        <v>171</v>
      </c>
      <c r="D36" s="200"/>
      <c r="E36" s="200"/>
      <c r="F36" s="201"/>
      <c r="G36" s="28" t="s">
        <v>173</v>
      </c>
      <c r="H36" s="214">
        <v>-1.4</v>
      </c>
      <c r="I36" s="205">
        <v>-1.6</v>
      </c>
      <c r="J36" s="205">
        <v>-1</v>
      </c>
      <c r="K36" s="213">
        <v>-0.7</v>
      </c>
      <c r="L36" s="252"/>
      <c r="M36" s="252"/>
      <c r="N36" s="252"/>
      <c r="O36" s="252"/>
      <c r="Q36" s="252"/>
      <c r="R36" s="252"/>
      <c r="S36" s="252"/>
      <c r="T36" s="252"/>
    </row>
    <row r="37" spans="2:20" ht="15" customHeight="1">
      <c r="B37" s="58"/>
      <c r="C37" s="54" t="s">
        <v>172</v>
      </c>
      <c r="D37" s="200"/>
      <c r="E37" s="200"/>
      <c r="F37" s="201"/>
      <c r="G37" s="28" t="s">
        <v>173</v>
      </c>
      <c r="H37" s="214">
        <v>-0.1</v>
      </c>
      <c r="I37" s="205">
        <v>-0.1</v>
      </c>
      <c r="J37" s="205">
        <v>0.4</v>
      </c>
      <c r="K37" s="213">
        <v>0.6</v>
      </c>
      <c r="L37" s="252"/>
      <c r="M37" s="252"/>
      <c r="N37" s="252"/>
      <c r="O37" s="252"/>
      <c r="Q37" s="252"/>
      <c r="R37" s="252"/>
      <c r="S37" s="252"/>
      <c r="T37" s="252"/>
    </row>
    <row r="38" spans="2:20" ht="15" customHeight="1">
      <c r="B38" s="58"/>
      <c r="C38" s="54" t="s">
        <v>175</v>
      </c>
      <c r="D38" s="200"/>
      <c r="E38" s="200"/>
      <c r="F38" s="201"/>
      <c r="G38" s="28" t="s">
        <v>176</v>
      </c>
      <c r="H38" s="214">
        <v>0.5</v>
      </c>
      <c r="I38" s="205">
        <v>0</v>
      </c>
      <c r="J38" s="205">
        <v>0.5</v>
      </c>
      <c r="K38" s="213">
        <v>0.3</v>
      </c>
      <c r="L38" s="252"/>
      <c r="M38" s="252"/>
      <c r="N38" s="252"/>
      <c r="O38" s="252"/>
      <c r="Q38" s="252"/>
      <c r="R38" s="252"/>
      <c r="S38" s="252"/>
      <c r="T38" s="252"/>
    </row>
    <row r="39" spans="2:11" ht="3.75" customHeight="1">
      <c r="B39" s="58"/>
      <c r="C39" s="54"/>
      <c r="D39" s="54"/>
      <c r="E39" s="54"/>
      <c r="F39" s="55"/>
      <c r="G39" s="59"/>
      <c r="H39" s="114"/>
      <c r="I39" s="115"/>
      <c r="J39" s="115"/>
      <c r="K39" s="154"/>
    </row>
    <row r="40" spans="2:11" ht="15" customHeight="1">
      <c r="B40" s="202" t="s">
        <v>151</v>
      </c>
      <c r="C40" s="54"/>
      <c r="D40" s="54"/>
      <c r="E40" s="54"/>
      <c r="F40" s="55"/>
      <c r="G40" s="59" t="s">
        <v>14</v>
      </c>
      <c r="H40" s="121">
        <f>+H17/H$41*100</f>
        <v>51.99088347270603</v>
      </c>
      <c r="I40" s="117">
        <f>+I17/I$41*100</f>
        <v>51.91132684644031</v>
      </c>
      <c r="J40" s="117">
        <f>+J17/J$41*100</f>
        <v>50.492398215738596</v>
      </c>
      <c r="K40" s="120">
        <f>+K17/K$41*100</f>
        <v>49.194202725987445</v>
      </c>
    </row>
    <row r="41" spans="2:11" ht="15" customHeight="1" thickBot="1">
      <c r="B41" s="60"/>
      <c r="C41" s="127" t="s">
        <v>62</v>
      </c>
      <c r="D41" s="61"/>
      <c r="E41" s="61"/>
      <c r="F41" s="62"/>
      <c r="G41" s="63" t="s">
        <v>144</v>
      </c>
      <c r="H41" s="141">
        <f>HDP!H6</f>
        <v>80958.00399999999</v>
      </c>
      <c r="I41" s="87">
        <f>HDP!I6</f>
        <v>84583.55481746193</v>
      </c>
      <c r="J41" s="87">
        <f>HDP!J6</f>
        <v>89824.23185226289</v>
      </c>
      <c r="K41" s="89">
        <f>HDP!K6</f>
        <v>96009.10121050253</v>
      </c>
    </row>
    <row r="42" ht="15" customHeight="1">
      <c r="B42" s="42" t="s">
        <v>110</v>
      </c>
    </row>
    <row r="43" ht="15" customHeight="1">
      <c r="B43" s="42" t="s">
        <v>177</v>
      </c>
    </row>
    <row r="44" spans="2:11" ht="15" customHeight="1">
      <c r="B44" s="42" t="s">
        <v>180</v>
      </c>
      <c r="H44" s="203"/>
      <c r="I44" s="203"/>
      <c r="J44" s="203"/>
      <c r="K44" s="20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3.140625" style="42" customWidth="1"/>
    <col min="3" max="3" width="36.421875" style="42" customWidth="1"/>
    <col min="4" max="23" width="7.7109375" style="42" customWidth="1"/>
    <col min="24" max="16384" width="9.140625" style="42" customWidth="1"/>
  </cols>
  <sheetData>
    <row r="1" ht="22.5" customHeight="1" thickBot="1">
      <c r="B1" s="41" t="s">
        <v>123</v>
      </c>
    </row>
    <row r="2" spans="2:23" ht="18" customHeight="1">
      <c r="B2" s="295" t="s">
        <v>65</v>
      </c>
      <c r="C2" s="296"/>
      <c r="D2" s="292">
        <v>2016</v>
      </c>
      <c r="E2" s="293"/>
      <c r="F2" s="293"/>
      <c r="G2" s="293"/>
      <c r="H2" s="294"/>
      <c r="I2" s="292">
        <v>2017</v>
      </c>
      <c r="J2" s="293"/>
      <c r="K2" s="293"/>
      <c r="L2" s="293"/>
      <c r="M2" s="294"/>
      <c r="N2" s="293">
        <v>2018</v>
      </c>
      <c r="O2" s="293"/>
      <c r="P2" s="293"/>
      <c r="Q2" s="293"/>
      <c r="R2" s="294"/>
      <c r="S2" s="293">
        <v>2019</v>
      </c>
      <c r="T2" s="293"/>
      <c r="U2" s="293"/>
      <c r="V2" s="293"/>
      <c r="W2" s="294"/>
    </row>
    <row r="3" spans="2:23" ht="81.75" customHeight="1" thickBot="1">
      <c r="B3" s="297"/>
      <c r="C3" s="298"/>
      <c r="D3" s="145" t="s">
        <v>197</v>
      </c>
      <c r="E3" s="146" t="s">
        <v>68</v>
      </c>
      <c r="F3" s="146" t="s">
        <v>69</v>
      </c>
      <c r="G3" s="147" t="s">
        <v>70</v>
      </c>
      <c r="H3" s="148" t="s">
        <v>71</v>
      </c>
      <c r="I3" s="145" t="s">
        <v>67</v>
      </c>
      <c r="J3" s="146" t="s">
        <v>68</v>
      </c>
      <c r="K3" s="146" t="s">
        <v>69</v>
      </c>
      <c r="L3" s="147" t="s">
        <v>70</v>
      </c>
      <c r="M3" s="148" t="s">
        <v>71</v>
      </c>
      <c r="N3" s="145" t="s">
        <v>67</v>
      </c>
      <c r="O3" s="146" t="s">
        <v>68</v>
      </c>
      <c r="P3" s="146" t="s">
        <v>69</v>
      </c>
      <c r="Q3" s="147" t="s">
        <v>70</v>
      </c>
      <c r="R3" s="148" t="s">
        <v>71</v>
      </c>
      <c r="S3" s="145" t="s">
        <v>67</v>
      </c>
      <c r="T3" s="146" t="s">
        <v>68</v>
      </c>
      <c r="U3" s="146" t="s">
        <v>69</v>
      </c>
      <c r="V3" s="147" t="s">
        <v>70</v>
      </c>
      <c r="W3" s="148" t="s">
        <v>71</v>
      </c>
    </row>
    <row r="4" spans="2:23" ht="15" customHeight="1">
      <c r="B4" s="58" t="s">
        <v>145</v>
      </c>
      <c r="C4" s="57"/>
      <c r="D4" s="155">
        <v>3.2851497159136045</v>
      </c>
      <c r="E4" s="156">
        <v>3.3493924701202937</v>
      </c>
      <c r="F4" s="156">
        <v>3.3</v>
      </c>
      <c r="G4" s="157">
        <v>3.44</v>
      </c>
      <c r="H4" s="158">
        <v>3.5965970022577842</v>
      </c>
      <c r="I4" s="155">
        <v>3.2368404044978547</v>
      </c>
      <c r="J4" s="156">
        <v>3.323906145453792</v>
      </c>
      <c r="K4" s="156">
        <v>2.9</v>
      </c>
      <c r="L4" s="157">
        <v>3.287</v>
      </c>
      <c r="M4" s="158">
        <v>3.401633832398443</v>
      </c>
      <c r="N4" s="155">
        <v>4.180324699457032</v>
      </c>
      <c r="O4" s="156">
        <v>4.017623542077287</v>
      </c>
      <c r="P4" s="156">
        <v>3.6</v>
      </c>
      <c r="Q4" s="157">
        <v>3.7</v>
      </c>
      <c r="R4" s="158">
        <v>3.826583950964624</v>
      </c>
      <c r="S4" s="155">
        <v>4.550900050371524</v>
      </c>
      <c r="T4" s="209">
        <v>4.356927054684445</v>
      </c>
      <c r="U4" s="209" t="s">
        <v>181</v>
      </c>
      <c r="V4" s="157">
        <v>3.8</v>
      </c>
      <c r="W4" s="158" t="s">
        <v>181</v>
      </c>
    </row>
    <row r="5" spans="2:23" ht="15" customHeight="1">
      <c r="B5" s="58"/>
      <c r="C5" s="57" t="s">
        <v>178</v>
      </c>
      <c r="D5" s="155">
        <v>2.87472142742196</v>
      </c>
      <c r="E5" s="156">
        <v>2.722432586673218</v>
      </c>
      <c r="F5" s="156">
        <v>2.7</v>
      </c>
      <c r="G5" s="157" t="s">
        <v>181</v>
      </c>
      <c r="H5" s="158">
        <v>2.8307204820695153</v>
      </c>
      <c r="I5" s="155">
        <v>3.2568245617454465</v>
      </c>
      <c r="J5" s="156">
        <v>2.456328333424751</v>
      </c>
      <c r="K5" s="156">
        <v>2.9</v>
      </c>
      <c r="L5" s="157" t="s">
        <v>181</v>
      </c>
      <c r="M5" s="158">
        <v>3.1449241780403314</v>
      </c>
      <c r="N5" s="155">
        <v>3.608582639703272</v>
      </c>
      <c r="O5" s="156">
        <v>2.7453715225511433</v>
      </c>
      <c r="P5" s="156">
        <v>2.8</v>
      </c>
      <c r="Q5" s="157" t="s">
        <v>181</v>
      </c>
      <c r="R5" s="158">
        <v>3.2758086769632433</v>
      </c>
      <c r="S5" s="155">
        <v>3.8411165280449495</v>
      </c>
      <c r="T5" s="209">
        <v>2.874616324001744</v>
      </c>
      <c r="U5" s="209" t="s">
        <v>181</v>
      </c>
      <c r="V5" s="157" t="s">
        <v>181</v>
      </c>
      <c r="W5" s="158" t="s">
        <v>181</v>
      </c>
    </row>
    <row r="6" spans="2:23" ht="15">
      <c r="B6" s="58"/>
      <c r="C6" s="57" t="s">
        <v>146</v>
      </c>
      <c r="D6" s="155">
        <v>1.610732776383884</v>
      </c>
      <c r="E6" s="156">
        <v>2.6157391937342345</v>
      </c>
      <c r="F6" s="156">
        <v>2.9</v>
      </c>
      <c r="G6" s="157" t="s">
        <v>181</v>
      </c>
      <c r="H6" s="158">
        <v>2.794812615043396</v>
      </c>
      <c r="I6" s="155">
        <v>1.3470635371736392</v>
      </c>
      <c r="J6" s="156">
        <v>1.627832220436276</v>
      </c>
      <c r="K6" s="156">
        <v>2.9</v>
      </c>
      <c r="L6" s="157" t="s">
        <v>181</v>
      </c>
      <c r="M6" s="158">
        <v>1.0701175469013169</v>
      </c>
      <c r="N6" s="155">
        <v>1.2493289828288994</v>
      </c>
      <c r="O6" s="156">
        <v>1.983483015973464</v>
      </c>
      <c r="P6" s="209">
        <v>3</v>
      </c>
      <c r="Q6" s="157" t="s">
        <v>181</v>
      </c>
      <c r="R6" s="158">
        <v>0.968961578724592</v>
      </c>
      <c r="S6" s="155">
        <v>1.6077438331392244</v>
      </c>
      <c r="T6" s="209">
        <v>1.8516508125873576</v>
      </c>
      <c r="U6" s="209" t="s">
        <v>181</v>
      </c>
      <c r="V6" s="157" t="s">
        <v>181</v>
      </c>
      <c r="W6" s="158" t="s">
        <v>181</v>
      </c>
    </row>
    <row r="7" spans="2:23" ht="15">
      <c r="B7" s="58"/>
      <c r="C7" s="57" t="s">
        <v>147</v>
      </c>
      <c r="D7" s="155">
        <v>-9.252973985216897</v>
      </c>
      <c r="E7" s="156">
        <v>-7.238956689797105</v>
      </c>
      <c r="F7" s="156">
        <v>-7.3</v>
      </c>
      <c r="G7" s="157" t="s">
        <v>181</v>
      </c>
      <c r="H7" s="158">
        <v>-0.23298824367469217</v>
      </c>
      <c r="I7" s="155">
        <v>2.495602733802045</v>
      </c>
      <c r="J7" s="156">
        <v>3.008907404452188</v>
      </c>
      <c r="K7" s="156">
        <v>2.1</v>
      </c>
      <c r="L7" s="157" t="s">
        <v>181</v>
      </c>
      <c r="M7" s="158">
        <v>4.993514779768127</v>
      </c>
      <c r="N7" s="155">
        <v>8.134688617183201</v>
      </c>
      <c r="O7" s="156">
        <v>1.937871018583337</v>
      </c>
      <c r="P7" s="209">
        <v>5.4</v>
      </c>
      <c r="Q7" s="157" t="s">
        <v>181</v>
      </c>
      <c r="R7" s="158">
        <v>4.9906699443835745</v>
      </c>
      <c r="S7" s="155">
        <v>4.422748864024101</v>
      </c>
      <c r="T7" s="209">
        <v>1.9836258108093752</v>
      </c>
      <c r="U7" s="209" t="s">
        <v>181</v>
      </c>
      <c r="V7" s="157" t="s">
        <v>181</v>
      </c>
      <c r="W7" s="158" t="s">
        <v>181</v>
      </c>
    </row>
    <row r="8" spans="2:23" ht="15">
      <c r="B8" s="58"/>
      <c r="C8" s="57" t="s">
        <v>148</v>
      </c>
      <c r="D8" s="155">
        <v>4.763717831108693</v>
      </c>
      <c r="E8" s="156">
        <v>4.4264555218755275</v>
      </c>
      <c r="F8" s="156">
        <v>4.1</v>
      </c>
      <c r="G8" s="157">
        <v>4.196</v>
      </c>
      <c r="H8" s="158">
        <v>5.28940997944527</v>
      </c>
      <c r="I8" s="155">
        <v>6.445640803560167</v>
      </c>
      <c r="J8" s="156">
        <v>5.630553325086529</v>
      </c>
      <c r="K8" s="156">
        <v>5.1</v>
      </c>
      <c r="L8" s="157">
        <v>5.4</v>
      </c>
      <c r="M8" s="158">
        <v>6.063630814070642</v>
      </c>
      <c r="N8" s="155">
        <v>7.636919135042675</v>
      </c>
      <c r="O8" s="156">
        <v>7.328355595577896</v>
      </c>
      <c r="P8" s="209">
        <v>6.6</v>
      </c>
      <c r="Q8" s="157">
        <v>6.102</v>
      </c>
      <c r="R8" s="158">
        <v>7.007750191977835</v>
      </c>
      <c r="S8" s="155">
        <v>8.718051051033797</v>
      </c>
      <c r="T8" s="209">
        <v>7.668974433211817</v>
      </c>
      <c r="U8" s="209" t="s">
        <v>181</v>
      </c>
      <c r="V8" s="157">
        <v>6.561</v>
      </c>
      <c r="W8" s="158" t="s">
        <v>181</v>
      </c>
    </row>
    <row r="9" spans="2:23" ht="15">
      <c r="B9" s="58"/>
      <c r="C9" s="57" t="s">
        <v>179</v>
      </c>
      <c r="D9" s="155">
        <v>2.9294394246848157</v>
      </c>
      <c r="E9" s="156">
        <v>2.262898148291548</v>
      </c>
      <c r="F9" s="156">
        <v>2.2</v>
      </c>
      <c r="G9" s="157">
        <v>3.781</v>
      </c>
      <c r="H9" s="158">
        <v>4.111423219032773</v>
      </c>
      <c r="I9" s="155">
        <v>6.514587542097729</v>
      </c>
      <c r="J9" s="156">
        <v>4.225451750192066</v>
      </c>
      <c r="K9" s="156">
        <v>5.1</v>
      </c>
      <c r="L9" s="157">
        <v>5.7</v>
      </c>
      <c r="M9" s="158">
        <v>5.889464847432224</v>
      </c>
      <c r="N9" s="155">
        <v>7.605399173266591</v>
      </c>
      <c r="O9" s="156">
        <v>6.030392139110696</v>
      </c>
      <c r="P9" s="209">
        <v>6.5</v>
      </c>
      <c r="Q9" s="157">
        <v>5.55</v>
      </c>
      <c r="R9" s="158">
        <v>6.479488400910127</v>
      </c>
      <c r="S9" s="155">
        <v>8.039786002134392</v>
      </c>
      <c r="T9" s="209">
        <v>6.279667903154351</v>
      </c>
      <c r="U9" s="209" t="s">
        <v>181</v>
      </c>
      <c r="V9" s="157">
        <v>5.62</v>
      </c>
      <c r="W9" s="158" t="s">
        <v>181</v>
      </c>
    </row>
    <row r="10" spans="2:23" ht="3.75" customHeight="1">
      <c r="B10" s="58"/>
      <c r="C10" s="57"/>
      <c r="D10" s="155"/>
      <c r="E10" s="156"/>
      <c r="F10" s="156"/>
      <c r="G10" s="157"/>
      <c r="H10" s="158"/>
      <c r="I10" s="155"/>
      <c r="J10" s="156"/>
      <c r="K10" s="156"/>
      <c r="L10" s="157"/>
      <c r="M10" s="158"/>
      <c r="N10" s="155"/>
      <c r="O10" s="156"/>
      <c r="P10" s="209"/>
      <c r="Q10" s="157"/>
      <c r="R10" s="158"/>
      <c r="S10" s="155">
        <v>0</v>
      </c>
      <c r="T10" s="209">
        <v>0</v>
      </c>
      <c r="U10" s="209" t="s">
        <v>181</v>
      </c>
      <c r="V10" s="157"/>
      <c r="W10" s="158" t="s">
        <v>181</v>
      </c>
    </row>
    <row r="11" spans="2:23" ht="18">
      <c r="B11" s="58" t="s">
        <v>149</v>
      </c>
      <c r="C11" s="57"/>
      <c r="D11" s="155">
        <v>-0.48166666666666913</v>
      </c>
      <c r="E11" s="156">
        <v>-0.481666666666658</v>
      </c>
      <c r="F11" s="156">
        <v>-0.5</v>
      </c>
      <c r="G11" s="157">
        <v>-0.243</v>
      </c>
      <c r="H11" s="158">
        <v>-0.5</v>
      </c>
      <c r="I11" s="155">
        <v>1.359606692266496</v>
      </c>
      <c r="J11" s="156">
        <v>1.0812790593332178</v>
      </c>
      <c r="K11" s="156">
        <v>0.9</v>
      </c>
      <c r="L11" s="157">
        <v>1.063</v>
      </c>
      <c r="M11" s="158">
        <v>0.8</v>
      </c>
      <c r="N11" s="155">
        <v>2.0403388197242975</v>
      </c>
      <c r="O11" s="156">
        <v>1.692895321414234</v>
      </c>
      <c r="P11" s="209">
        <v>1.4</v>
      </c>
      <c r="Q11" s="157">
        <v>1.233</v>
      </c>
      <c r="R11" s="158">
        <v>1.4</v>
      </c>
      <c r="S11" s="155">
        <v>2.0568470850455896</v>
      </c>
      <c r="T11" s="209">
        <v>1.8546602675923562</v>
      </c>
      <c r="U11" s="209" t="s">
        <v>181</v>
      </c>
      <c r="V11" s="157">
        <v>1.345</v>
      </c>
      <c r="W11" s="158" t="s">
        <v>181</v>
      </c>
    </row>
    <row r="12" spans="2:23" ht="3.75" customHeight="1">
      <c r="B12" s="58"/>
      <c r="C12" s="57"/>
      <c r="D12" s="155"/>
      <c r="E12" s="156"/>
      <c r="F12" s="156"/>
      <c r="G12" s="157"/>
      <c r="H12" s="158"/>
      <c r="I12" s="155"/>
      <c r="J12" s="156"/>
      <c r="K12" s="156"/>
      <c r="L12" s="157"/>
      <c r="M12" s="158"/>
      <c r="N12" s="155"/>
      <c r="O12" s="156"/>
      <c r="P12" s="209"/>
      <c r="Q12" s="157"/>
      <c r="R12" s="158"/>
      <c r="S12" s="155">
        <v>0</v>
      </c>
      <c r="T12" s="209">
        <v>0</v>
      </c>
      <c r="U12" s="209" t="s">
        <v>181</v>
      </c>
      <c r="V12" s="157"/>
      <c r="W12" s="158" t="s">
        <v>181</v>
      </c>
    </row>
    <row r="13" spans="2:23" ht="15">
      <c r="B13" s="58" t="s">
        <v>121</v>
      </c>
      <c r="C13" s="57"/>
      <c r="D13" s="155">
        <v>2.379761430587223</v>
      </c>
      <c r="E13" s="156">
        <v>2.3258195514565205</v>
      </c>
      <c r="F13" s="156">
        <v>2.6</v>
      </c>
      <c r="G13" s="157" t="s">
        <v>181</v>
      </c>
      <c r="H13" s="158" t="s">
        <v>181</v>
      </c>
      <c r="I13" s="155">
        <v>2.038810497695991</v>
      </c>
      <c r="J13" s="156">
        <v>1.835248638650122</v>
      </c>
      <c r="K13" s="156">
        <v>1.4</v>
      </c>
      <c r="L13" s="157" t="s">
        <v>181</v>
      </c>
      <c r="M13" s="158" t="s">
        <v>181</v>
      </c>
      <c r="N13" s="155">
        <v>1.1725842726434337</v>
      </c>
      <c r="O13" s="156">
        <v>1.1139646392016367</v>
      </c>
      <c r="P13" s="209">
        <v>1.6</v>
      </c>
      <c r="Q13" s="157" t="s">
        <v>181</v>
      </c>
      <c r="R13" s="158" t="s">
        <v>181</v>
      </c>
      <c r="S13" s="155">
        <v>0.9226816455074243</v>
      </c>
      <c r="T13" s="209">
        <v>0.9010195689146183</v>
      </c>
      <c r="U13" s="209" t="s">
        <v>181</v>
      </c>
      <c r="V13" s="157" t="s">
        <v>181</v>
      </c>
      <c r="W13" s="158" t="s">
        <v>181</v>
      </c>
    </row>
    <row r="14" spans="2:23" ht="15">
      <c r="B14" s="58" t="s">
        <v>66</v>
      </c>
      <c r="C14" s="57"/>
      <c r="D14" s="155">
        <v>9.644575476409404</v>
      </c>
      <c r="E14" s="156">
        <v>9.742546313847516</v>
      </c>
      <c r="F14" s="156">
        <v>9.7</v>
      </c>
      <c r="G14" s="157">
        <v>9.856</v>
      </c>
      <c r="H14" s="158">
        <v>9.838181552205082</v>
      </c>
      <c r="I14" s="155">
        <v>8.368000499406895</v>
      </c>
      <c r="J14" s="156">
        <v>8.441478738053073</v>
      </c>
      <c r="K14" s="156">
        <v>9</v>
      </c>
      <c r="L14" s="157">
        <v>8.763</v>
      </c>
      <c r="M14" s="158">
        <v>9.102543843330894</v>
      </c>
      <c r="N14" s="155">
        <v>7.703404895622157</v>
      </c>
      <c r="O14" s="156">
        <v>7.621329211811158</v>
      </c>
      <c r="P14" s="209">
        <v>7.9</v>
      </c>
      <c r="Q14" s="157">
        <v>8.267</v>
      </c>
      <c r="R14" s="158">
        <v>8.257922630656743</v>
      </c>
      <c r="S14" s="155">
        <v>7.1200281515444885</v>
      </c>
      <c r="T14" s="209">
        <v>6.902566652589893</v>
      </c>
      <c r="U14" s="209" t="s">
        <v>181</v>
      </c>
      <c r="V14" s="157">
        <v>7.982</v>
      </c>
      <c r="W14" s="158" t="s">
        <v>181</v>
      </c>
    </row>
    <row r="15" spans="2:23" ht="15">
      <c r="B15" s="58" t="s">
        <v>90</v>
      </c>
      <c r="C15" s="57"/>
      <c r="D15" s="155">
        <v>3.2842582106454614</v>
      </c>
      <c r="E15" s="156">
        <v>3.05775764439411</v>
      </c>
      <c r="F15" s="156" t="s">
        <v>181</v>
      </c>
      <c r="G15" s="157" t="s">
        <v>181</v>
      </c>
      <c r="H15" s="158" t="s">
        <v>181</v>
      </c>
      <c r="I15" s="155">
        <v>4.406033401539517</v>
      </c>
      <c r="J15" s="156">
        <v>3.516483516483526</v>
      </c>
      <c r="K15" s="156" t="s">
        <v>181</v>
      </c>
      <c r="L15" s="157" t="s">
        <v>181</v>
      </c>
      <c r="M15" s="158" t="s">
        <v>181</v>
      </c>
      <c r="N15" s="155">
        <v>4.780362538119604</v>
      </c>
      <c r="O15" s="156">
        <v>4.3524416135881205</v>
      </c>
      <c r="P15" s="209" t="s">
        <v>181</v>
      </c>
      <c r="Q15" s="157" t="s">
        <v>181</v>
      </c>
      <c r="R15" s="158" t="s">
        <v>181</v>
      </c>
      <c r="S15" s="155">
        <v>4.865943181747554</v>
      </c>
      <c r="T15" s="209">
        <v>4.781281790437442</v>
      </c>
      <c r="U15" s="209" t="s">
        <v>181</v>
      </c>
      <c r="V15" s="157" t="s">
        <v>181</v>
      </c>
      <c r="W15" s="158" t="s">
        <v>181</v>
      </c>
    </row>
    <row r="16" spans="2:23" ht="15">
      <c r="B16" s="58" t="s">
        <v>87</v>
      </c>
      <c r="C16" s="57"/>
      <c r="D16" s="155">
        <v>1.75411119792399</v>
      </c>
      <c r="E16" s="156" t="s">
        <v>181</v>
      </c>
      <c r="F16" s="156">
        <v>1.5</v>
      </c>
      <c r="G16" s="157" t="s">
        <v>181</v>
      </c>
      <c r="H16" s="158">
        <v>2.4099275133866893</v>
      </c>
      <c r="I16" s="155">
        <v>4.326587307023956</v>
      </c>
      <c r="J16" s="156" t="s">
        <v>181</v>
      </c>
      <c r="K16" s="156">
        <v>3.8</v>
      </c>
      <c r="L16" s="157" t="s">
        <v>181</v>
      </c>
      <c r="M16" s="158">
        <v>3.3557580408493104</v>
      </c>
      <c r="N16" s="155">
        <v>4.8020309858367085</v>
      </c>
      <c r="O16" s="156" t="s">
        <v>181</v>
      </c>
      <c r="P16" s="209">
        <v>4.2</v>
      </c>
      <c r="Q16" s="157" t="s">
        <v>181</v>
      </c>
      <c r="R16" s="158">
        <v>3.967033087308991</v>
      </c>
      <c r="S16" s="155">
        <v>4.86575868007813</v>
      </c>
      <c r="T16" s="209" t="s">
        <v>181</v>
      </c>
      <c r="U16" s="209" t="s">
        <v>181</v>
      </c>
      <c r="V16" s="157" t="s">
        <v>181</v>
      </c>
      <c r="W16" s="158" t="s">
        <v>181</v>
      </c>
    </row>
    <row r="17" spans="2:23" ht="3.75" customHeight="1">
      <c r="B17" s="58"/>
      <c r="C17" s="57"/>
      <c r="D17" s="155"/>
      <c r="E17" s="156"/>
      <c r="F17" s="156"/>
      <c r="G17" s="157"/>
      <c r="H17" s="158"/>
      <c r="I17" s="155"/>
      <c r="J17" s="156"/>
      <c r="K17" s="156"/>
      <c r="L17" s="157"/>
      <c r="M17" s="158"/>
      <c r="N17" s="155"/>
      <c r="O17" s="156"/>
      <c r="P17" s="209"/>
      <c r="Q17" s="157"/>
      <c r="R17" s="158"/>
      <c r="S17" s="155"/>
      <c r="T17" s="209"/>
      <c r="U17" s="209" t="s">
        <v>181</v>
      </c>
      <c r="V17" s="157"/>
      <c r="W17" s="158" t="s">
        <v>181</v>
      </c>
    </row>
    <row r="18" spans="2:23" ht="15">
      <c r="B18" s="58" t="s">
        <v>63</v>
      </c>
      <c r="C18" s="57"/>
      <c r="D18" s="155">
        <v>-1.9460351237882436</v>
      </c>
      <c r="E18" s="209">
        <v>-1.970000324279477</v>
      </c>
      <c r="F18" s="209">
        <v>-2.1712684868260324</v>
      </c>
      <c r="G18" s="157">
        <v>-2.3</v>
      </c>
      <c r="H18" s="158">
        <v>-2.142309165343652</v>
      </c>
      <c r="I18" s="155">
        <v>-1.58004819840977</v>
      </c>
      <c r="J18" s="209">
        <v>-1.29</v>
      </c>
      <c r="K18" s="209">
        <v>-1.4</v>
      </c>
      <c r="L18" s="157">
        <v>-2.2</v>
      </c>
      <c r="M18" s="158">
        <v>-1.485214535222512</v>
      </c>
      <c r="N18" s="155">
        <v>-0.8492947717480822</v>
      </c>
      <c r="O18" s="209">
        <v>-0.44</v>
      </c>
      <c r="P18" s="209">
        <v>-0.6</v>
      </c>
      <c r="Q18" s="157">
        <v>-2</v>
      </c>
      <c r="R18" s="158">
        <v>-0.6438784892052221</v>
      </c>
      <c r="S18" s="155">
        <v>-0.3461327268273193</v>
      </c>
      <c r="T18" s="209">
        <v>0.1599995890234261</v>
      </c>
      <c r="U18" s="209" t="s">
        <v>181</v>
      </c>
      <c r="V18" s="157">
        <v>-1.9</v>
      </c>
      <c r="W18" s="158" t="s">
        <v>181</v>
      </c>
    </row>
    <row r="19" spans="2:23" ht="15">
      <c r="B19" s="58" t="s">
        <v>85</v>
      </c>
      <c r="C19" s="57"/>
      <c r="D19" s="155">
        <v>52.02297970319193</v>
      </c>
      <c r="E19" s="209">
        <v>53.49498183952544</v>
      </c>
      <c r="F19" s="209">
        <v>52.1</v>
      </c>
      <c r="G19" s="157">
        <v>52.8</v>
      </c>
      <c r="H19" s="158">
        <v>52.45471253325225</v>
      </c>
      <c r="I19" s="155">
        <v>51.94504837900653</v>
      </c>
      <c r="J19" s="209">
        <v>52.72397040727931</v>
      </c>
      <c r="K19" s="209">
        <v>51.8</v>
      </c>
      <c r="L19" s="157">
        <v>53</v>
      </c>
      <c r="M19" s="158">
        <v>52.43627167418258</v>
      </c>
      <c r="N19" s="155">
        <v>50.536905213389126</v>
      </c>
      <c r="O19" s="209">
        <v>51.40260232363511</v>
      </c>
      <c r="P19" s="209">
        <v>50</v>
      </c>
      <c r="Q19" s="157">
        <v>52.4</v>
      </c>
      <c r="R19" s="158">
        <v>51.21756639820583</v>
      </c>
      <c r="S19" s="155">
        <v>49.194202725987445</v>
      </c>
      <c r="T19" s="209">
        <v>49.06140847568467</v>
      </c>
      <c r="U19" s="209" t="s">
        <v>181</v>
      </c>
      <c r="V19" s="157">
        <v>51.6</v>
      </c>
      <c r="W19" s="158" t="s">
        <v>181</v>
      </c>
    </row>
    <row r="20" spans="2:23" ht="3.75" customHeight="1">
      <c r="B20" s="58"/>
      <c r="C20" s="57"/>
      <c r="D20" s="155"/>
      <c r="E20" s="157"/>
      <c r="F20" s="157"/>
      <c r="G20" s="157"/>
      <c r="H20" s="158"/>
      <c r="I20" s="155"/>
      <c r="J20" s="157"/>
      <c r="K20" s="157"/>
      <c r="L20" s="157"/>
      <c r="M20" s="158"/>
      <c r="N20" s="155"/>
      <c r="O20" s="156"/>
      <c r="P20" s="209"/>
      <c r="Q20" s="157"/>
      <c r="R20" s="158"/>
      <c r="S20" s="155"/>
      <c r="T20" s="209">
        <v>0</v>
      </c>
      <c r="U20" s="209" t="s">
        <v>181</v>
      </c>
      <c r="V20" s="157"/>
      <c r="W20" s="158" t="s">
        <v>181</v>
      </c>
    </row>
    <row r="21" spans="2:23" ht="15.75" thickBot="1">
      <c r="B21" s="60" t="s">
        <v>64</v>
      </c>
      <c r="C21" s="64"/>
      <c r="D21" s="241">
        <v>-0.7</v>
      </c>
      <c r="E21" s="160">
        <v>0.22601832641069736</v>
      </c>
      <c r="F21" s="160">
        <v>1.2</v>
      </c>
      <c r="G21" s="160">
        <v>-0.981</v>
      </c>
      <c r="H21" s="161">
        <v>-1.385067705633078</v>
      </c>
      <c r="I21" s="241">
        <v>0.2</v>
      </c>
      <c r="J21" s="160">
        <v>1.7403695733022209</v>
      </c>
      <c r="K21" s="160">
        <v>1.2</v>
      </c>
      <c r="L21" s="160">
        <v>-0.633</v>
      </c>
      <c r="M21" s="161">
        <v>-0.714546215660488</v>
      </c>
      <c r="N21" s="241">
        <v>0.6</v>
      </c>
      <c r="O21" s="159">
        <v>2.4010707510315084</v>
      </c>
      <c r="P21" s="159">
        <v>1.5</v>
      </c>
      <c r="Q21" s="160">
        <v>-0.184</v>
      </c>
      <c r="R21" s="161">
        <v>0.283647710573191</v>
      </c>
      <c r="S21" s="241">
        <v>1.7</v>
      </c>
      <c r="T21" s="159">
        <v>3.203615816750082</v>
      </c>
      <c r="U21" s="159" t="s">
        <v>181</v>
      </c>
      <c r="V21" s="160">
        <v>0.496</v>
      </c>
      <c r="W21" s="161" t="s">
        <v>181</v>
      </c>
    </row>
    <row r="22" ht="15">
      <c r="B22" s="42" t="s">
        <v>122</v>
      </c>
    </row>
    <row r="23" ht="15">
      <c r="B23" s="54" t="s">
        <v>202</v>
      </c>
    </row>
    <row r="24" spans="1:10" ht="15">
      <c r="A24" s="165"/>
      <c r="B24" s="42" t="s">
        <v>203</v>
      </c>
      <c r="C24" s="165"/>
      <c r="D24" s="189"/>
      <c r="E24" s="189"/>
      <c r="F24" s="189"/>
      <c r="G24" s="189"/>
      <c r="H24" s="189"/>
      <c r="I24" s="189"/>
      <c r="J24" s="190"/>
    </row>
    <row r="25" ht="15">
      <c r="B25" s="42" t="s">
        <v>204</v>
      </c>
    </row>
    <row r="26" ht="15">
      <c r="B26" s="42" t="s">
        <v>201</v>
      </c>
    </row>
    <row r="27" ht="15">
      <c r="B27" s="165" t="s">
        <v>205</v>
      </c>
    </row>
    <row r="29" ht="15">
      <c r="B29" s="42" t="s">
        <v>199</v>
      </c>
    </row>
    <row r="30" ht="15">
      <c r="B30" s="42" t="s">
        <v>200</v>
      </c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 Kendera</cp:lastModifiedBy>
  <cp:lastPrinted>2017-03-24T07:18:24Z</cp:lastPrinted>
  <dcterms:created xsi:type="dcterms:W3CDTF">2013-10-16T07:18:04Z</dcterms:created>
  <dcterms:modified xsi:type="dcterms:W3CDTF">2017-03-28T13:13:59Z</dcterms:modified>
  <cp:category/>
  <cp:version/>
  <cp:contentType/>
  <cp:contentStatus/>
</cp:coreProperties>
</file>