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5" yWindow="65521" windowWidth="11730" windowHeight="1050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  <definedName name="_xlnm.Print_Area" localSheetId="0">'Súhrn'!$B$2:$N$77</definedName>
  </definedNames>
  <calcPr fullCalcOnLoad="1"/>
</workbook>
</file>

<file path=xl/sharedStrings.xml><?xml version="1.0" encoding="utf-8"?>
<sst xmlns="http://schemas.openxmlformats.org/spreadsheetml/2006/main" count="696" uniqueCount="206">
  <si>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</si>
  <si>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</si>
  <si>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</si>
  <si>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</si>
  <si>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</si>
  <si>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</si>
  <si>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</si>
  <si>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</si>
  <si>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</si>
  <si>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</si>
  <si>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</si>
  <si>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</si>
  <si>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</si>
  <si>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</si>
  <si>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</si>
  <si>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</si>
  <si>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</si>
  <si>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</si>
  <si>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</si>
  <si>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</si>
  <si>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</si>
  <si>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</si>
  <si>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</si>
  <si>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</si>
  <si>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</si>
  <si>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</si>
  <si>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</si>
  <si>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</si>
  <si>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</si>
  <si>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</si>
  <si>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</si>
  <si>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</si>
  <si>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</si>
  <si>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</si>
  <si>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</si>
  <si>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</si>
  <si>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</si>
  <si>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</si>
  <si>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</si>
  <si>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</si>
  <si>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</si>
  <si>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</si>
  <si>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</si>
  <si>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</si>
  <si>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</si>
  <si>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</si>
  <si>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</si>
  <si>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</si>
  <si>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</si>
  <si>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</si>
  <si>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</si>
  <si>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</si>
  <si>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</si>
  <si>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</si>
  <si>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</si>
  <si>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</si>
  <si>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</si>
  <si>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</si>
  <si>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</si>
  <si>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</si>
  <si>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</si>
  <si>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</si>
  <si>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</si>
  <si>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</si>
  <si>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</si>
  <si>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</si>
  <si>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</si>
  <si>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</si>
  <si>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</si>
  <si>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</si>
  <si>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</si>
  <si>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</si>
  <si>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</si>
  <si>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</si>
  <si>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</si>
  <si>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</si>
  <si>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</si>
  <si>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</si>
  <si>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</si>
  <si>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</si>
  <si>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</si>
  <si>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</si>
  <si>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</si>
  <si>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</si>
  <si>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</si>
  <si>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</si>
  <si>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</si>
  <si>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</si>
  <si>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</si>
  <si>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</si>
  <si>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</si>
  <si>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</si>
  <si>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</si>
  <si>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</si>
  <si>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</si>
  <si>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</si>
  <si>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</si>
  <si>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</si>
  <si>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</si>
  <si>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</si>
  <si>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</si>
  <si>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</si>
  <si>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</si>
  <si>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</si>
  <si>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</si>
  <si>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</si>
  <si>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</si>
  <si>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</si>
  <si>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</si>
  <si>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</si>
  <si>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</si>
  <si>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</si>
  <si>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</si>
  <si>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</si>
  <si>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</si>
  <si>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</si>
  <si>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</si>
  <si>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</si>
  <si>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</si>
  <si>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</si>
  <si>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</si>
  <si>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</si>
  <si>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</si>
  <si>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</si>
  <si>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</si>
  <si>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</si>
  <si>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</si>
  <si>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</si>
  <si>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</si>
  <si>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</si>
  <si>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</si>
  <si>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-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</si>
  <si>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</si>
  <si>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</si>
  <si>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</si>
  <si>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</si>
  <si>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</si>
  <si>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</si>
  <si>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</si>
  <si>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</si>
  <si>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</si>
  <si>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</si>
  <si>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</si>
  <si>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</si>
  <si>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</si>
  <si>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</si>
  <si>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</si>
  <si>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</si>
  <si>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</si>
  <si>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</si>
  <si>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</si>
  <si>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</si>
  <si>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</si>
  <si>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</si>
  <si>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</si>
  <si>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</si>
  <si>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</si>
  <si>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</si>
  <si>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</si>
  <si>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</si>
  <si>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</si>
  <si>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</si>
  <si>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</si>
  <si>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</si>
  <si>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</si>
  <si>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</si>
  <si>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</si>
  <si>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</si>
  <si>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</si>
  <si>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</si>
  <si>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</si>
  <si>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</si>
  <si>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</si>
  <si>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</si>
  <si>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</si>
  <si>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</si>
  <si>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</si>
  <si>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</si>
  <si>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 xml:space="preserve"> 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</si>
  <si>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</si>
  <si>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7</t>
    </r>
    <r>
      <rPr>
        <b/>
        <i/>
        <vertAlign val="superscript"/>
        <sz val="11"/>
        <color indexed="8"/>
        <rFont val="Times New Roman"/>
        <family val="1"/>
      </rPr>
      <t>)</t>
    </r>
  </si>
  <si>
    <t>P2Q-2016</t>
  </si>
  <si>
    <t>Zmena oproti P1Q-2016</t>
  </si>
  <si>
    <r>
      <t>Inštitút finančnej politiky - Makroekonomická prognóza (február 2016</t>
    </r>
    <r>
      <rPr>
        <sz val="11"/>
        <rFont val="Times New Roman"/>
        <family val="1"/>
      </rPr>
      <t>), cielený deficit a dlh verejnej správy sú z "Programu stability na roky 2016 až 2019"</t>
    </r>
  </si>
  <si>
    <t>Európska komisia -  European Economic Forecast (jarná predikcia, máj 2016)</t>
  </si>
  <si>
    <t>Medzinárodný menový fond - World Economic Outlook (apríl 2016)</t>
  </si>
  <si>
    <t>Národná banka Slovenska - Strednodobá predikcia P2Q-2016</t>
  </si>
  <si>
    <t>Cyklický komponent</t>
  </si>
  <si>
    <t>Štrukturálne saldo</t>
  </si>
  <si>
    <t>Cyklicky očistené primárne saldo</t>
  </si>
  <si>
    <t>[% trendového HDP]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</si>
  <si>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</si>
  <si>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10) </t>
    </r>
  </si>
  <si>
    <t>10) Zmeny oproti predchádzajúcej predikcii v %.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</si>
  <si>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</si>
  <si>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</si>
  <si>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9)</t>
    </r>
  </si>
  <si>
    <t>8) B.9N - Čisté pôžičky poskytnuté (+) / prijaté (-).</t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</si>
  <si>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</si>
  <si>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</si>
  <si>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</si>
  <si>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</si>
  <si>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Organizácia pre ekonomickú spoluprácu a rozvoj (OECD) - Economic Outlook 99 (jún 2016)</t>
  </si>
  <si>
    <t>9) Medziročná zmena cyklicky očisteného primárneho salda. Kladná hodnota znamená reštrikciu.</t>
  </si>
  <si>
    <t>7) S.13; fiškálny výhľad.</t>
  </si>
  <si>
    <t>2) Medziročná zmena cyklicky očisteného primárneho salda. Kladná hodnota znamená reštrikciu.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</si>
</sst>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80" fillId="57" borderId="26" xfId="0" applyFont="1" applyFill="1" applyBorder="1" applyAlignment="1">
      <alignment/>
    </xf>
    <xf numFmtId="0" fontId="81" fillId="57" borderId="27" xfId="0" applyFont="1" applyFill="1" applyBorder="1" applyAlignment="1">
      <alignment/>
    </xf>
    <xf numFmtId="0" fontId="81" fillId="57" borderId="28" xfId="0" applyFont="1" applyFill="1" applyBorder="1" applyAlignment="1">
      <alignment/>
    </xf>
    <xf numFmtId="0" fontId="81" fillId="57" borderId="28" xfId="0" applyFont="1" applyFill="1" applyBorder="1" applyAlignment="1">
      <alignment horizontal="right"/>
    </xf>
    <xf numFmtId="0" fontId="81" fillId="57" borderId="28" xfId="0" applyFont="1" applyFill="1" applyBorder="1" applyAlignment="1">
      <alignment horizontal="center"/>
    </xf>
    <xf numFmtId="0" fontId="81" fillId="57" borderId="27" xfId="0" applyFont="1" applyFill="1" applyBorder="1" applyAlignment="1">
      <alignment horizontal="center"/>
    </xf>
    <xf numFmtId="0" fontId="81" fillId="57" borderId="29" xfId="0" applyFont="1" applyFill="1" applyBorder="1" applyAlignment="1">
      <alignment horizontal="center"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2" xfId="0" applyFont="1" applyBorder="1" applyAlignment="1">
      <alignment/>
    </xf>
    <xf numFmtId="0" fontId="81" fillId="0" borderId="22" xfId="0" applyFont="1" applyBorder="1" applyAlignment="1">
      <alignment horizontal="right"/>
    </xf>
    <xf numFmtId="173" fontId="81" fillId="0" borderId="22" xfId="0" applyNumberFormat="1" applyFont="1" applyBorder="1" applyAlignment="1">
      <alignment horizontal="right"/>
    </xf>
    <xf numFmtId="173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7" xfId="0" applyFont="1" applyFill="1" applyBorder="1" applyAlignment="1">
      <alignment horizontal="right"/>
    </xf>
    <xf numFmtId="3" fontId="81" fillId="0" borderId="22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2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81" fillId="0" borderId="22" xfId="0" applyFont="1" applyFill="1" applyBorder="1" applyAlignment="1">
      <alignment horizontal="right"/>
    </xf>
    <xf numFmtId="0" fontId="82" fillId="57" borderId="28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2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3" xfId="0" applyFont="1" applyBorder="1" applyAlignment="1">
      <alignment/>
    </xf>
    <xf numFmtId="0" fontId="81" fillId="0" borderId="33" xfId="0" applyFont="1" applyBorder="1" applyAlignment="1">
      <alignment horizontal="right"/>
    </xf>
    <xf numFmtId="173" fontId="81" fillId="0" borderId="33" xfId="0" applyNumberFormat="1" applyFont="1" applyBorder="1" applyAlignment="1">
      <alignment horizontal="right"/>
    </xf>
    <xf numFmtId="173" fontId="81" fillId="0" borderId="32" xfId="0" applyNumberFormat="1" applyFont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/>
    </xf>
    <xf numFmtId="0" fontId="81" fillId="58" borderId="23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5" xfId="0" applyFont="1" applyFill="1" applyBorder="1" applyAlignment="1">
      <alignment horizontal="center"/>
    </xf>
    <xf numFmtId="0" fontId="84" fillId="58" borderId="30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4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2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22" xfId="0" applyFont="1" applyFill="1" applyBorder="1" applyAlignment="1">
      <alignment horizontal="right"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3" xfId="0" applyFont="1" applyFill="1" applyBorder="1" applyAlignment="1">
      <alignment/>
    </xf>
    <xf numFmtId="0" fontId="81" fillId="58" borderId="33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2" xfId="0" applyFont="1" applyFill="1" applyBorder="1" applyAlignment="1">
      <alignment/>
    </xf>
    <xf numFmtId="173" fontId="81" fillId="58" borderId="22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33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3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2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1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2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2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2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2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2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2" xfId="0" applyFont="1" applyFill="1" applyBorder="1" applyAlignment="1">
      <alignment horizontal="left" vertical="center"/>
    </xf>
    <xf numFmtId="0" fontId="81" fillId="59" borderId="32" xfId="0" applyFont="1" applyFill="1" applyBorder="1" applyAlignment="1">
      <alignment/>
    </xf>
    <xf numFmtId="0" fontId="81" fillId="59" borderId="33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2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2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2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33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3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8" xfId="0" applyNumberFormat="1" applyFont="1" applyFill="1" applyBorder="1" applyAlignment="1">
      <alignment horizontal="right"/>
    </xf>
    <xf numFmtId="173" fontId="81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5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1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2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30" xfId="0" applyNumberFormat="1" applyFont="1" applyFill="1" applyBorder="1" applyAlignment="1">
      <alignment horizontal="center"/>
    </xf>
    <xf numFmtId="173" fontId="81" fillId="58" borderId="41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3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2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1" fontId="81" fillId="0" borderId="59" xfId="0" applyNumberFormat="1" applyFont="1" applyFill="1" applyBorder="1" applyAlignment="1">
      <alignment/>
    </xf>
    <xf numFmtId="1" fontId="81" fillId="0" borderId="60" xfId="0" applyNumberFormat="1" applyFont="1" applyFill="1" applyBorder="1" applyAlignment="1">
      <alignment/>
    </xf>
    <xf numFmtId="1" fontId="81" fillId="0" borderId="61" xfId="0" applyNumberFormat="1" applyFont="1" applyFill="1" applyBorder="1" applyAlignment="1">
      <alignment/>
    </xf>
    <xf numFmtId="1" fontId="81" fillId="0" borderId="62" xfId="0" applyNumberFormat="1" applyFont="1" applyFill="1" applyBorder="1" applyAlignment="1">
      <alignment/>
    </xf>
    <xf numFmtId="0" fontId="81" fillId="0" borderId="63" xfId="0" applyFont="1" applyFill="1" applyBorder="1" applyAlignment="1">
      <alignment/>
    </xf>
    <xf numFmtId="0" fontId="81" fillId="58" borderId="64" xfId="0" applyFont="1" applyFill="1" applyBorder="1" applyAlignment="1">
      <alignment/>
    </xf>
    <xf numFmtId="0" fontId="81" fillId="58" borderId="65" xfId="0" applyFont="1" applyFill="1" applyBorder="1" applyAlignment="1">
      <alignment/>
    </xf>
    <xf numFmtId="0" fontId="81" fillId="0" borderId="65" xfId="0" applyFont="1" applyFill="1" applyBorder="1" applyAlignment="1">
      <alignment/>
    </xf>
    <xf numFmtId="173" fontId="81" fillId="0" borderId="66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3" fontId="81" fillId="0" borderId="59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62" xfId="0" applyNumberFormat="1" applyFont="1" applyFill="1" applyBorder="1" applyAlignment="1">
      <alignment/>
    </xf>
    <xf numFmtId="17" fontId="81" fillId="58" borderId="67" xfId="0" applyNumberFormat="1" applyFont="1" applyFill="1" applyBorder="1" applyAlignment="1">
      <alignment/>
    </xf>
    <xf numFmtId="17" fontId="81" fillId="58" borderId="68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1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9" xfId="0" applyFont="1" applyFill="1" applyBorder="1" applyAlignment="1">
      <alignment vertical="center"/>
    </xf>
    <xf numFmtId="0" fontId="86" fillId="57" borderId="70" xfId="0" applyFont="1" applyFill="1" applyBorder="1" applyAlignment="1">
      <alignment vertical="center"/>
    </xf>
    <xf numFmtId="0" fontId="86" fillId="57" borderId="37" xfId="0" applyFont="1" applyFill="1" applyBorder="1" applyAlignment="1">
      <alignment vertical="center"/>
    </xf>
    <xf numFmtId="0" fontId="86" fillId="57" borderId="25" xfId="0" applyFont="1" applyFill="1" applyBorder="1" applyAlignment="1">
      <alignment vertical="center"/>
    </xf>
    <xf numFmtId="3" fontId="81" fillId="0" borderId="66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30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2" xfId="0" applyFont="1" applyFill="1" applyBorder="1" applyAlignment="1">
      <alignment horizontal="left" vertical="center"/>
    </xf>
    <xf numFmtId="0" fontId="84" fillId="58" borderId="30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1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7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49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58" borderId="70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9" xfId="0" applyNumberFormat="1" applyFont="1" applyFill="1" applyBorder="1" applyAlignment="1">
      <alignment horizontal="right"/>
    </xf>
    <xf numFmtId="3" fontId="81" fillId="0" borderId="42" xfId="0" applyNumberFormat="1" applyFont="1" applyBorder="1" applyAlignment="1">
      <alignment horizontal="right"/>
    </xf>
    <xf numFmtId="0" fontId="81" fillId="0" borderId="42" xfId="0" applyFont="1" applyBorder="1" applyAlignment="1">
      <alignment horizontal="right"/>
    </xf>
    <xf numFmtId="0" fontId="81" fillId="57" borderId="29" xfId="0" applyFont="1" applyFill="1" applyBorder="1" applyAlignment="1">
      <alignment horizontal="right"/>
    </xf>
    <xf numFmtId="173" fontId="81" fillId="0" borderId="70" xfId="0" applyNumberFormat="1" applyFont="1" applyBorder="1" applyAlignment="1">
      <alignment horizontal="right"/>
    </xf>
    <xf numFmtId="173" fontId="81" fillId="0" borderId="43" xfId="0" applyNumberFormat="1" applyFont="1" applyBorder="1" applyAlignment="1">
      <alignment horizontal="right"/>
    </xf>
    <xf numFmtId="0" fontId="80" fillId="58" borderId="30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2" xfId="0" applyFont="1" applyFill="1" applyBorder="1" applyAlignment="1">
      <alignment horizontal="left" vertical="center"/>
    </xf>
    <xf numFmtId="0" fontId="86" fillId="57" borderId="72" xfId="0" applyFont="1" applyFill="1" applyBorder="1" applyAlignment="1">
      <alignment horizontal="left" vertical="center"/>
    </xf>
    <xf numFmtId="0" fontId="86" fillId="57" borderId="69" xfId="0" applyFont="1" applyFill="1" applyBorder="1" applyAlignment="1">
      <alignment horizontal="left" vertical="center"/>
    </xf>
    <xf numFmtId="0" fontId="86" fillId="57" borderId="70" xfId="0" applyFont="1" applyFill="1" applyBorder="1" applyAlignment="1">
      <alignment horizontal="left" vertical="center"/>
    </xf>
    <xf numFmtId="0" fontId="86" fillId="57" borderId="31" xfId="0" applyFont="1" applyFill="1" applyBorder="1" applyAlignment="1">
      <alignment horizontal="left" vertical="center"/>
    </xf>
    <xf numFmtId="0" fontId="86" fillId="57" borderId="32" xfId="0" applyFont="1" applyFill="1" applyBorder="1" applyAlignment="1">
      <alignment horizontal="left" vertical="center"/>
    </xf>
    <xf numFmtId="0" fontId="86" fillId="57" borderId="43" xfId="0" applyFont="1" applyFill="1" applyBorder="1" applyAlignment="1">
      <alignment horizontal="left" vertical="center"/>
    </xf>
    <xf numFmtId="0" fontId="80" fillId="0" borderId="72" xfId="0" applyFont="1" applyBorder="1" applyAlignment="1">
      <alignment horizontal="left" vertical="center"/>
    </xf>
    <xf numFmtId="0" fontId="80" fillId="0" borderId="69" xfId="0" applyFont="1" applyBorder="1" applyAlignment="1">
      <alignment horizontal="left" vertical="center"/>
    </xf>
    <xf numFmtId="0" fontId="80" fillId="0" borderId="73" xfId="0" applyFont="1" applyBorder="1" applyAlignment="1">
      <alignment horizontal="left" vertical="center"/>
    </xf>
    <xf numFmtId="0" fontId="80" fillId="0" borderId="74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/>
    </xf>
    <xf numFmtId="0" fontId="79" fillId="0" borderId="67" xfId="0" applyFont="1" applyBorder="1" applyAlignment="1">
      <alignment horizontal="center"/>
    </xf>
    <xf numFmtId="0" fontId="79" fillId="0" borderId="76" xfId="0" applyFont="1" applyBorder="1" applyAlignment="1">
      <alignment horizontal="center"/>
    </xf>
    <xf numFmtId="0" fontId="79" fillId="0" borderId="68" xfId="0" applyFont="1" applyBorder="1" applyAlignment="1">
      <alignment horizontal="center"/>
    </xf>
    <xf numFmtId="0" fontId="81" fillId="58" borderId="40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1" fillId="58" borderId="25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73" xfId="0" applyFont="1" applyFill="1" applyBorder="1" applyAlignment="1">
      <alignment horizontal="left" vertical="center"/>
    </xf>
    <xf numFmtId="0" fontId="80" fillId="58" borderId="74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23" xfId="0" applyFont="1" applyFill="1" applyBorder="1" applyAlignment="1">
      <alignment horizontal="left" vertical="center"/>
    </xf>
    <xf numFmtId="0" fontId="82" fillId="58" borderId="73" xfId="0" applyFont="1" applyFill="1" applyBorder="1" applyAlignment="1">
      <alignment horizontal="center" vertical="center"/>
    </xf>
    <xf numFmtId="0" fontId="82" fillId="58" borderId="23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0" fillId="58" borderId="77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2" fillId="58" borderId="35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6" fillId="57" borderId="74" xfId="0" applyFont="1" applyFill="1" applyBorder="1" applyAlignment="1">
      <alignment horizontal="left" vertical="center"/>
    </xf>
    <xf numFmtId="0" fontId="86" fillId="57" borderId="37" xfId="0" applyFont="1" applyFill="1" applyBorder="1" applyAlignment="1">
      <alignment horizontal="left" vertical="center"/>
    </xf>
    <xf numFmtId="0" fontId="86" fillId="57" borderId="25" xfId="0" applyFont="1" applyFill="1" applyBorder="1" applyAlignment="1">
      <alignment horizontal="left" vertical="center"/>
    </xf>
    <xf numFmtId="0" fontId="81" fillId="58" borderId="78" xfId="0" applyFont="1" applyFill="1" applyBorder="1" applyAlignment="1">
      <alignment horizontal="center"/>
    </xf>
    <xf numFmtId="0" fontId="81" fillId="58" borderId="79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50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1" fillId="58" borderId="80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7" xfId="0" applyFont="1" applyFill="1" applyBorder="1" applyAlignment="1">
      <alignment horizontal="center"/>
    </xf>
    <xf numFmtId="0" fontId="81" fillId="58" borderId="68" xfId="0" applyFont="1" applyFill="1" applyBorder="1" applyAlignment="1">
      <alignment horizontal="center"/>
    </xf>
    <xf numFmtId="0" fontId="82" fillId="58" borderId="72" xfId="0" applyFont="1" applyFill="1" applyBorder="1" applyAlignment="1">
      <alignment horizontal="left" vertical="center" wrapText="1"/>
    </xf>
    <xf numFmtId="0" fontId="82" fillId="58" borderId="70" xfId="0" applyFont="1" applyFill="1" applyBorder="1" applyAlignment="1">
      <alignment horizontal="left" vertical="center" wrapText="1"/>
    </xf>
    <xf numFmtId="0" fontId="82" fillId="58" borderId="31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0"/>
  <sheetViews>
    <sheetView showGridLines="0" tabSelected="1" zoomScale="80" zoomScaleNormal="80" zoomScalePageLayoutView="0" workbookViewId="0" topLeftCell="A1">
      <pane xSplit="6" ySplit="5" topLeftCell="G1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41" sqref="T4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  <col min="14" max="16" width="11.421875" style="0" bestFit="1" customWidth="1"/>
  </cols>
  <sheetData>
    <row r="1" ht="22.5" customHeight="1" thickBot="1">
      <c r="B1" s="1"/>
    </row>
    <row r="2" spans="2:13" ht="15" customHeight="1">
      <c r="B2" s="245" t="str">
        <f>"Strednodobá predikcia "&amp;H4&amp;" základných makroekonomických ukazovateľov"</f>
        <v>Strednodobá predikcia P2Q-2016 základných makroekonomických ukazovateľov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</row>
    <row r="3" spans="2:13" ht="15" customHeight="1" thickBot="1"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2:13" ht="15">
      <c r="B4" s="251" t="s">
        <v>30</v>
      </c>
      <c r="C4" s="252"/>
      <c r="D4" s="252"/>
      <c r="E4" s="253"/>
      <c r="F4" s="257" t="s">
        <v>75</v>
      </c>
      <c r="G4" s="2" t="s">
        <v>37</v>
      </c>
      <c r="H4" s="259" t="s">
        <v>181</v>
      </c>
      <c r="I4" s="260"/>
      <c r="J4" s="261"/>
      <c r="K4" s="259" t="s">
        <v>182</v>
      </c>
      <c r="L4" s="260"/>
      <c r="M4" s="262"/>
    </row>
    <row r="5" spans="2:13" ht="15">
      <c r="B5" s="254"/>
      <c r="C5" s="255"/>
      <c r="D5" s="255"/>
      <c r="E5" s="256"/>
      <c r="F5" s="258"/>
      <c r="G5" s="4">
        <v>2015</v>
      </c>
      <c r="H5" s="4">
        <v>2016</v>
      </c>
      <c r="I5" s="4">
        <v>2017</v>
      </c>
      <c r="J5" s="3">
        <v>2018</v>
      </c>
      <c r="K5" s="4">
        <v>2016</v>
      </c>
      <c r="L5" s="4">
        <v>2017</v>
      </c>
      <c r="M5" s="5">
        <v>2018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4" ht="15">
      <c r="B7" s="13"/>
      <c r="C7" s="14" t="s">
        <v>76</v>
      </c>
      <c r="D7" s="14"/>
      <c r="E7" s="15"/>
      <c r="F7" s="16" t="s">
        <v>46</v>
      </c>
      <c r="G7" s="114">
        <v>-0.34381384224428757</v>
      </c>
      <c r="H7" s="113">
        <v>-0.3271778944329924</v>
      </c>
      <c r="I7" s="113">
        <v>1.1763171223712305</v>
      </c>
      <c r="J7" s="114">
        <v>1.82240698146137</v>
      </c>
      <c r="K7" s="113">
        <v>-0.09999999999999998</v>
      </c>
      <c r="L7" s="113">
        <v>-0.10000000000000009</v>
      </c>
      <c r="M7" s="234">
        <v>-0.09999999999999987</v>
      </c>
      <c r="N7" s="210"/>
      <c r="V7" s="210"/>
      <c r="W7" s="210"/>
      <c r="X7" s="210"/>
    </row>
    <row r="8" spans="2:24" ht="15">
      <c r="B8" s="13"/>
      <c r="C8" s="14" t="s">
        <v>77</v>
      </c>
      <c r="D8" s="14"/>
      <c r="E8" s="15"/>
      <c r="F8" s="16" t="s">
        <v>46</v>
      </c>
      <c r="G8" s="114">
        <v>-0.3260402423651243</v>
      </c>
      <c r="H8" s="113">
        <v>-0.3043134310910318</v>
      </c>
      <c r="I8" s="113">
        <v>1.228350353109704</v>
      </c>
      <c r="J8" s="114">
        <v>1.8609236595931833</v>
      </c>
      <c r="K8" s="113">
        <v>-0.19999999999999998</v>
      </c>
      <c r="L8" s="113">
        <v>-0.10000000000000009</v>
      </c>
      <c r="M8" s="116">
        <v>0</v>
      </c>
      <c r="N8" s="210"/>
      <c r="V8" s="210"/>
      <c r="W8" s="210"/>
      <c r="X8" s="210"/>
    </row>
    <row r="9" spans="2:24" ht="15">
      <c r="B9" s="13"/>
      <c r="C9" s="14" t="s">
        <v>19</v>
      </c>
      <c r="D9" s="14"/>
      <c r="E9" s="15"/>
      <c r="F9" s="16" t="s">
        <v>46</v>
      </c>
      <c r="G9" s="17">
        <v>-0.2632256221178011</v>
      </c>
      <c r="H9" s="18">
        <v>-0.05890316340340007</v>
      </c>
      <c r="I9" s="18">
        <v>1.4509293992652346</v>
      </c>
      <c r="J9" s="17">
        <v>1.9096437826640482</v>
      </c>
      <c r="K9" s="18">
        <v>-0.4</v>
      </c>
      <c r="L9" s="18">
        <v>-0.3999999999999999</v>
      </c>
      <c r="M9" s="235">
        <v>-0.10000000000000009</v>
      </c>
      <c r="N9" s="210"/>
      <c r="V9" s="210"/>
      <c r="W9" s="210"/>
      <c r="X9" s="210"/>
    </row>
    <row r="10" spans="2:24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235"/>
      <c r="N10" s="210"/>
      <c r="V10" s="210"/>
      <c r="W10" s="210"/>
      <c r="X10" s="210"/>
    </row>
    <row r="11" spans="2:24" ht="15.75" thickBot="1">
      <c r="B11" s="6" t="s">
        <v>29</v>
      </c>
      <c r="C11" s="7"/>
      <c r="D11" s="7"/>
      <c r="E11" s="8"/>
      <c r="F11" s="9"/>
      <c r="G11" s="152"/>
      <c r="H11" s="153"/>
      <c r="I11" s="153"/>
      <c r="J11" s="152"/>
      <c r="K11" s="153"/>
      <c r="L11" s="153"/>
      <c r="M11" s="236"/>
      <c r="N11" s="210"/>
      <c r="V11" s="210"/>
      <c r="W11" s="210"/>
      <c r="X11" s="210"/>
    </row>
    <row r="12" spans="2:24" ht="15">
      <c r="B12" s="13"/>
      <c r="C12" s="14" t="s">
        <v>0</v>
      </c>
      <c r="D12" s="14"/>
      <c r="E12" s="15"/>
      <c r="F12" s="16" t="s">
        <v>95</v>
      </c>
      <c r="G12" s="17">
        <v>3.595003065923194</v>
      </c>
      <c r="H12" s="18">
        <v>3.320309652156112</v>
      </c>
      <c r="I12" s="18">
        <v>3.500232393544465</v>
      </c>
      <c r="J12" s="17">
        <v>4.2054292072722745</v>
      </c>
      <c r="K12" s="18">
        <v>0.09999999999999964</v>
      </c>
      <c r="L12" s="18">
        <v>0.20000000000000018</v>
      </c>
      <c r="M12" s="235">
        <v>0</v>
      </c>
      <c r="N12" s="210"/>
      <c r="V12" s="210"/>
      <c r="W12" s="210"/>
      <c r="X12" s="210"/>
    </row>
    <row r="13" spans="2:24" ht="15">
      <c r="B13" s="13"/>
      <c r="C13" s="14"/>
      <c r="D13" s="14" t="s">
        <v>31</v>
      </c>
      <c r="E13" s="15"/>
      <c r="F13" s="16" t="s">
        <v>95</v>
      </c>
      <c r="G13" s="17">
        <v>2.3668421900249683</v>
      </c>
      <c r="H13" s="18">
        <v>3.35269232207132</v>
      </c>
      <c r="I13" s="18">
        <v>3.7981553197871136</v>
      </c>
      <c r="J13" s="17">
        <v>3.522637204466889</v>
      </c>
      <c r="K13" s="18">
        <v>-0.30000000000000027</v>
      </c>
      <c r="L13" s="18">
        <v>0.5</v>
      </c>
      <c r="M13" s="235">
        <v>0.20000000000000018</v>
      </c>
      <c r="N13" s="210"/>
      <c r="V13" s="210"/>
      <c r="W13" s="210"/>
      <c r="X13" s="210"/>
    </row>
    <row r="14" spans="2:24" ht="15">
      <c r="B14" s="13"/>
      <c r="C14" s="14"/>
      <c r="D14" s="14" t="s">
        <v>32</v>
      </c>
      <c r="E14" s="15"/>
      <c r="F14" s="16" t="s">
        <v>95</v>
      </c>
      <c r="G14" s="17">
        <v>3.4386987629245596</v>
      </c>
      <c r="H14" s="18">
        <v>2.3686138601563442</v>
      </c>
      <c r="I14" s="18">
        <v>1.1067490925592267</v>
      </c>
      <c r="J14" s="17">
        <v>1.0094788457532218</v>
      </c>
      <c r="K14" s="18">
        <v>0.10000000000000009</v>
      </c>
      <c r="L14" s="18">
        <v>0.10000000000000009</v>
      </c>
      <c r="M14" s="235">
        <v>0</v>
      </c>
      <c r="N14" s="210"/>
      <c r="V14" s="210"/>
      <c r="W14" s="210"/>
      <c r="X14" s="210"/>
    </row>
    <row r="15" spans="2:24" ht="15">
      <c r="B15" s="13"/>
      <c r="C15" s="14"/>
      <c r="D15" s="14" t="s">
        <v>1</v>
      </c>
      <c r="E15" s="15"/>
      <c r="F15" s="16" t="s">
        <v>95</v>
      </c>
      <c r="G15" s="17">
        <v>13.97092206629111</v>
      </c>
      <c r="H15" s="18">
        <v>0.8799057748475576</v>
      </c>
      <c r="I15" s="18">
        <v>5.907318062809438</v>
      </c>
      <c r="J15" s="17">
        <v>5.932764203617765</v>
      </c>
      <c r="K15" s="18">
        <v>0.7</v>
      </c>
      <c r="L15" s="18">
        <v>0.9000000000000004</v>
      </c>
      <c r="M15" s="235">
        <v>0.40000000000000036</v>
      </c>
      <c r="N15" s="210"/>
      <c r="V15" s="210"/>
      <c r="W15" s="210"/>
      <c r="X15" s="210"/>
    </row>
    <row r="16" spans="2:24" ht="15">
      <c r="B16" s="13"/>
      <c r="C16" s="14"/>
      <c r="D16" s="14" t="s">
        <v>33</v>
      </c>
      <c r="E16" s="15"/>
      <c r="F16" s="16" t="s">
        <v>95</v>
      </c>
      <c r="G16" s="17">
        <v>6.998743919286724</v>
      </c>
      <c r="H16" s="18">
        <v>3.5574101577393122</v>
      </c>
      <c r="I16" s="18">
        <v>5.147954544302763</v>
      </c>
      <c r="J16" s="17">
        <v>7.886797527358652</v>
      </c>
      <c r="K16" s="18">
        <v>-0.49999999999999956</v>
      </c>
      <c r="L16" s="18">
        <v>-0.5</v>
      </c>
      <c r="M16" s="235">
        <v>-0.40000000000000036</v>
      </c>
      <c r="N16" s="210"/>
      <c r="V16" s="210"/>
      <c r="W16" s="210"/>
      <c r="X16" s="210"/>
    </row>
    <row r="17" spans="2:24" ht="15">
      <c r="B17" s="13"/>
      <c r="C17" s="14"/>
      <c r="D17" s="14" t="s">
        <v>34</v>
      </c>
      <c r="E17" s="15"/>
      <c r="F17" s="16" t="s">
        <v>95</v>
      </c>
      <c r="G17" s="17">
        <v>8.227369562007226</v>
      </c>
      <c r="H17" s="18">
        <v>2.7159896086648416</v>
      </c>
      <c r="I17" s="18">
        <v>5.43382618408701</v>
      </c>
      <c r="J17" s="17">
        <v>7.601987200732168</v>
      </c>
      <c r="K17" s="18">
        <v>-0.5999999999999996</v>
      </c>
      <c r="L17" s="18">
        <v>-0.2999999999999998</v>
      </c>
      <c r="M17" s="235">
        <v>-0.20000000000000018</v>
      </c>
      <c r="N17" s="210"/>
      <c r="V17" s="210"/>
      <c r="W17" s="210"/>
      <c r="X17" s="210"/>
    </row>
    <row r="18" spans="2:24" ht="15">
      <c r="B18" s="13"/>
      <c r="C18" s="14"/>
      <c r="D18" s="14" t="s">
        <v>35</v>
      </c>
      <c r="E18" s="15"/>
      <c r="F18" s="16" t="s">
        <v>101</v>
      </c>
      <c r="G18" s="21">
        <v>4268.737999999899</v>
      </c>
      <c r="H18" s="22">
        <v>5010.51617425901</v>
      </c>
      <c r="I18" s="22">
        <v>5062.586555121339</v>
      </c>
      <c r="J18" s="21">
        <v>5678.111939873863</v>
      </c>
      <c r="K18" s="22">
        <v>6.120903833685588</v>
      </c>
      <c r="L18" s="22">
        <v>-156.27951981453953</v>
      </c>
      <c r="M18" s="237">
        <v>-334.2661736000955</v>
      </c>
      <c r="N18" s="225"/>
      <c r="V18" s="210"/>
      <c r="W18" s="210"/>
      <c r="X18" s="210"/>
    </row>
    <row r="19" spans="2:24" ht="15">
      <c r="B19" s="13"/>
      <c r="C19" s="14" t="s">
        <v>14</v>
      </c>
      <c r="D19" s="14"/>
      <c r="E19" s="15"/>
      <c r="F19" s="16" t="s">
        <v>36</v>
      </c>
      <c r="G19" s="17">
        <v>-0.913341425922616</v>
      </c>
      <c r="H19" s="18">
        <v>-0.7603886484463496</v>
      </c>
      <c r="I19" s="18">
        <v>-0.5081032928605664</v>
      </c>
      <c r="J19" s="17">
        <v>-0.010583318321767572</v>
      </c>
      <c r="K19" s="18">
        <v>-0.10000000000000009</v>
      </c>
      <c r="L19" s="18">
        <v>0.09999999999999998</v>
      </c>
      <c r="M19" s="235">
        <v>0</v>
      </c>
      <c r="N19" s="210"/>
      <c r="V19" s="210"/>
      <c r="W19" s="210"/>
      <c r="X19" s="210"/>
    </row>
    <row r="20" spans="2:24" ht="15">
      <c r="B20" s="13"/>
      <c r="C20" s="14" t="s">
        <v>0</v>
      </c>
      <c r="D20" s="14"/>
      <c r="E20" s="15"/>
      <c r="F20" s="16" t="s">
        <v>102</v>
      </c>
      <c r="G20" s="21">
        <v>78070.813</v>
      </c>
      <c r="H20" s="22">
        <v>80615.49267747888</v>
      </c>
      <c r="I20" s="22">
        <v>84647.8374541848</v>
      </c>
      <c r="J20" s="21">
        <v>89892.09409146954</v>
      </c>
      <c r="K20" s="22">
        <v>-199.83098270194023</v>
      </c>
      <c r="L20" s="22">
        <v>-375.9888541359396</v>
      </c>
      <c r="M20" s="237">
        <v>-438.08469660923583</v>
      </c>
      <c r="N20" s="225"/>
      <c r="V20" s="210"/>
      <c r="W20" s="210"/>
      <c r="X20" s="210"/>
    </row>
    <row r="21" spans="2:24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/>
      <c r="L21" s="19"/>
      <c r="M21" s="238"/>
      <c r="N21" s="210"/>
      <c r="V21" s="210"/>
      <c r="W21" s="210"/>
      <c r="X21" s="210"/>
    </row>
    <row r="22" spans="2:24" ht="15.75" thickBot="1">
      <c r="B22" s="6" t="s">
        <v>7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239"/>
      <c r="N22" s="210"/>
      <c r="V22" s="210"/>
      <c r="W22" s="210"/>
      <c r="X22" s="210"/>
    </row>
    <row r="23" spans="2:24" ht="15">
      <c r="B23" s="13"/>
      <c r="C23" s="14" t="s">
        <v>10</v>
      </c>
      <c r="D23" s="14"/>
      <c r="E23" s="15"/>
      <c r="F23" s="16" t="s">
        <v>128</v>
      </c>
      <c r="G23" s="21">
        <v>2267.0970000000025</v>
      </c>
      <c r="H23" s="22">
        <v>2306.300044480534</v>
      </c>
      <c r="I23" s="22">
        <v>2330.5438376937286</v>
      </c>
      <c r="J23" s="21">
        <v>2355.224337813792</v>
      </c>
      <c r="K23" s="18">
        <v>6.900000000000091</v>
      </c>
      <c r="L23" s="18">
        <v>6.400000000000091</v>
      </c>
      <c r="M23" s="235">
        <v>6.099999999999909</v>
      </c>
      <c r="N23" s="225"/>
      <c r="V23" s="210"/>
      <c r="W23" s="210"/>
      <c r="X23" s="210"/>
    </row>
    <row r="24" spans="2:24" ht="15">
      <c r="B24" s="13"/>
      <c r="C24" s="14" t="s">
        <v>10</v>
      </c>
      <c r="D24" s="14"/>
      <c r="E24" s="15"/>
      <c r="F24" s="16" t="s">
        <v>115</v>
      </c>
      <c r="G24" s="17">
        <v>1.9768355607293842</v>
      </c>
      <c r="H24" s="18">
        <v>1.7292177829414186</v>
      </c>
      <c r="I24" s="18">
        <v>1.051198575450556</v>
      </c>
      <c r="J24" s="17">
        <v>1.0590017540492482</v>
      </c>
      <c r="K24" s="18">
        <v>0.30000000000000004</v>
      </c>
      <c r="L24" s="18">
        <v>0</v>
      </c>
      <c r="M24" s="235">
        <v>0</v>
      </c>
      <c r="N24" s="210"/>
      <c r="V24" s="210"/>
      <c r="W24" s="210"/>
      <c r="X24" s="210"/>
    </row>
    <row r="25" spans="2:24" ht="18">
      <c r="B25" s="13"/>
      <c r="C25" s="14" t="s">
        <v>38</v>
      </c>
      <c r="D25" s="14"/>
      <c r="E25" s="15"/>
      <c r="F25" s="16" t="s">
        <v>129</v>
      </c>
      <c r="G25" s="24">
        <v>314.236</v>
      </c>
      <c r="H25" s="23">
        <v>273.8561999270561</v>
      </c>
      <c r="I25" s="23">
        <v>254.9844965640773</v>
      </c>
      <c r="J25" s="24">
        <v>234.18876937886068</v>
      </c>
      <c r="K25" s="18">
        <v>-9.700000000000045</v>
      </c>
      <c r="L25" s="18">
        <v>-6</v>
      </c>
      <c r="M25" s="235">
        <v>-5.700000000000017</v>
      </c>
      <c r="N25" s="225"/>
      <c r="V25" s="210"/>
      <c r="W25" s="210"/>
      <c r="X25" s="210"/>
    </row>
    <row r="26" spans="2:24" ht="15">
      <c r="B26" s="13"/>
      <c r="C26" s="14" t="s">
        <v>8</v>
      </c>
      <c r="D26" s="14"/>
      <c r="E26" s="15"/>
      <c r="F26" s="16" t="s">
        <v>11</v>
      </c>
      <c r="G26" s="17">
        <v>11.476977294099362</v>
      </c>
      <c r="H26" s="18">
        <v>9.95202766595471</v>
      </c>
      <c r="I26" s="18">
        <v>9.247387391968687</v>
      </c>
      <c r="J26" s="17">
        <v>8.487475921273813</v>
      </c>
      <c r="K26" s="18">
        <v>-0.3000000000000007</v>
      </c>
      <c r="L26" s="18">
        <v>-0.3000000000000007</v>
      </c>
      <c r="M26" s="235">
        <v>-0.1999999999999993</v>
      </c>
      <c r="N26" s="25"/>
      <c r="V26" s="210"/>
      <c r="W26" s="210"/>
      <c r="X26" s="210"/>
    </row>
    <row r="27" spans="2:24" ht="18">
      <c r="B27" s="13"/>
      <c r="C27" s="14" t="s">
        <v>104</v>
      </c>
      <c r="D27" s="14"/>
      <c r="E27" s="15"/>
      <c r="F27" s="16" t="s">
        <v>105</v>
      </c>
      <c r="G27" s="17">
        <v>1.6311938122086533</v>
      </c>
      <c r="H27" s="18">
        <v>0.27056576485195993</v>
      </c>
      <c r="I27" s="18">
        <v>-0.026362447800920563</v>
      </c>
      <c r="J27" s="17">
        <v>-0.4709826922592697</v>
      </c>
      <c r="K27" s="18">
        <v>-0.2</v>
      </c>
      <c r="L27" s="18">
        <v>-0.2</v>
      </c>
      <c r="M27" s="235">
        <v>-0.2</v>
      </c>
      <c r="N27" s="210"/>
      <c r="V27" s="210"/>
      <c r="W27" s="210"/>
      <c r="X27" s="210"/>
    </row>
    <row r="28" spans="2:24" ht="18">
      <c r="B28" s="13"/>
      <c r="C28" s="14" t="s">
        <v>106</v>
      </c>
      <c r="D28" s="14"/>
      <c r="E28" s="15"/>
      <c r="F28" s="16" t="s">
        <v>46</v>
      </c>
      <c r="G28" s="17">
        <v>1.586799096379238</v>
      </c>
      <c r="H28" s="18">
        <v>1.5640461058194575</v>
      </c>
      <c r="I28" s="18">
        <v>2.4235574170506453</v>
      </c>
      <c r="J28" s="17">
        <v>3.113455900623862</v>
      </c>
      <c r="K28" s="18">
        <v>-0.19999999999999996</v>
      </c>
      <c r="L28" s="18">
        <v>0.19999999999999973</v>
      </c>
      <c r="M28" s="235">
        <v>0</v>
      </c>
      <c r="N28" s="210"/>
      <c r="V28" s="210"/>
      <c r="W28" s="210"/>
      <c r="X28" s="210"/>
    </row>
    <row r="29" spans="2:24" ht="18">
      <c r="B29" s="13"/>
      <c r="C29" s="14" t="s">
        <v>107</v>
      </c>
      <c r="D29" s="14"/>
      <c r="E29" s="15"/>
      <c r="F29" s="16" t="s">
        <v>46</v>
      </c>
      <c r="G29" s="17">
        <v>1.1662436538201035</v>
      </c>
      <c r="H29" s="18">
        <v>1.4536747616351136</v>
      </c>
      <c r="I29" s="18">
        <v>3.909655966354933</v>
      </c>
      <c r="J29" s="17">
        <v>5.082555600320163</v>
      </c>
      <c r="K29" s="18">
        <v>-0.5</v>
      </c>
      <c r="L29" s="18">
        <v>-0.19999999999999973</v>
      </c>
      <c r="M29" s="235">
        <v>0</v>
      </c>
      <c r="N29" s="210"/>
      <c r="V29" s="210"/>
      <c r="W29" s="210"/>
      <c r="X29" s="210"/>
    </row>
    <row r="30" spans="2:24" ht="15">
      <c r="B30" s="13"/>
      <c r="C30" s="26" t="s">
        <v>90</v>
      </c>
      <c r="D30" s="26"/>
      <c r="E30" s="27"/>
      <c r="F30" s="28" t="s">
        <v>115</v>
      </c>
      <c r="G30" s="17">
        <v>2.372126850898354</v>
      </c>
      <c r="H30" s="18">
        <v>3.3411603826973675</v>
      </c>
      <c r="I30" s="18">
        <v>4.139945444165804</v>
      </c>
      <c r="J30" s="17">
        <v>3.998672522678632</v>
      </c>
      <c r="K30" s="18">
        <v>0</v>
      </c>
      <c r="L30" s="18">
        <v>0.39999999999999947</v>
      </c>
      <c r="M30" s="235">
        <v>0.20000000000000018</v>
      </c>
      <c r="N30" s="210"/>
      <c r="V30" s="210"/>
      <c r="W30" s="210"/>
      <c r="X30" s="210"/>
    </row>
    <row r="31" spans="2:24" ht="18">
      <c r="B31" s="13"/>
      <c r="C31" s="14" t="s">
        <v>108</v>
      </c>
      <c r="D31" s="14"/>
      <c r="E31" s="15"/>
      <c r="F31" s="16" t="s">
        <v>46</v>
      </c>
      <c r="G31" s="168">
        <v>2.9137529137528873</v>
      </c>
      <c r="H31" s="25">
        <v>3.35994714899914</v>
      </c>
      <c r="I31" s="25">
        <v>4.13927598402249</v>
      </c>
      <c r="J31" s="168">
        <v>3.999144542239492</v>
      </c>
      <c r="K31" s="18">
        <v>0.10000000000000009</v>
      </c>
      <c r="L31" s="18">
        <v>0.39999999999999947</v>
      </c>
      <c r="M31" s="235">
        <v>0.20000000000000018</v>
      </c>
      <c r="N31" s="210"/>
      <c r="V31" s="210"/>
      <c r="W31" s="210"/>
      <c r="X31" s="210"/>
    </row>
    <row r="32" spans="2:24" ht="18">
      <c r="B32" s="13"/>
      <c r="C32" s="14" t="s">
        <v>109</v>
      </c>
      <c r="D32" s="14"/>
      <c r="E32" s="15"/>
      <c r="F32" s="16" t="s">
        <v>46</v>
      </c>
      <c r="G32" s="168">
        <v>3.2365486193767197</v>
      </c>
      <c r="H32" s="25">
        <v>3.6784552721605337</v>
      </c>
      <c r="I32" s="25">
        <v>2.8750699819932066</v>
      </c>
      <c r="J32" s="168">
        <v>2.0997946282059985</v>
      </c>
      <c r="K32" s="18">
        <v>0.30000000000000027</v>
      </c>
      <c r="L32" s="18">
        <v>0.6000000000000001</v>
      </c>
      <c r="M32" s="235">
        <v>0.30000000000000004</v>
      </c>
      <c r="N32" s="210"/>
      <c r="V32" s="210"/>
      <c r="W32" s="210"/>
      <c r="X32" s="210"/>
    </row>
    <row r="33" spans="2:24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/>
      <c r="L33" s="19"/>
      <c r="M33" s="238"/>
      <c r="N33" s="210"/>
      <c r="V33" s="210"/>
      <c r="W33" s="210"/>
      <c r="X33" s="210"/>
    </row>
    <row r="34" spans="2:24" ht="15.75" thickBot="1">
      <c r="B34" s="6" t="s">
        <v>39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239"/>
      <c r="N34" s="210"/>
      <c r="V34" s="210"/>
      <c r="W34" s="210"/>
      <c r="X34" s="210"/>
    </row>
    <row r="35" spans="2:24" ht="15">
      <c r="B35" s="13"/>
      <c r="C35" s="14" t="s">
        <v>9</v>
      </c>
      <c r="D35" s="14"/>
      <c r="E35" s="15"/>
      <c r="F35" s="16" t="s">
        <v>96</v>
      </c>
      <c r="G35" s="17">
        <v>2.997287776668216</v>
      </c>
      <c r="H35" s="18">
        <v>3.783607799669795</v>
      </c>
      <c r="I35" s="18">
        <v>3.7445365534735373</v>
      </c>
      <c r="J35" s="17">
        <v>3.3915441633975547</v>
      </c>
      <c r="K35" s="18">
        <v>0</v>
      </c>
      <c r="L35" s="18">
        <v>0.6000000000000001</v>
      </c>
      <c r="M35" s="240">
        <v>0.2999999999999998</v>
      </c>
      <c r="N35" s="210"/>
      <c r="V35" s="210"/>
      <c r="W35" s="210"/>
      <c r="X35" s="210"/>
    </row>
    <row r="36" spans="2:24" ht="15">
      <c r="B36" s="13"/>
      <c r="C36" s="14" t="s">
        <v>12</v>
      </c>
      <c r="D36" s="14"/>
      <c r="E36" s="15"/>
      <c r="F36" s="16" t="s">
        <v>97</v>
      </c>
      <c r="G36" s="17">
        <v>8.807390632548413</v>
      </c>
      <c r="H36" s="18">
        <v>9.40515199174872</v>
      </c>
      <c r="I36" s="18">
        <v>9.356370004777922</v>
      </c>
      <c r="J36" s="17">
        <v>9.241526640530923</v>
      </c>
      <c r="K36" s="18">
        <v>0.3000000000000007</v>
      </c>
      <c r="L36" s="18">
        <v>0.40000000000000036</v>
      </c>
      <c r="M36" s="235">
        <v>0.29999999999999893</v>
      </c>
      <c r="N36" s="210"/>
      <c r="V36" s="210"/>
      <c r="W36" s="210"/>
      <c r="X36" s="210"/>
    </row>
    <row r="37" spans="2:24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238"/>
      <c r="N37" s="210"/>
      <c r="V37" s="210"/>
      <c r="W37" s="210"/>
      <c r="X37" s="210"/>
    </row>
    <row r="38" spans="2:24" s="154" customFormat="1" ht="18" customHeight="1" thickBot="1">
      <c r="B38" s="6" t="s">
        <v>180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239"/>
      <c r="N38" s="210"/>
      <c r="O38"/>
      <c r="P38"/>
      <c r="Q38"/>
      <c r="R38"/>
      <c r="S38"/>
      <c r="T38"/>
      <c r="U38"/>
      <c r="V38" s="210"/>
      <c r="W38" s="210"/>
      <c r="X38" s="210"/>
    </row>
    <row r="39" spans="2:24" s="154" customFormat="1" ht="15">
      <c r="B39" s="211"/>
      <c r="C39" s="169" t="s">
        <v>159</v>
      </c>
      <c r="D39" s="169"/>
      <c r="E39" s="170"/>
      <c r="F39" s="29" t="s">
        <v>15</v>
      </c>
      <c r="G39" s="168">
        <v>42.658747514259915</v>
      </c>
      <c r="H39" s="25">
        <v>40.85882318703259</v>
      </c>
      <c r="I39" s="25">
        <v>40.21715417147108</v>
      </c>
      <c r="J39" s="168">
        <v>39.9656019639945</v>
      </c>
      <c r="K39" s="222">
        <v>1.1000000000000014</v>
      </c>
      <c r="L39" s="222">
        <v>1.1000000000000014</v>
      </c>
      <c r="M39" s="232">
        <v>1.2000000000000028</v>
      </c>
      <c r="N39" s="210"/>
      <c r="O39" s="210"/>
      <c r="P39" s="210"/>
      <c r="U39" s="210"/>
      <c r="V39" s="210"/>
      <c r="W39" s="210"/>
      <c r="X39" s="210"/>
    </row>
    <row r="40" spans="2:24" s="154" customFormat="1" ht="15">
      <c r="B40" s="211"/>
      <c r="C40" s="169" t="s">
        <v>160</v>
      </c>
      <c r="D40" s="169"/>
      <c r="E40" s="170"/>
      <c r="F40" s="29" t="s">
        <v>15</v>
      </c>
      <c r="G40" s="168">
        <v>45.62814915223184</v>
      </c>
      <c r="H40" s="25">
        <v>43.41008350974059</v>
      </c>
      <c r="I40" s="25">
        <v>42.20152168327027</v>
      </c>
      <c r="J40" s="168">
        <v>41.155752511339614</v>
      </c>
      <c r="K40" s="222">
        <v>1.1</v>
      </c>
      <c r="L40" s="222">
        <v>1.3000000000000043</v>
      </c>
      <c r="M40" s="232">
        <v>1.3000000000000043</v>
      </c>
      <c r="N40" s="210"/>
      <c r="O40" s="210"/>
      <c r="P40" s="210"/>
      <c r="U40" s="210"/>
      <c r="V40" s="210"/>
      <c r="W40" s="210"/>
      <c r="X40" s="210"/>
    </row>
    <row r="41" spans="2:24" s="154" customFormat="1" ht="18">
      <c r="B41" s="211"/>
      <c r="C41" s="169" t="s">
        <v>179</v>
      </c>
      <c r="D41" s="169"/>
      <c r="E41" s="170"/>
      <c r="F41" s="29" t="s">
        <v>15</v>
      </c>
      <c r="G41" s="168">
        <v>-2.9694016379719326</v>
      </c>
      <c r="H41" s="25">
        <v>-2.5512603227079933</v>
      </c>
      <c r="I41" s="25">
        <v>-1.984367511799191</v>
      </c>
      <c r="J41" s="168">
        <v>-1.1901505473451095</v>
      </c>
      <c r="K41" s="222">
        <v>0</v>
      </c>
      <c r="L41" s="222">
        <v>-0.19999999999999996</v>
      </c>
      <c r="M41" s="232">
        <v>-0.09999999999999987</v>
      </c>
      <c r="N41" s="210"/>
      <c r="O41" s="210"/>
      <c r="P41" s="210"/>
      <c r="U41" s="210"/>
      <c r="V41" s="210"/>
      <c r="W41" s="210"/>
      <c r="X41" s="210"/>
    </row>
    <row r="42" spans="2:24" s="154" customFormat="1" ht="15">
      <c r="B42" s="211"/>
      <c r="C42" s="169" t="s">
        <v>187</v>
      </c>
      <c r="D42" s="169"/>
      <c r="E42" s="170"/>
      <c r="F42" s="62" t="s">
        <v>190</v>
      </c>
      <c r="G42" s="168">
        <v>-0.394356323331458</v>
      </c>
      <c r="H42" s="231">
        <v>-0.06465717608697985</v>
      </c>
      <c r="I42" s="231">
        <v>0.11007541508132816</v>
      </c>
      <c r="J42" s="168">
        <v>0.2378065491695624</v>
      </c>
      <c r="K42" s="222">
        <v>-0.049823344138143114</v>
      </c>
      <c r="L42" s="222">
        <v>-0.0037616216624554305</v>
      </c>
      <c r="M42" s="232">
        <v>-0.032217217973269374</v>
      </c>
      <c r="N42" s="210"/>
      <c r="O42" s="210"/>
      <c r="P42" s="210"/>
      <c r="U42" s="210"/>
      <c r="V42" s="210"/>
      <c r="W42" s="210"/>
      <c r="X42" s="210"/>
    </row>
    <row r="43" spans="2:24" s="154" customFormat="1" ht="15">
      <c r="B43" s="211"/>
      <c r="C43" s="169" t="s">
        <v>188</v>
      </c>
      <c r="D43" s="169"/>
      <c r="E43" s="170"/>
      <c r="F43" s="62" t="s">
        <v>190</v>
      </c>
      <c r="G43" s="168">
        <v>-2.198483566655186</v>
      </c>
      <c r="H43" s="231">
        <v>-2.1924543676270964</v>
      </c>
      <c r="I43" s="231">
        <v>-2.065839732965101</v>
      </c>
      <c r="J43" s="168">
        <v>-1.416373386282749</v>
      </c>
      <c r="K43" s="222">
        <v>0.18965511770496235</v>
      </c>
      <c r="L43" s="222">
        <v>-0.12537138011932414</v>
      </c>
      <c r="M43" s="232">
        <v>-0.08060128172426984</v>
      </c>
      <c r="N43" s="210"/>
      <c r="O43" s="210"/>
      <c r="P43" s="210"/>
      <c r="U43" s="210"/>
      <c r="V43" s="210"/>
      <c r="W43" s="210"/>
      <c r="X43" s="210"/>
    </row>
    <row r="44" spans="2:24" s="154" customFormat="1" ht="15">
      <c r="B44" s="211"/>
      <c r="C44" s="169" t="s">
        <v>189</v>
      </c>
      <c r="D44" s="169"/>
      <c r="E44" s="170"/>
      <c r="F44" s="62" t="s">
        <v>190</v>
      </c>
      <c r="G44" s="168">
        <v>-0.7820999839424071</v>
      </c>
      <c r="H44" s="231">
        <v>-0.7735096071668448</v>
      </c>
      <c r="I44" s="231">
        <v>-0.49855298865927966</v>
      </c>
      <c r="J44" s="168">
        <v>0.043565303362509716</v>
      </c>
      <c r="K44" s="222">
        <v>0.0926430599667698</v>
      </c>
      <c r="L44" s="222">
        <v>-0.13686281027368746</v>
      </c>
      <c r="M44" s="232">
        <v>-0.09406701897505859</v>
      </c>
      <c r="N44" s="210"/>
      <c r="O44" s="210"/>
      <c r="P44" s="210"/>
      <c r="U44" s="210"/>
      <c r="V44" s="210"/>
      <c r="W44" s="210"/>
      <c r="X44" s="210"/>
    </row>
    <row r="45" spans="2:24" s="154" customFormat="1" ht="18">
      <c r="B45" s="211"/>
      <c r="C45" s="169" t="s">
        <v>196</v>
      </c>
      <c r="D45" s="169"/>
      <c r="E45" s="170"/>
      <c r="F45" s="62" t="s">
        <v>198</v>
      </c>
      <c r="G45" s="168">
        <v>-0.6436026529371728</v>
      </c>
      <c r="H45" s="231">
        <v>0.008590376775562292</v>
      </c>
      <c r="I45" s="231">
        <v>0.27495661850756514</v>
      </c>
      <c r="J45" s="168">
        <v>0.5421182920217894</v>
      </c>
      <c r="K45" s="222">
        <v>0.31661469777769036</v>
      </c>
      <c r="L45" s="222">
        <v>-0.22950587024045732</v>
      </c>
      <c r="M45" s="232">
        <v>0.04279579129862887</v>
      </c>
      <c r="N45" s="210"/>
      <c r="O45" s="210"/>
      <c r="P45" s="210"/>
      <c r="U45" s="210"/>
      <c r="V45" s="210"/>
      <c r="W45" s="210"/>
      <c r="X45" s="210"/>
    </row>
    <row r="46" spans="2:24" s="154" customFormat="1" ht="15">
      <c r="B46" s="211"/>
      <c r="C46" s="169" t="s">
        <v>158</v>
      </c>
      <c r="D46" s="169"/>
      <c r="E46" s="170"/>
      <c r="F46" s="29" t="s">
        <v>15</v>
      </c>
      <c r="G46" s="168">
        <v>52.908033633516794</v>
      </c>
      <c r="H46" s="25">
        <v>53.451532047188486</v>
      </c>
      <c r="I46" s="25">
        <v>53.342362131029475</v>
      </c>
      <c r="J46" s="168">
        <v>52.100929962639384</v>
      </c>
      <c r="K46" s="222">
        <v>0.6000000000000014</v>
      </c>
      <c r="L46" s="222">
        <v>0.6999999999999957</v>
      </c>
      <c r="M46" s="232">
        <v>0.8000000000000043</v>
      </c>
      <c r="N46" s="210"/>
      <c r="O46" s="210"/>
      <c r="P46" s="210"/>
      <c r="U46" s="210"/>
      <c r="V46" s="210"/>
      <c r="W46" s="210"/>
      <c r="X46" s="210"/>
    </row>
    <row r="47" spans="2:24" s="154" customFormat="1" ht="3.75" customHeight="1">
      <c r="B47" s="13"/>
      <c r="C47" s="14"/>
      <c r="D47" s="14"/>
      <c r="E47" s="15"/>
      <c r="F47" s="15"/>
      <c r="G47" s="16"/>
      <c r="H47" s="19"/>
      <c r="I47" s="19"/>
      <c r="J47" s="16"/>
      <c r="K47" s="19"/>
      <c r="L47" s="19"/>
      <c r="M47" s="238"/>
      <c r="N47" s="210"/>
      <c r="O47" s="210"/>
      <c r="P47" s="210"/>
      <c r="U47" s="210"/>
      <c r="V47" s="210"/>
      <c r="W47" s="210"/>
      <c r="X47" s="210"/>
    </row>
    <row r="48" spans="2:24" ht="15.75" thickBot="1">
      <c r="B48" s="6" t="s">
        <v>16</v>
      </c>
      <c r="C48" s="7"/>
      <c r="D48" s="7"/>
      <c r="E48" s="8"/>
      <c r="F48" s="8"/>
      <c r="G48" s="9"/>
      <c r="H48" s="20"/>
      <c r="I48" s="20"/>
      <c r="J48" s="9"/>
      <c r="K48" s="20"/>
      <c r="L48" s="20"/>
      <c r="M48" s="239"/>
      <c r="N48" s="210"/>
      <c r="O48" s="210"/>
      <c r="P48" s="210"/>
      <c r="U48" s="210"/>
      <c r="V48" s="210"/>
      <c r="W48" s="210"/>
      <c r="X48" s="210"/>
    </row>
    <row r="49" spans="2:24" ht="15">
      <c r="B49" s="13"/>
      <c r="C49" s="14" t="s">
        <v>98</v>
      </c>
      <c r="D49" s="14"/>
      <c r="E49" s="15"/>
      <c r="F49" s="16" t="s">
        <v>15</v>
      </c>
      <c r="G49" s="17">
        <v>2.351267891339078</v>
      </c>
      <c r="H49" s="18">
        <v>2.6728402001781775</v>
      </c>
      <c r="I49" s="18">
        <v>2.0303524236189268</v>
      </c>
      <c r="J49" s="17">
        <v>2.2841640948676645</v>
      </c>
      <c r="K49" s="18">
        <v>-0.3999999999999999</v>
      </c>
      <c r="L49" s="18">
        <v>-0.7999999999999998</v>
      </c>
      <c r="M49" s="235">
        <v>-0.9000000000000004</v>
      </c>
      <c r="N49" s="210"/>
      <c r="O49" s="210"/>
      <c r="P49" s="210"/>
      <c r="U49" s="210"/>
      <c r="V49" s="210"/>
      <c r="W49" s="210"/>
      <c r="X49" s="210"/>
    </row>
    <row r="50" spans="2:24" ht="15">
      <c r="B50" s="13"/>
      <c r="C50" s="14" t="s">
        <v>78</v>
      </c>
      <c r="D50" s="14"/>
      <c r="E50" s="15"/>
      <c r="F50" s="16" t="s">
        <v>15</v>
      </c>
      <c r="G50" s="17">
        <v>-1.3016382884772022</v>
      </c>
      <c r="H50" s="18">
        <v>-1.194246645167249</v>
      </c>
      <c r="I50" s="231">
        <v>-1.615341810971628</v>
      </c>
      <c r="J50" s="17">
        <v>-0.9692646104140813</v>
      </c>
      <c r="K50" s="18">
        <v>-0.3999999999999999</v>
      </c>
      <c r="L50" s="18">
        <v>-0.7000000000000001</v>
      </c>
      <c r="M50" s="235">
        <v>-0.9</v>
      </c>
      <c r="N50" s="210"/>
      <c r="O50" s="229"/>
      <c r="P50" s="210"/>
      <c r="U50" s="210"/>
      <c r="V50" s="210"/>
      <c r="W50" s="210"/>
      <c r="X50" s="210"/>
    </row>
    <row r="51" spans="2:24" ht="3.75" customHeight="1">
      <c r="B51" s="13"/>
      <c r="C51" s="14"/>
      <c r="D51" s="14"/>
      <c r="E51" s="15"/>
      <c r="F51" s="15"/>
      <c r="G51" s="16"/>
      <c r="H51" s="19"/>
      <c r="I51" s="19"/>
      <c r="J51" s="16"/>
      <c r="K51" s="19"/>
      <c r="L51" s="19"/>
      <c r="M51" s="238"/>
      <c r="N51" s="210"/>
      <c r="O51" s="210"/>
      <c r="P51" s="210"/>
      <c r="U51" s="210"/>
      <c r="V51" s="210"/>
      <c r="W51" s="210"/>
      <c r="X51" s="210"/>
    </row>
    <row r="52" spans="2:24" ht="15.75" hidden="1" outlineLevel="1" thickBot="1">
      <c r="B52" s="6" t="s">
        <v>17</v>
      </c>
      <c r="C52" s="7"/>
      <c r="D52" s="7"/>
      <c r="E52" s="8"/>
      <c r="F52" s="8"/>
      <c r="G52" s="9"/>
      <c r="H52" s="20"/>
      <c r="I52" s="20"/>
      <c r="J52" s="9"/>
      <c r="K52" s="20"/>
      <c r="L52" s="20"/>
      <c r="M52" s="239"/>
      <c r="N52" s="210"/>
      <c r="O52" s="210"/>
      <c r="P52" s="210"/>
      <c r="U52" s="210"/>
      <c r="V52" s="210"/>
      <c r="W52" s="210"/>
      <c r="X52" s="210"/>
    </row>
    <row r="53" spans="2:24" ht="15" hidden="1" outlineLevel="1">
      <c r="B53" s="13"/>
      <c r="C53" s="14" t="s">
        <v>41</v>
      </c>
      <c r="D53" s="14"/>
      <c r="E53" s="15"/>
      <c r="F53" s="16" t="s">
        <v>79</v>
      </c>
      <c r="G53" s="16"/>
      <c r="H53" s="19"/>
      <c r="I53" s="19"/>
      <c r="J53" s="16"/>
      <c r="K53" s="19"/>
      <c r="L53" s="19"/>
      <c r="M53" s="238"/>
      <c r="N53" s="210"/>
      <c r="O53" s="210"/>
      <c r="P53" s="210"/>
      <c r="U53" s="210"/>
      <c r="V53" s="210"/>
      <c r="W53" s="210"/>
      <c r="X53" s="210"/>
    </row>
    <row r="54" spans="2:24" ht="15" hidden="1" outlineLevel="1">
      <c r="B54" s="13"/>
      <c r="C54" s="14" t="s">
        <v>18</v>
      </c>
      <c r="D54" s="14"/>
      <c r="E54" s="15"/>
      <c r="F54" s="29" t="s">
        <v>79</v>
      </c>
      <c r="G54" s="16"/>
      <c r="H54" s="19"/>
      <c r="I54" s="19"/>
      <c r="J54" s="16"/>
      <c r="K54" s="19"/>
      <c r="L54" s="19"/>
      <c r="M54" s="238"/>
      <c r="N54" s="210"/>
      <c r="O54" s="210"/>
      <c r="P54" s="210"/>
      <c r="U54" s="210"/>
      <c r="V54" s="210"/>
      <c r="W54" s="210"/>
      <c r="X54" s="210"/>
    </row>
    <row r="55" spans="2:24" ht="3.75" customHeight="1" hidden="1" collapsed="1">
      <c r="B55" s="13"/>
      <c r="C55" s="14"/>
      <c r="D55" s="14"/>
      <c r="E55" s="15"/>
      <c r="F55" s="15"/>
      <c r="G55" s="16"/>
      <c r="H55" s="19"/>
      <c r="I55" s="19"/>
      <c r="J55" s="16"/>
      <c r="K55" s="19"/>
      <c r="L55" s="19"/>
      <c r="M55" s="238"/>
      <c r="N55" s="210"/>
      <c r="O55" s="210"/>
      <c r="P55" s="210"/>
      <c r="U55" s="210"/>
      <c r="V55" s="210"/>
      <c r="W55" s="210"/>
      <c r="X55" s="210"/>
    </row>
    <row r="56" spans="2:24" ht="15.75" thickBot="1">
      <c r="B56" s="6" t="s">
        <v>40</v>
      </c>
      <c r="C56" s="7"/>
      <c r="D56" s="7"/>
      <c r="E56" s="30"/>
      <c r="F56" s="8"/>
      <c r="G56" s="9"/>
      <c r="H56" s="20"/>
      <c r="I56" s="20"/>
      <c r="J56" s="9"/>
      <c r="K56" s="20"/>
      <c r="L56" s="20"/>
      <c r="M56" s="239"/>
      <c r="N56" s="230"/>
      <c r="O56" s="210"/>
      <c r="P56" s="210"/>
      <c r="U56" s="210"/>
      <c r="V56" s="210"/>
      <c r="W56" s="210"/>
      <c r="X56" s="210"/>
    </row>
    <row r="57" spans="2:24" ht="15">
      <c r="B57" s="13"/>
      <c r="C57" s="31" t="s">
        <v>45</v>
      </c>
      <c r="D57" s="31"/>
      <c r="E57" s="15"/>
      <c r="F57" s="16" t="s">
        <v>46</v>
      </c>
      <c r="G57" s="17">
        <v>3.625426336930232</v>
      </c>
      <c r="H57" s="18">
        <v>3.587153798084188</v>
      </c>
      <c r="I57" s="18">
        <v>4.315762590676314</v>
      </c>
      <c r="J57" s="17">
        <v>4.624707172914526</v>
      </c>
      <c r="K57" s="18">
        <v>0.1</v>
      </c>
      <c r="L57" s="18">
        <v>-0.2</v>
      </c>
      <c r="M57" s="235">
        <v>-0.2</v>
      </c>
      <c r="N57" s="210"/>
      <c r="O57" s="210"/>
      <c r="P57" s="210"/>
      <c r="U57" s="210"/>
      <c r="V57" s="210"/>
      <c r="W57" s="210"/>
      <c r="X57" s="210"/>
    </row>
    <row r="58" spans="2:24" ht="15" customHeight="1">
      <c r="B58" s="13"/>
      <c r="C58" s="14" t="s">
        <v>191</v>
      </c>
      <c r="D58" s="14"/>
      <c r="E58" s="15"/>
      <c r="F58" s="16" t="s">
        <v>42</v>
      </c>
      <c r="G58" s="32">
        <v>1.10958375</v>
      </c>
      <c r="H58" s="33">
        <v>1.131878</v>
      </c>
      <c r="I58" s="33">
        <v>1.14267</v>
      </c>
      <c r="J58" s="32">
        <v>1.14267</v>
      </c>
      <c r="K58" s="18">
        <v>3.3</v>
      </c>
      <c r="L58" s="18">
        <v>4.3</v>
      </c>
      <c r="M58" s="235">
        <v>4.3</v>
      </c>
      <c r="N58" s="210"/>
      <c r="O58" s="210"/>
      <c r="P58" s="210"/>
      <c r="U58" s="210"/>
      <c r="V58" s="210"/>
      <c r="W58" s="210"/>
      <c r="X58" s="210"/>
    </row>
    <row r="59" spans="2:24" ht="18">
      <c r="B59" s="13"/>
      <c r="C59" s="14" t="s">
        <v>192</v>
      </c>
      <c r="D59" s="14"/>
      <c r="E59" s="15"/>
      <c r="F59" s="16" t="s">
        <v>42</v>
      </c>
      <c r="G59" s="17">
        <v>52.399408333333334</v>
      </c>
      <c r="H59" s="18">
        <v>43.43340739556721</v>
      </c>
      <c r="I59" s="18">
        <v>49.053</v>
      </c>
      <c r="J59" s="17">
        <v>51.320499999999996</v>
      </c>
      <c r="K59" s="18">
        <v>11.6</v>
      </c>
      <c r="L59" s="18">
        <v>9.8</v>
      </c>
      <c r="M59" s="235">
        <v>9</v>
      </c>
      <c r="N59" s="210"/>
      <c r="O59" s="210"/>
      <c r="P59" s="210"/>
      <c r="U59" s="210"/>
      <c r="V59" s="210"/>
      <c r="W59" s="210"/>
      <c r="X59" s="210"/>
    </row>
    <row r="60" spans="2:24" ht="15">
      <c r="B60" s="13"/>
      <c r="C60" s="14" t="s">
        <v>43</v>
      </c>
      <c r="D60" s="14"/>
      <c r="E60" s="15"/>
      <c r="F60" s="16" t="s">
        <v>46</v>
      </c>
      <c r="G60" s="17">
        <v>-47.04094687274439</v>
      </c>
      <c r="H60" s="18">
        <v>-17.11088201746449</v>
      </c>
      <c r="I60" s="18">
        <v>12.938410641496944</v>
      </c>
      <c r="J60" s="17">
        <v>4.622551118178279</v>
      </c>
      <c r="K60" s="18">
        <v>8.79387988</v>
      </c>
      <c r="L60" s="18">
        <v>-1.8687873</v>
      </c>
      <c r="M60" s="235">
        <v>-0.7979594</v>
      </c>
      <c r="N60" s="210"/>
      <c r="O60" s="210"/>
      <c r="P60" s="210"/>
      <c r="U60" s="210"/>
      <c r="V60" s="210"/>
      <c r="W60" s="210"/>
      <c r="X60" s="210"/>
    </row>
    <row r="61" spans="2:24" ht="15">
      <c r="B61" s="13"/>
      <c r="C61" s="14" t="s">
        <v>44</v>
      </c>
      <c r="D61" s="14"/>
      <c r="E61" s="15"/>
      <c r="F61" s="16" t="s">
        <v>46</v>
      </c>
      <c r="G61" s="17">
        <v>-36.56765868300689</v>
      </c>
      <c r="H61" s="18">
        <v>-18.743523272601635</v>
      </c>
      <c r="I61" s="18">
        <v>11.871758565531849</v>
      </c>
      <c r="J61" s="17">
        <v>4.622551118178308</v>
      </c>
      <c r="K61" s="18">
        <v>6.2</v>
      </c>
      <c r="L61" s="18">
        <v>-3</v>
      </c>
      <c r="M61" s="235">
        <v>-0.8</v>
      </c>
      <c r="N61" s="210"/>
      <c r="O61" s="210"/>
      <c r="P61" s="210"/>
      <c r="U61" s="210"/>
      <c r="V61" s="210"/>
      <c r="W61" s="210"/>
      <c r="X61" s="210"/>
    </row>
    <row r="62" spans="2:24" ht="15">
      <c r="B62" s="13"/>
      <c r="C62" s="14" t="s">
        <v>174</v>
      </c>
      <c r="D62" s="14"/>
      <c r="E62" s="15"/>
      <c r="F62" s="16" t="s">
        <v>46</v>
      </c>
      <c r="G62" s="17">
        <v>-19.9</v>
      </c>
      <c r="H62" s="18">
        <v>-3.31468367581512</v>
      </c>
      <c r="I62" s="18">
        <v>4.3</v>
      </c>
      <c r="J62" s="17">
        <v>4.6</v>
      </c>
      <c r="K62" s="18">
        <v>11.4</v>
      </c>
      <c r="L62" s="25">
        <v>1.3</v>
      </c>
      <c r="M62" s="235">
        <v>-0.1</v>
      </c>
      <c r="N62" s="210"/>
      <c r="O62" s="210"/>
      <c r="P62" s="210"/>
      <c r="U62" s="210"/>
      <c r="V62" s="210"/>
      <c r="W62" s="210"/>
      <c r="X62" s="210"/>
    </row>
    <row r="63" spans="2:24" ht="15">
      <c r="B63" s="13"/>
      <c r="C63" s="14" t="s">
        <v>175</v>
      </c>
      <c r="D63" s="14"/>
      <c r="E63" s="15"/>
      <c r="F63" s="16" t="s">
        <v>99</v>
      </c>
      <c r="G63" s="17">
        <v>-0.01954779971856624</v>
      </c>
      <c r="H63" s="18">
        <v>-0.2531779669225216</v>
      </c>
      <c r="I63" s="18">
        <v>-0.30125000327825546</v>
      </c>
      <c r="J63" s="17">
        <v>-0.2529166676104069</v>
      </c>
      <c r="K63" s="18">
        <v>0</v>
      </c>
      <c r="L63" s="18">
        <v>0</v>
      </c>
      <c r="M63" s="116">
        <v>-0.1</v>
      </c>
      <c r="N63" s="210"/>
      <c r="O63" s="210"/>
      <c r="P63" s="210"/>
      <c r="U63" s="210"/>
      <c r="V63" s="210"/>
      <c r="W63" s="210"/>
      <c r="X63" s="210"/>
    </row>
    <row r="64" spans="2:24" ht="15.75" thickBot="1">
      <c r="B64" s="34"/>
      <c r="C64" s="35" t="s">
        <v>176</v>
      </c>
      <c r="D64" s="35"/>
      <c r="E64" s="36"/>
      <c r="F64" s="37" t="s">
        <v>11</v>
      </c>
      <c r="G64" s="38">
        <v>0.8852458447217941</v>
      </c>
      <c r="H64" s="39">
        <v>0.5403180718421936</v>
      </c>
      <c r="I64" s="39">
        <v>0.741991654038429</v>
      </c>
      <c r="J64" s="38">
        <v>0.9900500476360321</v>
      </c>
      <c r="K64" s="39">
        <v>-0.2</v>
      </c>
      <c r="L64" s="39">
        <v>-0.1</v>
      </c>
      <c r="M64" s="241">
        <v>-0.1</v>
      </c>
      <c r="N64" s="210"/>
      <c r="O64" s="210"/>
      <c r="P64" s="210"/>
      <c r="U64" s="210"/>
      <c r="V64" s="210"/>
      <c r="W64" s="210"/>
      <c r="X64" s="210"/>
    </row>
    <row r="65" spans="2:13" ht="15.75" customHeight="1">
      <c r="B65" s="31" t="s">
        <v>100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5.75" customHeight="1">
      <c r="B66" s="31" t="s">
        <v>110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5.75" customHeight="1">
      <c r="B67" s="31" t="s">
        <v>111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5.75" customHeight="1">
      <c r="B68" s="31" t="s">
        <v>112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ht="15">
      <c r="B69" s="31" t="s">
        <v>122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5">
      <c r="B70" s="31" t="s">
        <v>113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ht="15">
      <c r="B71" s="31" t="s">
        <v>171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ht="15">
      <c r="B72" s="31" t="s">
        <v>172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s="154" customFormat="1" ht="15">
      <c r="B73" s="171" t="s">
        <v>204</v>
      </c>
      <c r="C73" s="171"/>
      <c r="D73" s="171"/>
      <c r="E73" s="171"/>
      <c r="F73" s="31"/>
      <c r="G73" s="31"/>
      <c r="H73" s="31"/>
      <c r="I73" s="31"/>
      <c r="J73" s="31"/>
      <c r="K73" s="31"/>
      <c r="L73" s="31"/>
      <c r="M73" s="31"/>
    </row>
    <row r="74" spans="2:13" s="154" customFormat="1" ht="15">
      <c r="B74" s="171" t="s">
        <v>197</v>
      </c>
      <c r="C74" s="171"/>
      <c r="D74" s="212"/>
      <c r="E74" s="171"/>
      <c r="F74" s="171"/>
      <c r="G74" s="31"/>
      <c r="H74" s="31"/>
      <c r="I74" s="31"/>
      <c r="J74" s="31"/>
      <c r="K74" s="31"/>
      <c r="L74" s="31"/>
      <c r="M74" s="31"/>
    </row>
    <row r="75" spans="2:13" s="154" customFormat="1" ht="15">
      <c r="B75" s="171" t="s">
        <v>203</v>
      </c>
      <c r="C75" s="171"/>
      <c r="D75" s="171"/>
      <c r="E75" s="171"/>
      <c r="F75" s="171"/>
      <c r="G75" s="31"/>
      <c r="H75" s="31"/>
      <c r="I75" s="31"/>
      <c r="J75" s="31"/>
      <c r="K75" s="31"/>
      <c r="L75" s="31"/>
      <c r="M75" s="31"/>
    </row>
    <row r="76" spans="2:13" ht="15">
      <c r="B76" s="31" t="s">
        <v>193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6:16" s="154" customFormat="1" ht="15">
      <c r="F77" s="171"/>
      <c r="G77" s="171"/>
      <c r="H77" s="171"/>
      <c r="I77" s="171"/>
      <c r="J77" s="171"/>
      <c r="K77" s="171"/>
      <c r="L77" s="171"/>
      <c r="M77" s="171"/>
      <c r="N77" s="201"/>
      <c r="O77" s="201"/>
      <c r="P77" s="201"/>
    </row>
    <row r="78" spans="3:4" s="171" customFormat="1" ht="15.75">
      <c r="C78" s="212"/>
      <c r="D78" s="213"/>
    </row>
    <row r="79" s="171" customFormat="1" ht="15"/>
    <row r="80" spans="5:14" ht="15">
      <c r="E80" s="201"/>
      <c r="F80" s="201"/>
      <c r="G80" s="201"/>
      <c r="H80" s="201"/>
      <c r="I80" s="201"/>
      <c r="J80" s="201"/>
      <c r="K80" s="201"/>
      <c r="L80" s="201"/>
      <c r="M80" s="201"/>
      <c r="N80" s="201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Q53" sqref="Q53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0.7109375" style="45" bestFit="1" customWidth="1"/>
    <col min="8" max="8" width="10.0039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117</v>
      </c>
    </row>
    <row r="2" spans="2:27" ht="15" customHeight="1">
      <c r="B2" s="245" t="str">
        <f>"Strednodobá predikcia "&amp;Súhrn!$H$4&amp;" - komponenty HDP [objem]"</f>
        <v>Strednodobá predikcia P2Q-2016 - komponenty HDP [objem]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</row>
    <row r="3" spans="2:27" ht="15" customHeight="1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4"/>
    </row>
    <row r="4" spans="2:27" ht="15">
      <c r="B4" s="276" t="s">
        <v>30</v>
      </c>
      <c r="C4" s="277"/>
      <c r="D4" s="277"/>
      <c r="E4" s="277"/>
      <c r="F4" s="278"/>
      <c r="G4" s="281" t="s">
        <v>75</v>
      </c>
      <c r="H4" s="41" t="s">
        <v>37</v>
      </c>
      <c r="I4" s="263">
        <v>2016</v>
      </c>
      <c r="J4" s="263">
        <v>2017</v>
      </c>
      <c r="K4" s="289">
        <v>2018</v>
      </c>
      <c r="L4" s="285">
        <v>2015</v>
      </c>
      <c r="M4" s="286"/>
      <c r="N4" s="286"/>
      <c r="O4" s="286"/>
      <c r="P4" s="285">
        <v>2016</v>
      </c>
      <c r="Q4" s="286"/>
      <c r="R4" s="286"/>
      <c r="S4" s="286"/>
      <c r="T4" s="285">
        <v>2017</v>
      </c>
      <c r="U4" s="286"/>
      <c r="V4" s="286"/>
      <c r="W4" s="287"/>
      <c r="X4" s="286">
        <v>2018</v>
      </c>
      <c r="Y4" s="286"/>
      <c r="Z4" s="286"/>
      <c r="AA4" s="288"/>
    </row>
    <row r="5" spans="2:27" ht="15">
      <c r="B5" s="270"/>
      <c r="C5" s="271"/>
      <c r="D5" s="271"/>
      <c r="E5" s="271"/>
      <c r="F5" s="272"/>
      <c r="G5" s="274"/>
      <c r="H5" s="42">
        <v>2015</v>
      </c>
      <c r="I5" s="264"/>
      <c r="J5" s="264"/>
      <c r="K5" s="290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55"/>
      <c r="J6" s="56"/>
      <c r="K6" s="54"/>
      <c r="L6" s="57"/>
      <c r="M6" s="57"/>
      <c r="N6" s="57"/>
      <c r="O6" s="58"/>
      <c r="P6" s="57"/>
      <c r="Q6" s="57"/>
      <c r="R6" s="57"/>
      <c r="S6" s="58"/>
      <c r="T6" s="59"/>
      <c r="U6" s="57"/>
      <c r="V6" s="57"/>
      <c r="W6" s="58"/>
      <c r="X6" s="57"/>
      <c r="Y6" s="57"/>
      <c r="Z6" s="57"/>
      <c r="AA6" s="60"/>
    </row>
    <row r="7" spans="2:27" ht="15">
      <c r="B7" s="61"/>
      <c r="C7" s="57" t="s">
        <v>0</v>
      </c>
      <c r="D7" s="57"/>
      <c r="E7" s="57"/>
      <c r="F7" s="58"/>
      <c r="G7" s="62" t="s">
        <v>132</v>
      </c>
      <c r="H7" s="83">
        <v>78070.813</v>
      </c>
      <c r="I7" s="84">
        <v>80615.49267747888</v>
      </c>
      <c r="J7" s="84">
        <v>84647.8374541848</v>
      </c>
      <c r="K7" s="83">
        <v>89892.09409146954</v>
      </c>
      <c r="L7" s="85">
        <v>19264.1520109275</v>
      </c>
      <c r="M7" s="85">
        <v>19429.9451001702</v>
      </c>
      <c r="N7" s="85">
        <v>19598.1917961827</v>
      </c>
      <c r="O7" s="86">
        <v>19778.5240927196</v>
      </c>
      <c r="P7" s="85">
        <v>19889.9705059444</v>
      </c>
      <c r="Q7" s="85">
        <v>20031.870340692374</v>
      </c>
      <c r="R7" s="85">
        <v>20214.370723494474</v>
      </c>
      <c r="S7" s="86">
        <v>20479.28110734764</v>
      </c>
      <c r="T7" s="87">
        <v>20741.999204497355</v>
      </c>
      <c r="U7" s="85">
        <v>21015.520538855875</v>
      </c>
      <c r="V7" s="85">
        <v>21297.698256537547</v>
      </c>
      <c r="W7" s="86">
        <v>21592.61945429403</v>
      </c>
      <c r="X7" s="85">
        <v>21978.31362487764</v>
      </c>
      <c r="Y7" s="85">
        <v>22299.881600621888</v>
      </c>
      <c r="Z7" s="85">
        <v>22644.653393209275</v>
      </c>
      <c r="AA7" s="88">
        <v>22969.245472760747</v>
      </c>
    </row>
    <row r="8" spans="2:27" ht="15">
      <c r="B8" s="61"/>
      <c r="C8" s="57"/>
      <c r="D8" s="57"/>
      <c r="E8" s="57" t="s">
        <v>31</v>
      </c>
      <c r="F8" s="58"/>
      <c r="G8" s="62" t="s">
        <v>132</v>
      </c>
      <c r="H8" s="86">
        <v>43698.47900000001</v>
      </c>
      <c r="I8" s="85">
        <v>45114.632962478274</v>
      </c>
      <c r="J8" s="22">
        <v>47496.627058428785</v>
      </c>
      <c r="K8" s="86">
        <v>49982.258332834695</v>
      </c>
      <c r="L8" s="85">
        <v>10801.5656563389</v>
      </c>
      <c r="M8" s="85">
        <v>10899.8065422318</v>
      </c>
      <c r="N8" s="85">
        <v>10969.591791081699</v>
      </c>
      <c r="O8" s="86">
        <v>11027.5150103476</v>
      </c>
      <c r="P8" s="85">
        <v>11049.43444513668</v>
      </c>
      <c r="Q8" s="85">
        <v>11205.00112541429</v>
      </c>
      <c r="R8" s="85">
        <v>11364.497095560642</v>
      </c>
      <c r="S8" s="86">
        <v>11495.700296366662</v>
      </c>
      <c r="T8" s="87">
        <v>11644.511404017829</v>
      </c>
      <c r="U8" s="85">
        <v>11797.469610682285</v>
      </c>
      <c r="V8" s="85">
        <v>11950.486733426036</v>
      </c>
      <c r="W8" s="86">
        <v>12104.15931030264</v>
      </c>
      <c r="X8" s="85">
        <v>12259.323636771975</v>
      </c>
      <c r="Y8" s="85">
        <v>12417.09018455446</v>
      </c>
      <c r="Z8" s="85">
        <v>12575.471883722854</v>
      </c>
      <c r="AA8" s="88">
        <v>12730.372627785411</v>
      </c>
    </row>
    <row r="9" spans="2:27" ht="15">
      <c r="B9" s="61"/>
      <c r="C9" s="57"/>
      <c r="D9" s="57"/>
      <c r="E9" s="57" t="s">
        <v>32</v>
      </c>
      <c r="F9" s="58"/>
      <c r="G9" s="62" t="s">
        <v>132</v>
      </c>
      <c r="H9" s="86">
        <v>14853.80000000001</v>
      </c>
      <c r="I9" s="85">
        <v>15475.329814561184</v>
      </c>
      <c r="J9" s="85">
        <v>15993.844604005671</v>
      </c>
      <c r="K9" s="86">
        <v>16530.24993454667</v>
      </c>
      <c r="L9" s="85">
        <v>3644.50920142909</v>
      </c>
      <c r="M9" s="85">
        <v>3692.56035060254</v>
      </c>
      <c r="N9" s="85">
        <v>3740.51479394248</v>
      </c>
      <c r="O9" s="86">
        <v>3776.2156540259</v>
      </c>
      <c r="P9" s="85">
        <v>3804.55399659368</v>
      </c>
      <c r="Q9" s="85">
        <v>3844.366875149026</v>
      </c>
      <c r="R9" s="85">
        <v>3889.5285826101936</v>
      </c>
      <c r="S9" s="86">
        <v>3936.880360208284</v>
      </c>
      <c r="T9" s="87">
        <v>3962.4136555785753</v>
      </c>
      <c r="U9" s="85">
        <v>3984.750878769468</v>
      </c>
      <c r="V9" s="85">
        <v>4009.692348180758</v>
      </c>
      <c r="W9" s="86">
        <v>4036.9877214768694</v>
      </c>
      <c r="X9" s="85">
        <v>4073.7202057323248</v>
      </c>
      <c r="Y9" s="85">
        <v>4112.556611679102</v>
      </c>
      <c r="Z9" s="85">
        <v>4151.974117729736</v>
      </c>
      <c r="AA9" s="88">
        <v>4191.998999405507</v>
      </c>
    </row>
    <row r="10" spans="2:27" ht="15">
      <c r="B10" s="61"/>
      <c r="C10" s="57"/>
      <c r="D10" s="57"/>
      <c r="E10" s="57" t="s">
        <v>1</v>
      </c>
      <c r="F10" s="58"/>
      <c r="G10" s="62" t="s">
        <v>132</v>
      </c>
      <c r="H10" s="86">
        <v>17968.563999999988</v>
      </c>
      <c r="I10" s="85">
        <v>18270.671373986952</v>
      </c>
      <c r="J10" s="85">
        <v>19696.98665703191</v>
      </c>
      <c r="K10" s="86">
        <v>21288.902416353874</v>
      </c>
      <c r="L10" s="85">
        <v>4158.33873112682</v>
      </c>
      <c r="M10" s="85">
        <v>4359.4983666933</v>
      </c>
      <c r="N10" s="85">
        <v>4621.46149537695</v>
      </c>
      <c r="O10" s="86">
        <v>4829.26540680292</v>
      </c>
      <c r="P10" s="85">
        <v>4509.01719728522</v>
      </c>
      <c r="Q10" s="85">
        <v>4495.5991218225445</v>
      </c>
      <c r="R10" s="85">
        <v>4571.777256351616</v>
      </c>
      <c r="S10" s="86">
        <v>4694.277798527573</v>
      </c>
      <c r="T10" s="87">
        <v>4802.358576213843</v>
      </c>
      <c r="U10" s="85">
        <v>4884.709782568233</v>
      </c>
      <c r="V10" s="85">
        <v>4964.783877941654</v>
      </c>
      <c r="W10" s="86">
        <v>5045.134420308181</v>
      </c>
      <c r="X10" s="85">
        <v>5176.550145529595</v>
      </c>
      <c r="Y10" s="85">
        <v>5283.586589757896</v>
      </c>
      <c r="Z10" s="85">
        <v>5374.756520056648</v>
      </c>
      <c r="AA10" s="88">
        <v>5454.009161009734</v>
      </c>
    </row>
    <row r="11" spans="2:27" ht="15">
      <c r="B11" s="61"/>
      <c r="C11" s="57"/>
      <c r="D11" s="57"/>
      <c r="E11" s="57" t="s">
        <v>2</v>
      </c>
      <c r="F11" s="58"/>
      <c r="G11" s="62" t="s">
        <v>132</v>
      </c>
      <c r="H11" s="86">
        <v>76520.843</v>
      </c>
      <c r="I11" s="85">
        <v>78860.6341510264</v>
      </c>
      <c r="J11" s="85">
        <v>83187.45831946636</v>
      </c>
      <c r="K11" s="86">
        <v>87801.41068373524</v>
      </c>
      <c r="L11" s="85">
        <v>18604.41358889481</v>
      </c>
      <c r="M11" s="85">
        <v>18951.86525952764</v>
      </c>
      <c r="N11" s="85">
        <v>19331.568080401128</v>
      </c>
      <c r="O11" s="86">
        <v>19632.99607117642</v>
      </c>
      <c r="P11" s="85">
        <v>19363.00563901558</v>
      </c>
      <c r="Q11" s="85">
        <v>19544.96712238586</v>
      </c>
      <c r="R11" s="85">
        <v>19825.802934522453</v>
      </c>
      <c r="S11" s="86">
        <v>20126.85845510252</v>
      </c>
      <c r="T11" s="87">
        <v>20409.283635810243</v>
      </c>
      <c r="U11" s="85">
        <v>20666.930272019985</v>
      </c>
      <c r="V11" s="85">
        <v>20924.962959548448</v>
      </c>
      <c r="W11" s="86">
        <v>21186.281452087693</v>
      </c>
      <c r="X11" s="85">
        <v>21509.593988033892</v>
      </c>
      <c r="Y11" s="85">
        <v>21813.233385991458</v>
      </c>
      <c r="Z11" s="85">
        <v>22102.20252150924</v>
      </c>
      <c r="AA11" s="88">
        <v>22376.38078820065</v>
      </c>
    </row>
    <row r="12" spans="2:27" ht="15">
      <c r="B12" s="61"/>
      <c r="C12" s="57"/>
      <c r="D12" s="57" t="s">
        <v>33</v>
      </c>
      <c r="E12" s="57"/>
      <c r="F12" s="58"/>
      <c r="G12" s="62" t="s">
        <v>132</v>
      </c>
      <c r="H12" s="86">
        <v>73226.576</v>
      </c>
      <c r="I12" s="85">
        <v>74700.746822975</v>
      </c>
      <c r="J12" s="85">
        <v>80126.87089644048</v>
      </c>
      <c r="K12" s="86">
        <v>88285.357485497</v>
      </c>
      <c r="L12" s="85">
        <v>18189.0285132384</v>
      </c>
      <c r="M12" s="85">
        <v>18083.703668643</v>
      </c>
      <c r="N12" s="85">
        <v>18293.6144587877</v>
      </c>
      <c r="O12" s="86">
        <v>18660.2293593309</v>
      </c>
      <c r="P12" s="85">
        <v>18287.099093275043</v>
      </c>
      <c r="Q12" s="85">
        <v>18509.684077582486</v>
      </c>
      <c r="R12" s="85">
        <v>18790.78474708858</v>
      </c>
      <c r="S12" s="86">
        <v>19113.17890502889</v>
      </c>
      <c r="T12" s="87">
        <v>19447.252614835255</v>
      </c>
      <c r="U12" s="85">
        <v>19828.478284611992</v>
      </c>
      <c r="V12" s="85">
        <v>20223.87306725287</v>
      </c>
      <c r="W12" s="86">
        <v>20627.26692974036</v>
      </c>
      <c r="X12" s="85">
        <v>21281.679606380963</v>
      </c>
      <c r="Y12" s="85">
        <v>21765.641782571096</v>
      </c>
      <c r="Z12" s="85">
        <v>22355.079086796042</v>
      </c>
      <c r="AA12" s="88">
        <v>22882.9570097489</v>
      </c>
    </row>
    <row r="13" spans="2:27" ht="15">
      <c r="B13" s="61"/>
      <c r="C13" s="57"/>
      <c r="D13" s="57" t="s">
        <v>34</v>
      </c>
      <c r="E13" s="57"/>
      <c r="F13" s="58"/>
      <c r="G13" s="62" t="s">
        <v>132</v>
      </c>
      <c r="H13" s="86">
        <v>71332.2969999999</v>
      </c>
      <c r="I13" s="85">
        <v>72569.35114031786</v>
      </c>
      <c r="J13" s="85">
        <v>78399.22925995974</v>
      </c>
      <c r="K13" s="86">
        <v>86186.9756772905</v>
      </c>
      <c r="L13" s="85">
        <v>17466.0547671659</v>
      </c>
      <c r="M13" s="85">
        <v>17681.8281955817</v>
      </c>
      <c r="N13" s="85">
        <v>17976.1928219095</v>
      </c>
      <c r="O13" s="86">
        <v>18208.2212153428</v>
      </c>
      <c r="P13" s="85">
        <v>17688.72268737962</v>
      </c>
      <c r="Q13" s="85">
        <v>17946.4215929335</v>
      </c>
      <c r="R13" s="85">
        <v>18282.906852709333</v>
      </c>
      <c r="S13" s="86">
        <v>18651.300007295402</v>
      </c>
      <c r="T13" s="87">
        <v>19005.527476364878</v>
      </c>
      <c r="U13" s="85">
        <v>19398.257638051233</v>
      </c>
      <c r="V13" s="85">
        <v>19796.965536783915</v>
      </c>
      <c r="W13" s="86">
        <v>20198.478608759713</v>
      </c>
      <c r="X13" s="85">
        <v>20807.522591179604</v>
      </c>
      <c r="Y13" s="85">
        <v>21272.204433144794</v>
      </c>
      <c r="Z13" s="85">
        <v>21810.08280442776</v>
      </c>
      <c r="AA13" s="88">
        <v>22297.165848538334</v>
      </c>
    </row>
    <row r="14" spans="2:27" ht="15.75" thickBot="1">
      <c r="B14" s="63"/>
      <c r="C14" s="64"/>
      <c r="D14" s="64" t="s">
        <v>35</v>
      </c>
      <c r="E14" s="64"/>
      <c r="F14" s="65"/>
      <c r="G14" s="104" t="s">
        <v>132</v>
      </c>
      <c r="H14" s="89">
        <v>1894.2790000001005</v>
      </c>
      <c r="I14" s="90">
        <v>2131.395682657141</v>
      </c>
      <c r="J14" s="90">
        <v>1727.6416364807374</v>
      </c>
      <c r="K14" s="89">
        <v>2098.381808206512</v>
      </c>
      <c r="L14" s="90">
        <v>722.973746072501</v>
      </c>
      <c r="M14" s="90">
        <v>401.8754730613</v>
      </c>
      <c r="N14" s="90">
        <v>317.42163687819993</v>
      </c>
      <c r="O14" s="89">
        <v>452.0081439880996</v>
      </c>
      <c r="P14" s="90">
        <v>598.3764058954221</v>
      </c>
      <c r="Q14" s="90">
        <v>563.2624846489853</v>
      </c>
      <c r="R14" s="90">
        <v>507.87789437924584</v>
      </c>
      <c r="S14" s="89">
        <v>461.878897733488</v>
      </c>
      <c r="T14" s="91">
        <v>441.7251384703777</v>
      </c>
      <c r="U14" s="90">
        <v>430.22064656075963</v>
      </c>
      <c r="V14" s="90">
        <v>426.90753046895406</v>
      </c>
      <c r="W14" s="89">
        <v>428.78832098064595</v>
      </c>
      <c r="X14" s="90">
        <v>474.1570152013592</v>
      </c>
      <c r="Y14" s="90">
        <v>493.4373494263018</v>
      </c>
      <c r="Z14" s="90">
        <v>544.9962823682836</v>
      </c>
      <c r="AA14" s="92">
        <v>585.7911612105672</v>
      </c>
    </row>
    <row r="15" ht="15.75" thickBot="1">
      <c r="G15" s="68"/>
    </row>
    <row r="16" spans="2:27" ht="15" customHeight="1">
      <c r="B16" s="245" t="str">
        <f>"Strednodobá predikcia "&amp;Súhrn!$H$4&amp;" - komponenty HDP [zmena oproti predchádzajúcemu obdobiu]"</f>
        <v>Strednodobá predikcia P2Q-2016 - komponenty HDP [zmena oproti predchádzajúcemu obdobiu]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7"/>
    </row>
    <row r="17" spans="2:27" ht="15" customHeight="1"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4"/>
    </row>
    <row r="18" spans="2:27" ht="15">
      <c r="B18" s="276" t="s">
        <v>30</v>
      </c>
      <c r="C18" s="277"/>
      <c r="D18" s="277"/>
      <c r="E18" s="277"/>
      <c r="F18" s="278"/>
      <c r="G18" s="281" t="s">
        <v>75</v>
      </c>
      <c r="H18" s="41" t="s">
        <v>37</v>
      </c>
      <c r="I18" s="263">
        <f>I$4</f>
        <v>2016</v>
      </c>
      <c r="J18" s="263">
        <f>J$4</f>
        <v>2017</v>
      </c>
      <c r="K18" s="289">
        <f>K$4</f>
        <v>2018</v>
      </c>
      <c r="L18" s="285">
        <f>L$4</f>
        <v>2015</v>
      </c>
      <c r="M18" s="286"/>
      <c r="N18" s="286"/>
      <c r="O18" s="286"/>
      <c r="P18" s="285">
        <f>P$4</f>
        <v>2016</v>
      </c>
      <c r="Q18" s="286"/>
      <c r="R18" s="286"/>
      <c r="S18" s="286"/>
      <c r="T18" s="285">
        <f>T$4</f>
        <v>2017</v>
      </c>
      <c r="U18" s="286"/>
      <c r="V18" s="286"/>
      <c r="W18" s="287"/>
      <c r="X18" s="286">
        <f>X$4</f>
        <v>2018</v>
      </c>
      <c r="Y18" s="286"/>
      <c r="Z18" s="286"/>
      <c r="AA18" s="288"/>
    </row>
    <row r="19" spans="2:27" ht="15">
      <c r="B19" s="270"/>
      <c r="C19" s="271"/>
      <c r="D19" s="271"/>
      <c r="E19" s="271"/>
      <c r="F19" s="272"/>
      <c r="G19" s="274"/>
      <c r="H19" s="42">
        <f>$H$5</f>
        <v>2015</v>
      </c>
      <c r="I19" s="264"/>
      <c r="J19" s="264"/>
      <c r="K19" s="290"/>
      <c r="L19" s="46" t="s">
        <v>3</v>
      </c>
      <c r="M19" s="46" t="s">
        <v>4</v>
      </c>
      <c r="N19" s="46" t="s">
        <v>5</v>
      </c>
      <c r="O19" s="157" t="s">
        <v>6</v>
      </c>
      <c r="P19" s="46" t="s">
        <v>3</v>
      </c>
      <c r="Q19" s="46" t="s">
        <v>4</v>
      </c>
      <c r="R19" s="46" t="s">
        <v>5</v>
      </c>
      <c r="S19" s="157" t="s">
        <v>6</v>
      </c>
      <c r="T19" s="48" t="s">
        <v>3</v>
      </c>
      <c r="U19" s="46" t="s">
        <v>4</v>
      </c>
      <c r="V19" s="46" t="s">
        <v>5</v>
      </c>
      <c r="W19" s="157" t="s">
        <v>6</v>
      </c>
      <c r="X19" s="46" t="s">
        <v>3</v>
      </c>
      <c r="Y19" s="46" t="s">
        <v>4</v>
      </c>
      <c r="Z19" s="46" t="s">
        <v>5</v>
      </c>
      <c r="AA19" s="49" t="s">
        <v>6</v>
      </c>
    </row>
    <row r="20" spans="2:27" ht="3.75" customHeight="1">
      <c r="B20" s="50"/>
      <c r="C20" s="51"/>
      <c r="D20" s="51"/>
      <c r="E20" s="51"/>
      <c r="F20" s="52"/>
      <c r="G20" s="40"/>
      <c r="H20" s="54"/>
      <c r="I20" s="55"/>
      <c r="J20" s="56"/>
      <c r="K20" s="54"/>
      <c r="L20" s="57"/>
      <c r="M20" s="57"/>
      <c r="N20" s="57"/>
      <c r="O20" s="58"/>
      <c r="P20" s="57"/>
      <c r="Q20" s="57"/>
      <c r="R20" s="57"/>
      <c r="S20" s="58"/>
      <c r="T20" s="59"/>
      <c r="U20" s="57"/>
      <c r="V20" s="57"/>
      <c r="W20" s="58"/>
      <c r="X20" s="57"/>
      <c r="Y20" s="57"/>
      <c r="Z20" s="57"/>
      <c r="AA20" s="60"/>
    </row>
    <row r="21" spans="2:27" ht="15">
      <c r="B21" s="61"/>
      <c r="C21" s="57" t="s">
        <v>0</v>
      </c>
      <c r="D21" s="57"/>
      <c r="E21" s="57"/>
      <c r="F21" s="58"/>
      <c r="G21" s="62" t="s">
        <v>133</v>
      </c>
      <c r="H21" s="75">
        <v>3.595003065923194</v>
      </c>
      <c r="I21" s="76">
        <v>3.320309652156112</v>
      </c>
      <c r="J21" s="76">
        <v>3.500232393544465</v>
      </c>
      <c r="K21" s="75">
        <v>4.2054292072722745</v>
      </c>
      <c r="L21" s="76">
        <v>1.0438321995299304</v>
      </c>
      <c r="M21" s="76">
        <v>0.9342710565984618</v>
      </c>
      <c r="N21" s="76">
        <v>0.9522225663266113</v>
      </c>
      <c r="O21" s="75">
        <v>0.9537431207334208</v>
      </c>
      <c r="P21" s="76">
        <v>0.7323045247739941</v>
      </c>
      <c r="Q21" s="76">
        <v>0.7023468000001429</v>
      </c>
      <c r="R21" s="76">
        <v>0.7400000000000517</v>
      </c>
      <c r="S21" s="75">
        <v>0.9108950125553719</v>
      </c>
      <c r="T21" s="77">
        <v>0.8745563591392056</v>
      </c>
      <c r="U21" s="76">
        <v>0.8888440734391025</v>
      </c>
      <c r="V21" s="76">
        <v>0.9083225565030375</v>
      </c>
      <c r="W21" s="75">
        <v>0.9195235826739037</v>
      </c>
      <c r="X21" s="76">
        <v>1.3067627951417933</v>
      </c>
      <c r="Y21" s="76">
        <v>0.9673126618194203</v>
      </c>
      <c r="Z21" s="76">
        <v>1.0339910305379618</v>
      </c>
      <c r="AA21" s="78">
        <v>0.9006072458103773</v>
      </c>
    </row>
    <row r="22" spans="2:27" ht="15">
      <c r="B22" s="61"/>
      <c r="C22" s="57"/>
      <c r="D22" s="57"/>
      <c r="E22" s="57" t="s">
        <v>31</v>
      </c>
      <c r="F22" s="58"/>
      <c r="G22" s="62" t="s">
        <v>133</v>
      </c>
      <c r="H22" s="75">
        <v>2.3668421900249683</v>
      </c>
      <c r="I22" s="76">
        <v>3.35269232207132</v>
      </c>
      <c r="J22" s="76">
        <v>3.7981553197871136</v>
      </c>
      <c r="K22" s="75">
        <v>3.522637204466889</v>
      </c>
      <c r="L22" s="76">
        <v>0.4978679968358506</v>
      </c>
      <c r="M22" s="76">
        <v>0.7376894715787898</v>
      </c>
      <c r="N22" s="76">
        <v>0.7186415952903786</v>
      </c>
      <c r="O22" s="75">
        <v>0.6635400714445296</v>
      </c>
      <c r="P22" s="76">
        <v>0.8444899999999507</v>
      </c>
      <c r="Q22" s="76">
        <v>0.8977725167692512</v>
      </c>
      <c r="R22" s="76">
        <v>1.0665646396849695</v>
      </c>
      <c r="S22" s="75">
        <v>0.8662974978217619</v>
      </c>
      <c r="T22" s="77">
        <v>0.9127065293869094</v>
      </c>
      <c r="U22" s="76">
        <v>0.9637202600403185</v>
      </c>
      <c r="V22" s="76">
        <v>0.9419091339492667</v>
      </c>
      <c r="W22" s="75">
        <v>0.9261798704567354</v>
      </c>
      <c r="X22" s="76">
        <v>0.856990093527827</v>
      </c>
      <c r="Y22" s="76">
        <v>0.8267134772046063</v>
      </c>
      <c r="Z22" s="76">
        <v>0.8017706892921979</v>
      </c>
      <c r="AA22" s="78">
        <v>0.7768563925760361</v>
      </c>
    </row>
    <row r="23" spans="2:27" ht="15">
      <c r="B23" s="61"/>
      <c r="C23" s="57"/>
      <c r="D23" s="57"/>
      <c r="E23" s="57" t="s">
        <v>32</v>
      </c>
      <c r="F23" s="58"/>
      <c r="G23" s="62" t="s">
        <v>133</v>
      </c>
      <c r="H23" s="75">
        <v>3.4386987629245596</v>
      </c>
      <c r="I23" s="76">
        <v>2.3686138601563442</v>
      </c>
      <c r="J23" s="76">
        <v>1.1067490925592267</v>
      </c>
      <c r="K23" s="75">
        <v>1.0094788457532218</v>
      </c>
      <c r="L23" s="76">
        <v>0.40735797052579414</v>
      </c>
      <c r="M23" s="76">
        <v>1.0790598939658764</v>
      </c>
      <c r="N23" s="76">
        <v>1.069098229226583</v>
      </c>
      <c r="O23" s="75">
        <v>0.6843431569206757</v>
      </c>
      <c r="P23" s="76">
        <v>0.385738811026215</v>
      </c>
      <c r="Q23" s="76">
        <v>0.41176057626290685</v>
      </c>
      <c r="R23" s="76">
        <v>0.46753284882181845</v>
      </c>
      <c r="S23" s="75">
        <v>0.43117923158992255</v>
      </c>
      <c r="T23" s="77">
        <v>0.18459416565200115</v>
      </c>
      <c r="U23" s="76">
        <v>0.13778209467338343</v>
      </c>
      <c r="V23" s="76">
        <v>0.19967252898854326</v>
      </c>
      <c r="W23" s="75">
        <v>0.22258970081195173</v>
      </c>
      <c r="X23" s="76">
        <v>0.26482053647821147</v>
      </c>
      <c r="Y23" s="76">
        <v>0.29065414981019444</v>
      </c>
      <c r="Z23" s="76">
        <v>0.28532706073049496</v>
      </c>
      <c r="AA23" s="78">
        <v>0.3147921538677849</v>
      </c>
    </row>
    <row r="24" spans="2:27" ht="15">
      <c r="B24" s="61"/>
      <c r="C24" s="57"/>
      <c r="D24" s="57"/>
      <c r="E24" s="57" t="s">
        <v>1</v>
      </c>
      <c r="F24" s="58"/>
      <c r="G24" s="62" t="s">
        <v>133</v>
      </c>
      <c r="H24" s="75">
        <v>13.97092206629111</v>
      </c>
      <c r="I24" s="76">
        <v>0.8799057748475576</v>
      </c>
      <c r="J24" s="76">
        <v>5.907318062809438</v>
      </c>
      <c r="K24" s="75">
        <v>5.932764203617765</v>
      </c>
      <c r="L24" s="76">
        <v>2.710034207054562</v>
      </c>
      <c r="M24" s="76">
        <v>4.684304557494585</v>
      </c>
      <c r="N24" s="76">
        <v>6.344308816317536</v>
      </c>
      <c r="O24" s="75">
        <v>4.256779749557722</v>
      </c>
      <c r="P24" s="76">
        <v>-6.776129716409358</v>
      </c>
      <c r="Q24" s="76">
        <v>-0.6369863396054001</v>
      </c>
      <c r="R24" s="76">
        <v>1.27043234893722</v>
      </c>
      <c r="S24" s="75">
        <v>2.2159063422082</v>
      </c>
      <c r="T24" s="77">
        <v>1.8351823271059402</v>
      </c>
      <c r="U24" s="76">
        <v>1.2521827255599192</v>
      </c>
      <c r="V24" s="76">
        <v>1.1828190465891453</v>
      </c>
      <c r="W24" s="75">
        <v>1.1428487223372485</v>
      </c>
      <c r="X24" s="76">
        <v>2.088219149561837</v>
      </c>
      <c r="Y24" s="76">
        <v>1.5178983334677127</v>
      </c>
      <c r="Z24" s="76">
        <v>1.1774146952050444</v>
      </c>
      <c r="AA24" s="78">
        <v>0.9242555360669655</v>
      </c>
    </row>
    <row r="25" spans="2:27" ht="15">
      <c r="B25" s="61"/>
      <c r="C25" s="57"/>
      <c r="D25" s="57"/>
      <c r="E25" s="57" t="s">
        <v>2</v>
      </c>
      <c r="F25" s="58"/>
      <c r="G25" s="62" t="s">
        <v>133</v>
      </c>
      <c r="H25" s="75">
        <v>5.224643279997494</v>
      </c>
      <c r="I25" s="76">
        <v>2.5508252644653027</v>
      </c>
      <c r="J25" s="76">
        <v>3.788744158101437</v>
      </c>
      <c r="K25" s="75">
        <v>3.6454512642440307</v>
      </c>
      <c r="L25" s="76">
        <v>0.991223382040161</v>
      </c>
      <c r="M25" s="76">
        <v>1.7324666666588229</v>
      </c>
      <c r="N25" s="76">
        <v>2.147785389094153</v>
      </c>
      <c r="O25" s="75">
        <v>1.5723505727915636</v>
      </c>
      <c r="P25" s="76">
        <v>-1.2130425391072066</v>
      </c>
      <c r="Q25" s="76">
        <v>0.4287835969426794</v>
      </c>
      <c r="R25" s="76">
        <v>0.999111999913822</v>
      </c>
      <c r="S25" s="75">
        <v>1.1085685118694073</v>
      </c>
      <c r="T25" s="77">
        <v>0.9982624659569126</v>
      </c>
      <c r="U25" s="76">
        <v>0.8772310561553383</v>
      </c>
      <c r="V25" s="76">
        <v>0.860925800070163</v>
      </c>
      <c r="W25" s="75">
        <v>0.8475624647903572</v>
      </c>
      <c r="X25" s="76">
        <v>1.0528923707372684</v>
      </c>
      <c r="Y25" s="76">
        <v>0.9011460153693065</v>
      </c>
      <c r="Z25" s="76">
        <v>0.8016032032772245</v>
      </c>
      <c r="AA25" s="78">
        <v>0.7295124815918825</v>
      </c>
    </row>
    <row r="26" spans="2:27" ht="15">
      <c r="B26" s="61"/>
      <c r="C26" s="57"/>
      <c r="D26" s="57" t="s">
        <v>33</v>
      </c>
      <c r="E26" s="57"/>
      <c r="F26" s="58"/>
      <c r="G26" s="62" t="s">
        <v>133</v>
      </c>
      <c r="H26" s="75">
        <v>6.998743919286724</v>
      </c>
      <c r="I26" s="76">
        <v>3.5574101577393122</v>
      </c>
      <c r="J26" s="76">
        <v>5.147954544302763</v>
      </c>
      <c r="K26" s="75">
        <v>7.886797527358652</v>
      </c>
      <c r="L26" s="76">
        <v>6.966472231985321</v>
      </c>
      <c r="M26" s="76">
        <v>-1.0148644596377636</v>
      </c>
      <c r="N26" s="76">
        <v>1.0934070533443787</v>
      </c>
      <c r="O26" s="75">
        <v>2.13053695246559</v>
      </c>
      <c r="P26" s="76">
        <v>0.23654650000000288</v>
      </c>
      <c r="Q26" s="76">
        <v>0.8088365159874371</v>
      </c>
      <c r="R26" s="76">
        <v>0.9938837590719629</v>
      </c>
      <c r="S26" s="75">
        <v>1.1726200514956133</v>
      </c>
      <c r="T26" s="77">
        <v>1.2772346498423133</v>
      </c>
      <c r="U26" s="76">
        <v>1.4406210501238377</v>
      </c>
      <c r="V26" s="76">
        <v>1.4846345319429162</v>
      </c>
      <c r="W26" s="75">
        <v>1.46555087372586</v>
      </c>
      <c r="X26" s="76">
        <v>2.6179296422972413</v>
      </c>
      <c r="Y26" s="76">
        <v>1.7299319255377839</v>
      </c>
      <c r="Z26" s="76">
        <v>2.170016327989032</v>
      </c>
      <c r="AA26" s="78">
        <v>1.8238400157957244</v>
      </c>
    </row>
    <row r="27" spans="2:27" ht="15">
      <c r="B27" s="61"/>
      <c r="C27" s="57"/>
      <c r="D27" s="57" t="s">
        <v>34</v>
      </c>
      <c r="E27" s="57"/>
      <c r="F27" s="58"/>
      <c r="G27" s="62" t="s">
        <v>133</v>
      </c>
      <c r="H27" s="75">
        <v>8.227369562007226</v>
      </c>
      <c r="I27" s="76">
        <v>2.7159896086648416</v>
      </c>
      <c r="J27" s="76">
        <v>5.43382618408701</v>
      </c>
      <c r="K27" s="75">
        <v>7.601987200732168</v>
      </c>
      <c r="L27" s="76">
        <v>7.2013446703988535</v>
      </c>
      <c r="M27" s="76">
        <v>0.32686042745035593</v>
      </c>
      <c r="N27" s="76">
        <v>1.4395123137573194</v>
      </c>
      <c r="O27" s="75">
        <v>1.4552760113240026</v>
      </c>
      <c r="P27" s="76">
        <v>-0.3669999999999902</v>
      </c>
      <c r="Q27" s="76">
        <v>0.4000000000000057</v>
      </c>
      <c r="R27" s="76">
        <v>1.0499999999999972</v>
      </c>
      <c r="S27" s="75">
        <v>1.4018550206092613</v>
      </c>
      <c r="T27" s="77">
        <v>1.4388474482193345</v>
      </c>
      <c r="U27" s="76">
        <v>1.4731960642290858</v>
      </c>
      <c r="V27" s="76">
        <v>1.4825533325477238</v>
      </c>
      <c r="W27" s="75">
        <v>1.437030195960645</v>
      </c>
      <c r="X27" s="76">
        <v>2.4622087790236833</v>
      </c>
      <c r="Y27" s="76">
        <v>1.7245038530248564</v>
      </c>
      <c r="Z27" s="76">
        <v>2.0284897662860004</v>
      </c>
      <c r="AA27" s="78">
        <v>1.7299147644387318</v>
      </c>
    </row>
    <row r="28" spans="2:27" ht="15.75" thickBot="1">
      <c r="B28" s="63"/>
      <c r="C28" s="64"/>
      <c r="D28" s="64" t="s">
        <v>35</v>
      </c>
      <c r="E28" s="64"/>
      <c r="F28" s="65"/>
      <c r="G28" s="104" t="s">
        <v>133</v>
      </c>
      <c r="H28" s="80">
        <v>-9.81611202671634</v>
      </c>
      <c r="I28" s="79">
        <v>17.376989973597063</v>
      </c>
      <c r="J28" s="79">
        <v>1.0392218895497223</v>
      </c>
      <c r="K28" s="80">
        <v>12.158318244057568</v>
      </c>
      <c r="L28" s="79">
        <v>3.795707977428137</v>
      </c>
      <c r="M28" s="79">
        <v>-19.72238409652377</v>
      </c>
      <c r="N28" s="79">
        <v>-4.937514648149772</v>
      </c>
      <c r="O28" s="80">
        <v>14.686357727472426</v>
      </c>
      <c r="P28" s="79">
        <v>10.164210959208674</v>
      </c>
      <c r="Q28" s="79">
        <v>6.890868676168353</v>
      </c>
      <c r="R28" s="79">
        <v>0.20976704545012126</v>
      </c>
      <c r="S28" s="80">
        <v>-2.057355788781706</v>
      </c>
      <c r="T28" s="81">
        <v>-1.0803550785625617</v>
      </c>
      <c r="U28" s="79">
        <v>0.9533183136450702</v>
      </c>
      <c r="V28" s="79">
        <v>1.5159283583776357</v>
      </c>
      <c r="W28" s="80">
        <v>1.8942592958413655</v>
      </c>
      <c r="X28" s="79">
        <v>4.948143525200038</v>
      </c>
      <c r="Y28" s="79">
        <v>1.8092338225891496</v>
      </c>
      <c r="Z28" s="79">
        <v>4.235940147495953</v>
      </c>
      <c r="AA28" s="82">
        <v>3.1658714347847905</v>
      </c>
    </row>
    <row r="29" ht="15.75" thickBot="1"/>
    <row r="30" spans="2:27" ht="15" customHeight="1">
      <c r="B30" s="245" t="str">
        <f>"Strednodobá predikcia "&amp;Súhrn!$H$4&amp;" - komponenty HDP [príspevky k rastu]"</f>
        <v>Strednodobá predikcia P2Q-2016 - komponenty HDP [príspevky k rastu]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7"/>
    </row>
    <row r="31" spans="2:27" ht="15" customHeight="1">
      <c r="B31" s="282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4"/>
    </row>
    <row r="32" spans="2:27" ht="15">
      <c r="B32" s="276" t="s">
        <v>30</v>
      </c>
      <c r="C32" s="277"/>
      <c r="D32" s="277"/>
      <c r="E32" s="277"/>
      <c r="F32" s="278"/>
      <c r="G32" s="279" t="s">
        <v>75</v>
      </c>
      <c r="H32" s="41" t="s">
        <v>37</v>
      </c>
      <c r="I32" s="263">
        <f>I$4</f>
        <v>2016</v>
      </c>
      <c r="J32" s="263">
        <f>J$4</f>
        <v>2017</v>
      </c>
      <c r="K32" s="289">
        <f>K$4</f>
        <v>2018</v>
      </c>
      <c r="L32" s="285">
        <f>L$4</f>
        <v>2015</v>
      </c>
      <c r="M32" s="286"/>
      <c r="N32" s="286"/>
      <c r="O32" s="286"/>
      <c r="P32" s="285">
        <f>P$4</f>
        <v>2016</v>
      </c>
      <c r="Q32" s="286"/>
      <c r="R32" s="286"/>
      <c r="S32" s="286"/>
      <c r="T32" s="285">
        <f>T$4</f>
        <v>2017</v>
      </c>
      <c r="U32" s="286"/>
      <c r="V32" s="286"/>
      <c r="W32" s="287"/>
      <c r="X32" s="286">
        <f>X$4</f>
        <v>2018</v>
      </c>
      <c r="Y32" s="286"/>
      <c r="Z32" s="286"/>
      <c r="AA32" s="288"/>
    </row>
    <row r="33" spans="2:27" ht="15">
      <c r="B33" s="270"/>
      <c r="C33" s="271"/>
      <c r="D33" s="271"/>
      <c r="E33" s="271"/>
      <c r="F33" s="272"/>
      <c r="G33" s="280"/>
      <c r="H33" s="42">
        <f>$H$5</f>
        <v>2015</v>
      </c>
      <c r="I33" s="264"/>
      <c r="J33" s="264"/>
      <c r="K33" s="290"/>
      <c r="L33" s="46" t="s">
        <v>3</v>
      </c>
      <c r="M33" s="46" t="s">
        <v>4</v>
      </c>
      <c r="N33" s="46" t="s">
        <v>5</v>
      </c>
      <c r="O33" s="157" t="s">
        <v>6</v>
      </c>
      <c r="P33" s="46" t="s">
        <v>3</v>
      </c>
      <c r="Q33" s="46" t="s">
        <v>4</v>
      </c>
      <c r="R33" s="46" t="s">
        <v>5</v>
      </c>
      <c r="S33" s="157" t="s">
        <v>6</v>
      </c>
      <c r="T33" s="48" t="s">
        <v>3</v>
      </c>
      <c r="U33" s="46" t="s">
        <v>4</v>
      </c>
      <c r="V33" s="46" t="s">
        <v>5</v>
      </c>
      <c r="W33" s="157" t="s">
        <v>6</v>
      </c>
      <c r="X33" s="46" t="s">
        <v>3</v>
      </c>
      <c r="Y33" s="46" t="s">
        <v>4</v>
      </c>
      <c r="Z33" s="46" t="s">
        <v>5</v>
      </c>
      <c r="AA33" s="49" t="s">
        <v>6</v>
      </c>
    </row>
    <row r="34" spans="2:27" ht="3.75" customHeight="1">
      <c r="B34" s="50"/>
      <c r="C34" s="51"/>
      <c r="D34" s="51"/>
      <c r="E34" s="51"/>
      <c r="F34" s="52"/>
      <c r="G34" s="40"/>
      <c r="H34" s="54"/>
      <c r="I34" s="55"/>
      <c r="J34" s="56"/>
      <c r="K34" s="54"/>
      <c r="L34" s="57"/>
      <c r="M34" s="57"/>
      <c r="N34" s="57"/>
      <c r="O34" s="58"/>
      <c r="P34" s="57"/>
      <c r="Q34" s="57"/>
      <c r="R34" s="57"/>
      <c r="S34" s="58"/>
      <c r="T34" s="59"/>
      <c r="U34" s="57"/>
      <c r="V34" s="57"/>
      <c r="W34" s="58"/>
      <c r="X34" s="57"/>
      <c r="Y34" s="57"/>
      <c r="Z34" s="57"/>
      <c r="AA34" s="60"/>
    </row>
    <row r="35" spans="2:27" ht="15">
      <c r="B35" s="61"/>
      <c r="C35" s="57" t="s">
        <v>0</v>
      </c>
      <c r="D35" s="57"/>
      <c r="E35" s="57"/>
      <c r="F35" s="58"/>
      <c r="G35" s="62" t="s">
        <v>133</v>
      </c>
      <c r="H35" s="75">
        <v>3.595003065923194</v>
      </c>
      <c r="I35" s="76">
        <v>3.320309652156112</v>
      </c>
      <c r="J35" s="76">
        <v>3.500232393544465</v>
      </c>
      <c r="K35" s="75">
        <v>4.2054292072722745</v>
      </c>
      <c r="L35" s="76">
        <v>1.0438321995299304</v>
      </c>
      <c r="M35" s="76">
        <v>0.9342710565984618</v>
      </c>
      <c r="N35" s="76">
        <v>0.9522225663266113</v>
      </c>
      <c r="O35" s="75">
        <v>0.9537431207334208</v>
      </c>
      <c r="P35" s="76">
        <v>0.7323045247739941</v>
      </c>
      <c r="Q35" s="76">
        <v>0.7023468000001429</v>
      </c>
      <c r="R35" s="76">
        <v>0.7400000000000517</v>
      </c>
      <c r="S35" s="75">
        <v>0.9108950125553719</v>
      </c>
      <c r="T35" s="77">
        <v>0.8745563591392056</v>
      </c>
      <c r="U35" s="76">
        <v>0.8888440734391025</v>
      </c>
      <c r="V35" s="76">
        <v>0.9083225565030375</v>
      </c>
      <c r="W35" s="75">
        <v>0.9195235826739037</v>
      </c>
      <c r="X35" s="76">
        <v>1.3067627951417933</v>
      </c>
      <c r="Y35" s="76">
        <v>0.9673126618194203</v>
      </c>
      <c r="Z35" s="76">
        <v>1.0339910305379618</v>
      </c>
      <c r="AA35" s="78">
        <v>0.9006072458103773</v>
      </c>
    </row>
    <row r="36" spans="2:27" ht="15">
      <c r="B36" s="61"/>
      <c r="C36" s="57"/>
      <c r="D36" s="57"/>
      <c r="E36" s="57" t="s">
        <v>31</v>
      </c>
      <c r="F36" s="58"/>
      <c r="G36" s="62" t="s">
        <v>134</v>
      </c>
      <c r="H36" s="75">
        <v>1.2711437100489342</v>
      </c>
      <c r="I36" s="76">
        <v>1.7792605486568684</v>
      </c>
      <c r="J36" s="76">
        <v>2.0162977492367733</v>
      </c>
      <c r="K36" s="75">
        <v>1.8754184007931347</v>
      </c>
      <c r="L36" s="76">
        <v>0.2665472519598057</v>
      </c>
      <c r="M36" s="76">
        <v>0.3928082709052437</v>
      </c>
      <c r="N36" s="76">
        <v>0.3819202833938066</v>
      </c>
      <c r="O36" s="75">
        <v>0.351820793115403</v>
      </c>
      <c r="P36" s="76">
        <v>0.4464765282639321</v>
      </c>
      <c r="Q36" s="76">
        <v>0.4751752718366722</v>
      </c>
      <c r="R36" s="76">
        <v>0.5656094979196686</v>
      </c>
      <c r="S36" s="75">
        <v>0.4608951411861068</v>
      </c>
      <c r="T36" s="77">
        <v>0.4853714739314431</v>
      </c>
      <c r="U36" s="76">
        <v>0.5126940730625372</v>
      </c>
      <c r="V36" s="76">
        <v>0.5014625615702305</v>
      </c>
      <c r="W36" s="75">
        <v>0.4932525871582185</v>
      </c>
      <c r="X36" s="76">
        <v>0.45643451653758926</v>
      </c>
      <c r="Y36" s="76">
        <v>0.4383542893136202</v>
      </c>
      <c r="Z36" s="76">
        <v>0.42453669280683987</v>
      </c>
      <c r="AA36" s="78">
        <v>0.4103991502971701</v>
      </c>
    </row>
    <row r="37" spans="2:27" ht="15">
      <c r="B37" s="61"/>
      <c r="C37" s="57"/>
      <c r="D37" s="57"/>
      <c r="E37" s="57" t="s">
        <v>32</v>
      </c>
      <c r="F37" s="58"/>
      <c r="G37" s="62" t="s">
        <v>134</v>
      </c>
      <c r="H37" s="75">
        <v>0.635302590670257</v>
      </c>
      <c r="I37" s="76">
        <v>0.4369432163096752</v>
      </c>
      <c r="J37" s="76">
        <v>0.20228376720809405</v>
      </c>
      <c r="K37" s="75">
        <v>0.18023864039317603</v>
      </c>
      <c r="L37" s="76">
        <v>0.07554791598741467</v>
      </c>
      <c r="M37" s="76">
        <v>0.19886005362226017</v>
      </c>
      <c r="N37" s="76">
        <v>0.19730684600804282</v>
      </c>
      <c r="O37" s="75">
        <v>0.12644480150580534</v>
      </c>
      <c r="P37" s="76">
        <v>0.07108204317365843</v>
      </c>
      <c r="Q37" s="76">
        <v>0.07561615288782136</v>
      </c>
      <c r="R37" s="76">
        <v>0.08561048059045624</v>
      </c>
      <c r="S37" s="75">
        <v>0.07874018494453777</v>
      </c>
      <c r="T37" s="77">
        <v>0.03354957868863663</v>
      </c>
      <c r="U37" s="76">
        <v>0.02487030943456323</v>
      </c>
      <c r="V37" s="76">
        <v>0.035773509373000174</v>
      </c>
      <c r="W37" s="75">
        <v>0.039599309121022754</v>
      </c>
      <c r="X37" s="76">
        <v>0.04678693904130056</v>
      </c>
      <c r="Y37" s="76">
        <v>0.050822923438942</v>
      </c>
      <c r="Z37" s="76">
        <v>0.049557084031382675</v>
      </c>
      <c r="AA37" s="78">
        <v>0.054269593341318666</v>
      </c>
    </row>
    <row r="38" spans="2:27" ht="15">
      <c r="B38" s="61"/>
      <c r="C38" s="57"/>
      <c r="D38" s="57"/>
      <c r="E38" s="57" t="s">
        <v>1</v>
      </c>
      <c r="F38" s="58"/>
      <c r="G38" s="62" t="s">
        <v>134</v>
      </c>
      <c r="H38" s="75">
        <v>2.9787088984706833</v>
      </c>
      <c r="I38" s="76">
        <v>0.20639273925148088</v>
      </c>
      <c r="J38" s="76">
        <v>1.352905837690339</v>
      </c>
      <c r="K38" s="75">
        <v>1.390333377899814</v>
      </c>
      <c r="L38" s="76">
        <v>0.587181922876975</v>
      </c>
      <c r="M38" s="76">
        <v>1.0316825684146116</v>
      </c>
      <c r="N38" s="76">
        <v>1.4491995981491776</v>
      </c>
      <c r="O38" s="75">
        <v>1.0242911923060325</v>
      </c>
      <c r="P38" s="76">
        <v>-1.68385949382383</v>
      </c>
      <c r="Q38" s="76">
        <v>-0.14649156441843666</v>
      </c>
      <c r="R38" s="76">
        <v>0.28828311442339505</v>
      </c>
      <c r="S38" s="75">
        <v>0.5054751149315106</v>
      </c>
      <c r="T38" s="77">
        <v>0.4240411691358169</v>
      </c>
      <c r="U38" s="76">
        <v>0.29208733128336356</v>
      </c>
      <c r="V38" s="76">
        <v>0.27690102909077097</v>
      </c>
      <c r="W38" s="75">
        <v>0.26827165963117167</v>
      </c>
      <c r="X38" s="76">
        <v>0.49127211371774143</v>
      </c>
      <c r="Y38" s="76">
        <v>0.3598536506804094</v>
      </c>
      <c r="Z38" s="76">
        <v>0.28065611013616076</v>
      </c>
      <c r="AA38" s="78">
        <v>0.22062421606957625</v>
      </c>
    </row>
    <row r="39" spans="2:27" ht="15">
      <c r="B39" s="61"/>
      <c r="C39" s="57"/>
      <c r="D39" s="57"/>
      <c r="E39" s="57" t="s">
        <v>2</v>
      </c>
      <c r="F39" s="58"/>
      <c r="G39" s="62" t="s">
        <v>134</v>
      </c>
      <c r="H39" s="75">
        <v>4.885155199189877</v>
      </c>
      <c r="I39" s="76">
        <v>2.4225965042180175</v>
      </c>
      <c r="J39" s="76">
        <v>3.5714873541352063</v>
      </c>
      <c r="K39" s="75">
        <v>3.4459904190861264</v>
      </c>
      <c r="L39" s="76">
        <v>0.9292770908241904</v>
      </c>
      <c r="M39" s="76">
        <v>1.6233508929421083</v>
      </c>
      <c r="N39" s="76">
        <v>2.0284267275510395</v>
      </c>
      <c r="O39" s="75">
        <v>1.502556786927236</v>
      </c>
      <c r="P39" s="76">
        <v>-1.1663009223862444</v>
      </c>
      <c r="Q39" s="76">
        <v>0.40429986030607096</v>
      </c>
      <c r="R39" s="76">
        <v>0.9395030929335036</v>
      </c>
      <c r="S39" s="75">
        <v>1.0451104410621646</v>
      </c>
      <c r="T39" s="77">
        <v>0.9429622217558921</v>
      </c>
      <c r="U39" s="76">
        <v>0.8296517137804594</v>
      </c>
      <c r="V39" s="76">
        <v>0.8141371000340039</v>
      </c>
      <c r="W39" s="75">
        <v>0.8011235559104286</v>
      </c>
      <c r="X39" s="76">
        <v>0.9944935692966247</v>
      </c>
      <c r="Y39" s="76">
        <v>0.8490308634329695</v>
      </c>
      <c r="Z39" s="76">
        <v>0.7547498869743855</v>
      </c>
      <c r="AA39" s="78">
        <v>0.6852929597080629</v>
      </c>
    </row>
    <row r="40" spans="2:27" ht="15">
      <c r="B40" s="61"/>
      <c r="C40" s="57"/>
      <c r="D40" s="57" t="s">
        <v>33</v>
      </c>
      <c r="E40" s="57"/>
      <c r="F40" s="58"/>
      <c r="G40" s="62" t="s">
        <v>134</v>
      </c>
      <c r="H40" s="75">
        <v>6.649730622199253</v>
      </c>
      <c r="I40" s="76">
        <v>3.4910636096842427</v>
      </c>
      <c r="J40" s="76">
        <v>5.063537216806131</v>
      </c>
      <c r="K40" s="75">
        <v>7.880966805706496</v>
      </c>
      <c r="L40" s="76">
        <v>6.529550940221822</v>
      </c>
      <c r="M40" s="76">
        <v>-1.0069694893374517</v>
      </c>
      <c r="N40" s="76">
        <v>1.0639506158381808</v>
      </c>
      <c r="O40" s="75">
        <v>2.0760395307666855</v>
      </c>
      <c r="P40" s="76">
        <v>0.23318266599226942</v>
      </c>
      <c r="Q40" s="76">
        <v>0.7934102598410039</v>
      </c>
      <c r="R40" s="76">
        <v>0.9759592104841419</v>
      </c>
      <c r="S40" s="75">
        <v>1.1543739461465123</v>
      </c>
      <c r="T40" s="77">
        <v>1.260621851545564</v>
      </c>
      <c r="U40" s="76">
        <v>1.4275590845823143</v>
      </c>
      <c r="V40" s="76">
        <v>1.4792195801697539</v>
      </c>
      <c r="W40" s="75">
        <v>1.4685451152948847</v>
      </c>
      <c r="X40" s="76">
        <v>2.6374715935344026</v>
      </c>
      <c r="Y40" s="76">
        <v>1.7654021219172966</v>
      </c>
      <c r="Z40" s="76">
        <v>2.2312364135177005</v>
      </c>
      <c r="AA40" s="78">
        <v>1.8963796287179522</v>
      </c>
    </row>
    <row r="41" spans="2:27" ht="15">
      <c r="B41" s="61"/>
      <c r="C41" s="57"/>
      <c r="D41" s="57" t="s">
        <v>34</v>
      </c>
      <c r="E41" s="57"/>
      <c r="F41" s="58"/>
      <c r="G41" s="62" t="s">
        <v>134</v>
      </c>
      <c r="H41" s="75">
        <v>-7.2848022195911755</v>
      </c>
      <c r="I41" s="76">
        <v>-2.5123674564821528</v>
      </c>
      <c r="J41" s="76">
        <v>-4.997043763899655</v>
      </c>
      <c r="K41" s="75">
        <v>-7.12152801752038</v>
      </c>
      <c r="L41" s="76">
        <v>-6.284194796697276</v>
      </c>
      <c r="M41" s="76">
        <v>-0.30261385597763496</v>
      </c>
      <c r="N41" s="76">
        <v>-1.3247087970603688</v>
      </c>
      <c r="O41" s="75">
        <v>-1.3456796177116463</v>
      </c>
      <c r="P41" s="76">
        <v>0.34104727097958043</v>
      </c>
      <c r="Q41" s="76">
        <v>-0.3676570882672934</v>
      </c>
      <c r="R41" s="76">
        <v>-0.962202259350357</v>
      </c>
      <c r="S41" s="75">
        <v>-1.2885893746533108</v>
      </c>
      <c r="T41" s="77">
        <v>-1.3290277141622442</v>
      </c>
      <c r="U41" s="76">
        <v>-1.3683667249237201</v>
      </c>
      <c r="V41" s="76">
        <v>-1.3850341237007067</v>
      </c>
      <c r="W41" s="75">
        <v>-1.3501450885314292</v>
      </c>
      <c r="X41" s="76">
        <v>-2.3252023676892435</v>
      </c>
      <c r="Y41" s="76">
        <v>-1.6471203235308203</v>
      </c>
      <c r="Z41" s="76">
        <v>-1.95199526995414</v>
      </c>
      <c r="AA41" s="78">
        <v>-1.6810653426156188</v>
      </c>
    </row>
    <row r="42" spans="2:27" ht="15">
      <c r="B42" s="61"/>
      <c r="C42" s="57"/>
      <c r="D42" s="57" t="s">
        <v>35</v>
      </c>
      <c r="E42" s="57"/>
      <c r="F42" s="58"/>
      <c r="G42" s="62" t="s">
        <v>134</v>
      </c>
      <c r="H42" s="93">
        <v>-0.6350715973919231</v>
      </c>
      <c r="I42" s="76">
        <v>0.9786961532020801</v>
      </c>
      <c r="J42" s="76">
        <v>0.06649345290648452</v>
      </c>
      <c r="K42" s="75">
        <v>0.7594387881861256</v>
      </c>
      <c r="L42" s="76">
        <v>0.24535614352454654</v>
      </c>
      <c r="M42" s="76">
        <v>-1.3095833453150867</v>
      </c>
      <c r="N42" s="76">
        <v>-0.26075818122218797</v>
      </c>
      <c r="O42" s="75">
        <v>0.7303599130550392</v>
      </c>
      <c r="P42" s="76">
        <v>0.5742299369718498</v>
      </c>
      <c r="Q42" s="76">
        <v>0.42575317157371045</v>
      </c>
      <c r="R42" s="76">
        <v>0.013756951133784927</v>
      </c>
      <c r="S42" s="75">
        <v>-0.1342154285067984</v>
      </c>
      <c r="T42" s="77">
        <v>-0.06840586261668005</v>
      </c>
      <c r="U42" s="76">
        <v>0.059192359658594</v>
      </c>
      <c r="V42" s="76">
        <v>0.09418545646904702</v>
      </c>
      <c r="W42" s="75">
        <v>0.11840002676345567</v>
      </c>
      <c r="X42" s="76">
        <v>0.31226922584515926</v>
      </c>
      <c r="Y42" s="76">
        <v>0.11828179838647634</v>
      </c>
      <c r="Z42" s="76">
        <v>0.2792411435635604</v>
      </c>
      <c r="AA42" s="78">
        <v>0.21531428610233302</v>
      </c>
    </row>
    <row r="43" spans="2:27" ht="15.75" thickBot="1">
      <c r="B43" s="63"/>
      <c r="C43" s="64"/>
      <c r="D43" s="64" t="s">
        <v>49</v>
      </c>
      <c r="E43" s="64"/>
      <c r="F43" s="65"/>
      <c r="G43" s="104" t="s">
        <v>134</v>
      </c>
      <c r="H43" s="94">
        <v>-0.6550805358747537</v>
      </c>
      <c r="I43" s="79">
        <v>-0.08098300526399844</v>
      </c>
      <c r="J43" s="79">
        <v>-0.1377484134972437</v>
      </c>
      <c r="K43" s="80">
        <v>0</v>
      </c>
      <c r="L43" s="79">
        <v>-0.1308010348188032</v>
      </c>
      <c r="M43" s="79">
        <v>0.6205035089714516</v>
      </c>
      <c r="N43" s="79">
        <v>-0.8154459800022393</v>
      </c>
      <c r="O43" s="80">
        <v>-1.279173579248851</v>
      </c>
      <c r="P43" s="79">
        <v>1.324375510188398</v>
      </c>
      <c r="Q43" s="79">
        <v>-0.12770623187962998</v>
      </c>
      <c r="R43" s="79">
        <v>-0.21326004406725002</v>
      </c>
      <c r="S43" s="80">
        <v>0</v>
      </c>
      <c r="T43" s="81">
        <v>0</v>
      </c>
      <c r="U43" s="79">
        <v>0</v>
      </c>
      <c r="V43" s="79">
        <v>0</v>
      </c>
      <c r="W43" s="80">
        <v>0</v>
      </c>
      <c r="X43" s="79">
        <v>0</v>
      </c>
      <c r="Y43" s="79">
        <v>0</v>
      </c>
      <c r="Z43" s="79">
        <v>0</v>
      </c>
      <c r="AA43" s="82">
        <v>0</v>
      </c>
    </row>
    <row r="44" spans="2:27" ht="15">
      <c r="B44" s="31" t="s">
        <v>114</v>
      </c>
      <c r="C44" s="57"/>
      <c r="D44" s="57"/>
      <c r="E44" s="57"/>
      <c r="F44" s="57"/>
      <c r="G44" s="6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2:27" ht="15">
      <c r="B45" s="57"/>
      <c r="C45" s="57"/>
      <c r="D45" s="57"/>
      <c r="E45" s="57"/>
      <c r="F45" s="57"/>
      <c r="G45" s="6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ht="15.75" thickBot="1">
      <c r="B46" s="70" t="s">
        <v>81</v>
      </c>
    </row>
    <row r="47" spans="2:11" ht="15">
      <c r="B47" s="267" t="s">
        <v>30</v>
      </c>
      <c r="C47" s="268"/>
      <c r="D47" s="268"/>
      <c r="E47" s="268"/>
      <c r="F47" s="269"/>
      <c r="G47" s="273" t="s">
        <v>75</v>
      </c>
      <c r="H47" s="224" t="s">
        <v>37</v>
      </c>
      <c r="I47" s="275">
        <f>I$4</f>
        <v>2016</v>
      </c>
      <c r="J47" s="275">
        <f>J$4</f>
        <v>2017</v>
      </c>
      <c r="K47" s="265">
        <f>K$4</f>
        <v>2018</v>
      </c>
    </row>
    <row r="48" spans="2:11" ht="15" customHeight="1">
      <c r="B48" s="270"/>
      <c r="C48" s="271"/>
      <c r="D48" s="271"/>
      <c r="E48" s="271"/>
      <c r="F48" s="272"/>
      <c r="G48" s="274"/>
      <c r="H48" s="42">
        <f>$H$5</f>
        <v>2015</v>
      </c>
      <c r="I48" s="264"/>
      <c r="J48" s="264"/>
      <c r="K48" s="266"/>
    </row>
    <row r="49" spans="2:11" ht="3.75" customHeight="1">
      <c r="B49" s="50"/>
      <c r="C49" s="51"/>
      <c r="D49" s="51"/>
      <c r="E49" s="51"/>
      <c r="F49" s="52"/>
      <c r="G49" s="223"/>
      <c r="H49" s="71"/>
      <c r="I49" s="55"/>
      <c r="J49" s="55"/>
      <c r="K49" s="72"/>
    </row>
    <row r="50" spans="2:11" ht="15">
      <c r="B50" s="61"/>
      <c r="C50" s="57" t="s">
        <v>1</v>
      </c>
      <c r="D50" s="57"/>
      <c r="E50" s="57"/>
      <c r="F50" s="58"/>
      <c r="G50" s="62" t="s">
        <v>133</v>
      </c>
      <c r="H50" s="93">
        <v>13.97092206629111</v>
      </c>
      <c r="I50" s="76">
        <v>0.8799057748475576</v>
      </c>
      <c r="J50" s="76">
        <v>5.907318062809438</v>
      </c>
      <c r="K50" s="78">
        <v>5.932764203617765</v>
      </c>
    </row>
    <row r="51" spans="2:11" ht="15">
      <c r="B51" s="61"/>
      <c r="C51" s="57"/>
      <c r="D51" s="73" t="s">
        <v>47</v>
      </c>
      <c r="E51" s="57"/>
      <c r="F51" s="58"/>
      <c r="G51" s="62" t="s">
        <v>133</v>
      </c>
      <c r="H51" s="93">
        <v>5.247777564202167</v>
      </c>
      <c r="I51" s="76">
        <v>9.393296349705537</v>
      </c>
      <c r="J51" s="76">
        <v>7.932894207786518</v>
      </c>
      <c r="K51" s="78">
        <v>5.54323530501631</v>
      </c>
    </row>
    <row r="52" spans="2:11" ht="15.75" thickBot="1">
      <c r="B52" s="63"/>
      <c r="C52" s="64"/>
      <c r="D52" s="74" t="s">
        <v>80</v>
      </c>
      <c r="E52" s="64"/>
      <c r="F52" s="65"/>
      <c r="G52" s="66" t="s">
        <v>133</v>
      </c>
      <c r="H52" s="94">
        <v>55.28390087125962</v>
      </c>
      <c r="I52" s="79">
        <v>-26.447757845890848</v>
      </c>
      <c r="J52" s="79">
        <v>-3.7630568486904536</v>
      </c>
      <c r="K52" s="82">
        <v>8.01843818717822</v>
      </c>
    </row>
    <row r="53" spans="2:10" ht="15">
      <c r="B53" s="31" t="s">
        <v>114</v>
      </c>
      <c r="C53" s="57"/>
      <c r="D53" s="57"/>
      <c r="E53" s="57"/>
      <c r="F53" s="57"/>
      <c r="G53" s="68"/>
      <c r="H53" s="57"/>
      <c r="I53" s="57"/>
      <c r="J53" s="57"/>
    </row>
    <row r="60" spans="2:10" ht="15">
      <c r="B60" s="57"/>
      <c r="C60" s="57"/>
      <c r="D60" s="57"/>
      <c r="E60" s="57"/>
      <c r="F60" s="57"/>
      <c r="G60" s="68"/>
      <c r="H60" s="57"/>
      <c r="I60" s="57"/>
      <c r="J60" s="57"/>
    </row>
    <row r="61" spans="2:10" ht="15">
      <c r="B61" s="57"/>
      <c r="C61" s="57"/>
      <c r="D61" s="57"/>
      <c r="E61" s="57"/>
      <c r="F61" s="57"/>
      <c r="G61" s="68"/>
      <c r="H61" s="57"/>
      <c r="I61" s="57"/>
      <c r="J61" s="57"/>
    </row>
    <row r="62" spans="2:10" ht="15">
      <c r="B62" s="57"/>
      <c r="C62" s="57"/>
      <c r="D62" s="57"/>
      <c r="E62" s="57"/>
      <c r="F62" s="57"/>
      <c r="G62" s="68"/>
      <c r="H62" s="57"/>
      <c r="I62" s="57"/>
      <c r="J62" s="57"/>
    </row>
    <row r="63" spans="2:10" ht="15">
      <c r="B63" s="57"/>
      <c r="C63" s="57"/>
      <c r="D63" s="57"/>
      <c r="E63" s="57"/>
      <c r="F63" s="57"/>
      <c r="G63" s="68"/>
      <c r="H63" s="57"/>
      <c r="I63" s="57"/>
      <c r="J63" s="57"/>
    </row>
    <row r="64" spans="2:10" ht="15">
      <c r="B64" s="57"/>
      <c r="C64" s="57"/>
      <c r="D64" s="57"/>
      <c r="E64" s="57"/>
      <c r="F64" s="57"/>
      <c r="G64" s="68"/>
      <c r="H64" s="57"/>
      <c r="I64" s="57"/>
      <c r="J64" s="57"/>
    </row>
    <row r="65" spans="2:10" ht="15">
      <c r="B65" s="57"/>
      <c r="C65" s="57"/>
      <c r="D65" s="57"/>
      <c r="E65" s="57"/>
      <c r="F65" s="57"/>
      <c r="G65" s="68"/>
      <c r="H65" s="57"/>
      <c r="I65" s="57"/>
      <c r="J65" s="57"/>
    </row>
    <row r="66" spans="2:10" ht="15">
      <c r="B66" s="57"/>
      <c r="C66" s="57"/>
      <c r="D66" s="57"/>
      <c r="E66" s="57"/>
      <c r="F66" s="57"/>
      <c r="G66" s="68"/>
      <c r="H66" s="57"/>
      <c r="I66" s="57"/>
      <c r="J66" s="57"/>
    </row>
    <row r="67" spans="2:10" ht="15">
      <c r="B67" s="57"/>
      <c r="C67" s="57"/>
      <c r="D67" s="57"/>
      <c r="E67" s="57"/>
      <c r="F67" s="57"/>
      <c r="G67" s="68"/>
      <c r="H67" s="57"/>
      <c r="I67" s="57"/>
      <c r="J67" s="57"/>
    </row>
    <row r="68" spans="2:10" ht="15">
      <c r="B68" s="57"/>
      <c r="C68" s="57"/>
      <c r="D68" s="57"/>
      <c r="E68" s="57"/>
      <c r="F68" s="57"/>
      <c r="G68" s="68"/>
      <c r="H68" s="57"/>
      <c r="I68" s="57"/>
      <c r="J68" s="57"/>
    </row>
    <row r="69" spans="2:10" ht="15">
      <c r="B69" s="57"/>
      <c r="C69" s="57"/>
      <c r="D69" s="57"/>
      <c r="E69" s="57"/>
      <c r="F69" s="57"/>
      <c r="G69" s="68"/>
      <c r="H69" s="57"/>
      <c r="I69" s="57"/>
      <c r="J69" s="57"/>
    </row>
    <row r="70" spans="2:10" ht="15">
      <c r="B70" s="57"/>
      <c r="C70" s="57"/>
      <c r="D70" s="57"/>
      <c r="E70" s="57"/>
      <c r="F70" s="57"/>
      <c r="G70" s="68"/>
      <c r="H70" s="57"/>
      <c r="I70" s="57"/>
      <c r="J70" s="57"/>
    </row>
    <row r="71" spans="2:10" ht="15">
      <c r="B71" s="57"/>
      <c r="C71" s="57"/>
      <c r="D71" s="57"/>
      <c r="E71" s="57"/>
      <c r="F71" s="57"/>
      <c r="G71" s="68"/>
      <c r="H71" s="57"/>
      <c r="I71" s="57"/>
      <c r="J71" s="57"/>
    </row>
    <row r="72" spans="2:10" ht="15">
      <c r="B72" s="57"/>
      <c r="C72" s="57"/>
      <c r="D72" s="57"/>
      <c r="E72" s="57"/>
      <c r="F72" s="57"/>
      <c r="G72" s="68"/>
      <c r="H72" s="57"/>
      <c r="I72" s="57"/>
      <c r="J72" s="57"/>
    </row>
    <row r="73" spans="2:10" ht="15">
      <c r="B73" s="57"/>
      <c r="C73" s="57"/>
      <c r="D73" s="57"/>
      <c r="E73" s="57"/>
      <c r="F73" s="57"/>
      <c r="G73" s="57"/>
      <c r="H73" s="57"/>
      <c r="I73" s="57"/>
      <c r="J73" s="57"/>
    </row>
    <row r="74" spans="2:10" ht="15">
      <c r="B74" s="57"/>
      <c r="C74" s="57"/>
      <c r="D74" s="57"/>
      <c r="E74" s="57"/>
      <c r="F74" s="57"/>
      <c r="G74" s="57"/>
      <c r="H74" s="57"/>
      <c r="I74" s="57"/>
      <c r="J74" s="57"/>
    </row>
    <row r="75" spans="2:10" ht="15">
      <c r="B75" s="57"/>
      <c r="C75" s="57"/>
      <c r="D75" s="57"/>
      <c r="E75" s="57"/>
      <c r="F75" s="57"/>
      <c r="G75" s="57"/>
      <c r="H75" s="57"/>
      <c r="I75" s="57"/>
      <c r="J75" s="57"/>
    </row>
    <row r="76" spans="2:10" ht="15">
      <c r="B76" s="57"/>
      <c r="C76" s="57"/>
      <c r="D76" s="57"/>
      <c r="E76" s="57"/>
      <c r="F76" s="57"/>
      <c r="G76" s="57"/>
      <c r="H76" s="57"/>
      <c r="I76" s="57"/>
      <c r="J76" s="57"/>
    </row>
    <row r="77" spans="2:10" ht="15">
      <c r="B77" s="57"/>
      <c r="C77" s="57"/>
      <c r="D77" s="57"/>
      <c r="E77" s="57"/>
      <c r="F77" s="57"/>
      <c r="G77" s="57"/>
      <c r="H77" s="57"/>
      <c r="I77" s="57"/>
      <c r="J77" s="57"/>
    </row>
    <row r="78" spans="2:10" ht="15">
      <c r="B78" s="57"/>
      <c r="C78" s="57"/>
      <c r="D78" s="57"/>
      <c r="E78" s="57"/>
      <c r="F78" s="57"/>
      <c r="G78" s="57"/>
      <c r="H78" s="57"/>
      <c r="I78" s="57"/>
      <c r="J78" s="57"/>
    </row>
    <row r="79" spans="2:10" ht="15">
      <c r="B79" s="57"/>
      <c r="C79" s="57"/>
      <c r="D79" s="57"/>
      <c r="E79" s="57"/>
      <c r="F79" s="57"/>
      <c r="G79" s="57"/>
      <c r="H79" s="57"/>
      <c r="I79" s="57"/>
      <c r="J79" s="57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F40" sqref="F40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116</v>
      </c>
    </row>
    <row r="2" spans="2:27" ht="18.75" customHeight="1">
      <c r="B2" s="245" t="str">
        <f>"Strednodobá predikcia "&amp;Súhrn!$H$4&amp;" - cenový vývoj [medziročný rast]"</f>
        <v>Strednodobá predikcia P2Q-2016 - cenový vývoj [medziročný rast]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</row>
    <row r="3" spans="2:27" ht="18.75" customHeight="1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4"/>
    </row>
    <row r="4" spans="2:27" ht="15">
      <c r="B4" s="276" t="s">
        <v>30</v>
      </c>
      <c r="C4" s="277"/>
      <c r="D4" s="277"/>
      <c r="E4" s="277"/>
      <c r="F4" s="278"/>
      <c r="G4" s="281" t="s">
        <v>75</v>
      </c>
      <c r="H4" s="41" t="s">
        <v>37</v>
      </c>
      <c r="I4" s="263">
        <v>2016</v>
      </c>
      <c r="J4" s="263">
        <v>2017</v>
      </c>
      <c r="K4" s="289">
        <v>2018</v>
      </c>
      <c r="L4" s="285">
        <v>2015</v>
      </c>
      <c r="M4" s="286"/>
      <c r="N4" s="286"/>
      <c r="O4" s="286"/>
      <c r="P4" s="285">
        <v>2016</v>
      </c>
      <c r="Q4" s="286"/>
      <c r="R4" s="286"/>
      <c r="S4" s="286"/>
      <c r="T4" s="285">
        <v>2017</v>
      </c>
      <c r="U4" s="286"/>
      <c r="V4" s="286"/>
      <c r="W4" s="286"/>
      <c r="X4" s="285">
        <v>2018</v>
      </c>
      <c r="Y4" s="286"/>
      <c r="Z4" s="286"/>
      <c r="AA4" s="288"/>
    </row>
    <row r="5" spans="2:27" ht="15">
      <c r="B5" s="270"/>
      <c r="C5" s="271"/>
      <c r="D5" s="271"/>
      <c r="E5" s="271"/>
      <c r="F5" s="272"/>
      <c r="G5" s="274"/>
      <c r="H5" s="42">
        <v>2015</v>
      </c>
      <c r="I5" s="264"/>
      <c r="J5" s="264"/>
      <c r="K5" s="290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156" t="s">
        <v>6</v>
      </c>
    </row>
    <row r="6" spans="2:27" ht="3.75" customHeight="1">
      <c r="B6" s="50"/>
      <c r="C6" s="51"/>
      <c r="D6" s="51"/>
      <c r="E6" s="51"/>
      <c r="F6" s="52"/>
      <c r="G6" s="40"/>
      <c r="H6" s="54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/>
      <c r="C7" s="99" t="s">
        <v>76</v>
      </c>
      <c r="D7" s="51"/>
      <c r="E7" s="51"/>
      <c r="F7" s="100"/>
      <c r="G7" s="62" t="s">
        <v>82</v>
      </c>
      <c r="H7" s="114">
        <v>-0.34381384224428757</v>
      </c>
      <c r="I7" s="113">
        <v>-0.3271778944329924</v>
      </c>
      <c r="J7" s="113">
        <v>1.1763171223712305</v>
      </c>
      <c r="K7" s="114">
        <v>1.82240698146137</v>
      </c>
      <c r="L7" s="113">
        <v>-0.4984713545128301</v>
      </c>
      <c r="M7" s="113">
        <v>-0.1028431144876123</v>
      </c>
      <c r="N7" s="113">
        <v>-0.3188203646507901</v>
      </c>
      <c r="O7" s="114">
        <v>-0.4556338965012685</v>
      </c>
      <c r="P7" s="113">
        <v>-0.4775900073475441</v>
      </c>
      <c r="Q7" s="113">
        <v>-0.5630562629874447</v>
      </c>
      <c r="R7" s="113">
        <v>-0.38748893010311747</v>
      </c>
      <c r="S7" s="114">
        <v>0.12107457472730232</v>
      </c>
      <c r="T7" s="115">
        <v>0.9677289618436333</v>
      </c>
      <c r="U7" s="113">
        <v>0.9723105134733743</v>
      </c>
      <c r="V7" s="113">
        <v>1.2670491256657357</v>
      </c>
      <c r="W7" s="114">
        <v>1.4970476486244166</v>
      </c>
      <c r="X7" s="113">
        <v>1.9673517798389355</v>
      </c>
      <c r="Y7" s="113">
        <v>1.937291955018864</v>
      </c>
      <c r="Z7" s="113">
        <v>1.791564958500345</v>
      </c>
      <c r="AA7" s="116">
        <v>1.5955328353926177</v>
      </c>
    </row>
    <row r="8" spans="2:27" ht="15">
      <c r="B8" s="61"/>
      <c r="C8" s="57"/>
      <c r="D8" s="57" t="s">
        <v>57</v>
      </c>
      <c r="E8" s="57"/>
      <c r="F8" s="58"/>
      <c r="G8" s="62" t="s">
        <v>82</v>
      </c>
      <c r="H8" s="75">
        <v>-3.9477475746806334</v>
      </c>
      <c r="I8" s="76">
        <v>-3.568467040508338</v>
      </c>
      <c r="J8" s="76">
        <v>-3.0089312087680327</v>
      </c>
      <c r="K8" s="75">
        <v>0.23837989486324318</v>
      </c>
      <c r="L8" s="76">
        <v>-3.545985495154355</v>
      </c>
      <c r="M8" s="76">
        <v>-2.8579658196249085</v>
      </c>
      <c r="N8" s="76">
        <v>-4.082088599514876</v>
      </c>
      <c r="O8" s="75">
        <v>-5.305847653244427</v>
      </c>
      <c r="P8" s="76">
        <v>-4.009049472668593</v>
      </c>
      <c r="Q8" s="76">
        <v>-4.076117993672341</v>
      </c>
      <c r="R8" s="76">
        <v>-3.698735214527673</v>
      </c>
      <c r="S8" s="75">
        <v>-2.4659087245441924</v>
      </c>
      <c r="T8" s="77">
        <v>-2.852538483275353</v>
      </c>
      <c r="U8" s="76">
        <v>-3.7278506574425876</v>
      </c>
      <c r="V8" s="76">
        <v>-2.969951486511917</v>
      </c>
      <c r="W8" s="75">
        <v>-2.4781347616802805</v>
      </c>
      <c r="X8" s="76">
        <v>0.14769434318806418</v>
      </c>
      <c r="Y8" s="76">
        <v>0.2755963219969999</v>
      </c>
      <c r="Z8" s="76">
        <v>0.26728018495492734</v>
      </c>
      <c r="AA8" s="78">
        <v>0.26283498272366046</v>
      </c>
    </row>
    <row r="9" spans="2:27" ht="15">
      <c r="B9" s="61"/>
      <c r="C9" s="57"/>
      <c r="D9" s="57" t="s">
        <v>50</v>
      </c>
      <c r="E9" s="57"/>
      <c r="F9" s="58"/>
      <c r="G9" s="62" t="s">
        <v>82</v>
      </c>
      <c r="H9" s="75">
        <v>-0.09740584102031846</v>
      </c>
      <c r="I9" s="76">
        <v>-1.509792034945363</v>
      </c>
      <c r="J9" s="76">
        <v>2.9309904140002487</v>
      </c>
      <c r="K9" s="75">
        <v>2.5486239450374057</v>
      </c>
      <c r="L9" s="76">
        <v>-1.056070756740695</v>
      </c>
      <c r="M9" s="76">
        <v>0.34450775142443035</v>
      </c>
      <c r="N9" s="76">
        <v>0.15378443434074995</v>
      </c>
      <c r="O9" s="75">
        <v>0.1783610970890237</v>
      </c>
      <c r="P9" s="76">
        <v>-1.647710216470415</v>
      </c>
      <c r="Q9" s="76">
        <v>-2.1901067835341905</v>
      </c>
      <c r="R9" s="76">
        <v>-1.582738121848422</v>
      </c>
      <c r="S9" s="75">
        <v>-0.6051851337092273</v>
      </c>
      <c r="T9" s="77">
        <v>2.5444182556728663</v>
      </c>
      <c r="U9" s="76">
        <v>2.853897653602047</v>
      </c>
      <c r="V9" s="76">
        <v>3.1067548968413377</v>
      </c>
      <c r="W9" s="75">
        <v>3.218297185609316</v>
      </c>
      <c r="X9" s="76">
        <v>3.0744138536743577</v>
      </c>
      <c r="Y9" s="76">
        <v>2.90758905324428</v>
      </c>
      <c r="Z9" s="76">
        <v>2.3711554252428897</v>
      </c>
      <c r="AA9" s="78">
        <v>1.8465106049329307</v>
      </c>
    </row>
    <row r="10" spans="2:27" ht="15">
      <c r="B10" s="61"/>
      <c r="C10" s="57"/>
      <c r="D10" s="57" t="s">
        <v>51</v>
      </c>
      <c r="E10" s="57"/>
      <c r="F10" s="58"/>
      <c r="G10" s="62" t="s">
        <v>82</v>
      </c>
      <c r="H10" s="75">
        <v>0.595183207450674</v>
      </c>
      <c r="I10" s="76">
        <v>1.565037184601664</v>
      </c>
      <c r="J10" s="76">
        <v>2.4129384529423703</v>
      </c>
      <c r="K10" s="75">
        <v>2.910063673611063</v>
      </c>
      <c r="L10" s="76">
        <v>0.4609845553349601</v>
      </c>
      <c r="M10" s="76">
        <v>0.4597315436241729</v>
      </c>
      <c r="N10" s="76">
        <v>0.5583230249740723</v>
      </c>
      <c r="O10" s="75">
        <v>0.9008405612672306</v>
      </c>
      <c r="P10" s="76">
        <v>1.4201500535905751</v>
      </c>
      <c r="Q10" s="76">
        <v>1.5386931501026595</v>
      </c>
      <c r="R10" s="76">
        <v>1.5024747292272167</v>
      </c>
      <c r="S10" s="75">
        <v>1.797236490178193</v>
      </c>
      <c r="T10" s="77">
        <v>2.1530420346227714</v>
      </c>
      <c r="U10" s="76">
        <v>2.2913550894104304</v>
      </c>
      <c r="V10" s="76">
        <v>2.4929639936537313</v>
      </c>
      <c r="W10" s="75">
        <v>2.710359041966342</v>
      </c>
      <c r="X10" s="76">
        <v>2.9788934890879517</v>
      </c>
      <c r="Y10" s="76">
        <v>2.981284191869321</v>
      </c>
      <c r="Z10" s="76">
        <v>2.927105088018905</v>
      </c>
      <c r="AA10" s="78">
        <v>2.7552576722275717</v>
      </c>
    </row>
    <row r="11" spans="2:27" ht="15">
      <c r="B11" s="61"/>
      <c r="C11" s="57"/>
      <c r="D11" s="57" t="s">
        <v>84</v>
      </c>
      <c r="E11" s="57"/>
      <c r="F11" s="58"/>
      <c r="G11" s="62" t="s">
        <v>82</v>
      </c>
      <c r="H11" s="75">
        <v>0.3730531809893307</v>
      </c>
      <c r="I11" s="76">
        <v>0.3196011252219364</v>
      </c>
      <c r="J11" s="76">
        <v>0.5662415885673084</v>
      </c>
      <c r="K11" s="75">
        <v>0.8736705916977456</v>
      </c>
      <c r="L11" s="76">
        <v>0.5845399267645206</v>
      </c>
      <c r="M11" s="76">
        <v>0.3878690607550084</v>
      </c>
      <c r="N11" s="76">
        <v>0.36157889450601033</v>
      </c>
      <c r="O11" s="75">
        <v>0.1599413548365476</v>
      </c>
      <c r="P11" s="76">
        <v>0.3172906716542627</v>
      </c>
      <c r="Q11" s="76">
        <v>0.4144371387361474</v>
      </c>
      <c r="R11" s="76">
        <v>0.3023441008927108</v>
      </c>
      <c r="S11" s="75">
        <v>0.2443900228847724</v>
      </c>
      <c r="T11" s="77">
        <v>0.37445520916779174</v>
      </c>
      <c r="U11" s="76">
        <v>0.440623908489286</v>
      </c>
      <c r="V11" s="76">
        <v>0.6250117212342587</v>
      </c>
      <c r="W11" s="75">
        <v>0.824450388448426</v>
      </c>
      <c r="X11" s="76">
        <v>0.9101123374514657</v>
      </c>
      <c r="Y11" s="76">
        <v>0.8821345084669048</v>
      </c>
      <c r="Z11" s="76">
        <v>0.8771036486164121</v>
      </c>
      <c r="AA11" s="78">
        <v>0.8256528511783756</v>
      </c>
    </row>
    <row r="12" spans="2:27" ht="3.75" customHeight="1">
      <c r="B12" s="61"/>
      <c r="C12" s="57"/>
      <c r="E12" s="57"/>
      <c r="F12" s="58"/>
      <c r="G12" s="62"/>
      <c r="H12" s="75"/>
      <c r="I12" s="76"/>
      <c r="J12" s="76"/>
      <c r="K12" s="75"/>
      <c r="L12" s="76"/>
      <c r="M12" s="76"/>
      <c r="N12" s="76"/>
      <c r="O12" s="75"/>
      <c r="P12" s="76"/>
      <c r="Q12" s="76"/>
      <c r="R12" s="76"/>
      <c r="S12" s="75"/>
      <c r="T12" s="77"/>
      <c r="U12" s="76"/>
      <c r="V12" s="76"/>
      <c r="W12" s="75"/>
      <c r="X12" s="76"/>
      <c r="Y12" s="76"/>
      <c r="Z12" s="76"/>
      <c r="AA12" s="78"/>
    </row>
    <row r="13" spans="2:27" ht="15">
      <c r="B13" s="61"/>
      <c r="C13" s="57"/>
      <c r="D13" s="57" t="s">
        <v>85</v>
      </c>
      <c r="E13" s="57"/>
      <c r="F13" s="58"/>
      <c r="G13" s="62" t="s">
        <v>82</v>
      </c>
      <c r="H13" s="75">
        <v>0.3235407226578815</v>
      </c>
      <c r="I13" s="76">
        <v>0.24665856084786242</v>
      </c>
      <c r="J13" s="76">
        <v>1.9085122124132</v>
      </c>
      <c r="K13" s="75">
        <v>2.0769930214617887</v>
      </c>
      <c r="L13" s="76">
        <v>0.06688515818341045</v>
      </c>
      <c r="M13" s="76">
        <v>0.40737277948443307</v>
      </c>
      <c r="N13" s="76">
        <v>0.38469258045093113</v>
      </c>
      <c r="O13" s="75">
        <v>0.4352192835621196</v>
      </c>
      <c r="P13" s="76">
        <v>0.153733039235334</v>
      </c>
      <c r="Q13" s="76">
        <v>0.061061721478239406</v>
      </c>
      <c r="R13" s="76">
        <v>0.19720595519727624</v>
      </c>
      <c r="S13" s="75">
        <v>0.5748398161979651</v>
      </c>
      <c r="T13" s="77">
        <v>1.6321774203607475</v>
      </c>
      <c r="U13" s="76">
        <v>1.799484430065192</v>
      </c>
      <c r="V13" s="76">
        <v>2.009322804945924</v>
      </c>
      <c r="W13" s="75">
        <v>2.1912362472755262</v>
      </c>
      <c r="X13" s="76">
        <v>2.280835279181929</v>
      </c>
      <c r="Y13" s="76">
        <v>2.225268050814492</v>
      </c>
      <c r="Z13" s="76">
        <v>2.055224473860079</v>
      </c>
      <c r="AA13" s="78">
        <v>1.8278365335459483</v>
      </c>
    </row>
    <row r="14" spans="2:27" ht="15">
      <c r="B14" s="61"/>
      <c r="C14" s="57"/>
      <c r="D14" s="57" t="s">
        <v>86</v>
      </c>
      <c r="E14" s="57"/>
      <c r="F14" s="58"/>
      <c r="G14" s="62" t="s">
        <v>82</v>
      </c>
      <c r="H14" s="75">
        <v>0.4890466939103675</v>
      </c>
      <c r="I14" s="76">
        <v>0.9647058191458484</v>
      </c>
      <c r="J14" s="76">
        <v>1.5180241106292698</v>
      </c>
      <c r="K14" s="75">
        <v>1.9235836998595062</v>
      </c>
      <c r="L14" s="76">
        <v>0.5211485441463282</v>
      </c>
      <c r="M14" s="76">
        <v>0.422096412180494</v>
      </c>
      <c r="N14" s="76">
        <v>0.4717454581953291</v>
      </c>
      <c r="O14" s="75">
        <v>0.5411906193625953</v>
      </c>
      <c r="P14" s="76">
        <v>0.8863765595210111</v>
      </c>
      <c r="Q14" s="76">
        <v>1.0033521839869337</v>
      </c>
      <c r="R14" s="76">
        <v>0.921512259164885</v>
      </c>
      <c r="S14" s="75">
        <v>1.0471224327287274</v>
      </c>
      <c r="T14" s="77">
        <v>1.2928344710002335</v>
      </c>
      <c r="U14" s="76">
        <v>1.3922496563668432</v>
      </c>
      <c r="V14" s="76">
        <v>1.5879888506566289</v>
      </c>
      <c r="W14" s="75">
        <v>1.7968672411241329</v>
      </c>
      <c r="X14" s="76">
        <v>1.9764024232944593</v>
      </c>
      <c r="Y14" s="76">
        <v>1.9640830777819076</v>
      </c>
      <c r="Z14" s="76">
        <v>1.9342000923580258</v>
      </c>
      <c r="AA14" s="78">
        <v>1.8207373397078612</v>
      </c>
    </row>
    <row r="15" spans="2:27" ht="3.75" customHeight="1">
      <c r="B15" s="61"/>
      <c r="C15" s="57"/>
      <c r="D15" s="57"/>
      <c r="E15" s="57"/>
      <c r="F15" s="58"/>
      <c r="G15" s="62"/>
      <c r="H15" s="75"/>
      <c r="I15" s="76"/>
      <c r="J15" s="76"/>
      <c r="K15" s="75"/>
      <c r="L15" s="76"/>
      <c r="M15" s="76"/>
      <c r="N15" s="76"/>
      <c r="O15" s="75"/>
      <c r="P15" s="76"/>
      <c r="Q15" s="76"/>
      <c r="R15" s="76"/>
      <c r="S15" s="75"/>
      <c r="T15" s="77"/>
      <c r="U15" s="76"/>
      <c r="V15" s="76"/>
      <c r="W15" s="75"/>
      <c r="X15" s="76"/>
      <c r="Y15" s="76"/>
      <c r="Z15" s="76"/>
      <c r="AA15" s="78"/>
    </row>
    <row r="16" spans="2:27" ht="15">
      <c r="B16" s="61"/>
      <c r="C16" s="57" t="s">
        <v>77</v>
      </c>
      <c r="D16" s="57"/>
      <c r="E16" s="57"/>
      <c r="F16" s="58"/>
      <c r="G16" s="62" t="s">
        <v>82</v>
      </c>
      <c r="H16" s="75">
        <v>-0.3260402423651243</v>
      </c>
      <c r="I16" s="76">
        <v>-0.3043134310910318</v>
      </c>
      <c r="J16" s="76">
        <v>1.228350353109704</v>
      </c>
      <c r="K16" s="75">
        <v>1.8609236595931833</v>
      </c>
      <c r="L16" s="76">
        <v>-0.42361195035104515</v>
      </c>
      <c r="M16" s="76">
        <v>-0.09566435462322431</v>
      </c>
      <c r="N16" s="76">
        <v>-0.2978990488194029</v>
      </c>
      <c r="O16" s="75">
        <v>-0.4869497102163223</v>
      </c>
      <c r="P16" s="76">
        <v>-0.5194469291734265</v>
      </c>
      <c r="Q16" s="76">
        <v>-0.5687558608338463</v>
      </c>
      <c r="R16" s="76">
        <v>-0.32820333323284956</v>
      </c>
      <c r="S16" s="75">
        <v>0.19839465004336887</v>
      </c>
      <c r="T16" s="77">
        <v>1.0142747096100209</v>
      </c>
      <c r="U16" s="76">
        <v>1.070798792082357</v>
      </c>
      <c r="V16" s="76">
        <v>1.3038589711144084</v>
      </c>
      <c r="W16" s="75">
        <v>1.524327807757615</v>
      </c>
      <c r="X16" s="76">
        <v>1.9849027500486613</v>
      </c>
      <c r="Y16" s="76">
        <v>1.9644260991549487</v>
      </c>
      <c r="Z16" s="76">
        <v>1.835799933589243</v>
      </c>
      <c r="AA16" s="78">
        <v>1.6584840610221079</v>
      </c>
    </row>
    <row r="17" spans="2:27" ht="3.75" customHeight="1">
      <c r="B17" s="61"/>
      <c r="C17" s="57"/>
      <c r="D17" s="57"/>
      <c r="E17" s="57"/>
      <c r="F17" s="58"/>
      <c r="G17" s="62"/>
      <c r="H17" s="58"/>
      <c r="I17" s="57"/>
      <c r="J17" s="57"/>
      <c r="K17" s="58"/>
      <c r="L17" s="57"/>
      <c r="M17" s="57"/>
      <c r="N17" s="57"/>
      <c r="O17" s="58"/>
      <c r="P17" s="57"/>
      <c r="Q17" s="57"/>
      <c r="R17" s="57"/>
      <c r="S17" s="58"/>
      <c r="T17" s="59"/>
      <c r="U17" s="57"/>
      <c r="V17" s="57"/>
      <c r="W17" s="58"/>
      <c r="X17" s="57"/>
      <c r="Y17" s="57"/>
      <c r="Z17" s="57"/>
      <c r="AA17" s="60"/>
    </row>
    <row r="18" spans="2:27" ht="15">
      <c r="B18" s="61"/>
      <c r="C18" s="57" t="s">
        <v>19</v>
      </c>
      <c r="D18" s="57"/>
      <c r="E18" s="57"/>
      <c r="F18" s="58"/>
      <c r="G18" s="62" t="s">
        <v>83</v>
      </c>
      <c r="H18" s="75">
        <v>-0.2632256221178011</v>
      </c>
      <c r="I18" s="76">
        <v>-0.05890316340340007</v>
      </c>
      <c r="J18" s="76">
        <v>1.4509293992652346</v>
      </c>
      <c r="K18" s="75">
        <v>1.9096437826640482</v>
      </c>
      <c r="L18" s="76">
        <v>-0.19859815776152345</v>
      </c>
      <c r="M18" s="76">
        <v>-0.23061328648860524</v>
      </c>
      <c r="N18" s="76">
        <v>-0.3383309975910578</v>
      </c>
      <c r="O18" s="75">
        <v>-0.2833308383184914</v>
      </c>
      <c r="P18" s="76">
        <v>-0.35890054918441194</v>
      </c>
      <c r="Q18" s="76">
        <v>-0.27518147241750057</v>
      </c>
      <c r="R18" s="76">
        <v>-0.02037841376110805</v>
      </c>
      <c r="S18" s="75">
        <v>0.4089581249447747</v>
      </c>
      <c r="T18" s="77">
        <v>0.9846210694454385</v>
      </c>
      <c r="U18" s="76">
        <v>1.4037142117930443</v>
      </c>
      <c r="V18" s="76">
        <v>1.667610101568215</v>
      </c>
      <c r="W18" s="75">
        <v>1.733423905196645</v>
      </c>
      <c r="X18" s="76">
        <v>1.8028627100757433</v>
      </c>
      <c r="Y18" s="76">
        <v>1.8687534897575517</v>
      </c>
      <c r="Z18" s="76">
        <v>1.9462070471021349</v>
      </c>
      <c r="AA18" s="78">
        <v>2.014257823173523</v>
      </c>
    </row>
    <row r="19" spans="2:27" ht="15">
      <c r="B19" s="61"/>
      <c r="C19" s="57"/>
      <c r="D19" s="57" t="s">
        <v>20</v>
      </c>
      <c r="E19" s="57"/>
      <c r="F19" s="58"/>
      <c r="G19" s="62" t="s">
        <v>83</v>
      </c>
      <c r="H19" s="75">
        <v>-0.11405002877150139</v>
      </c>
      <c r="I19" s="76">
        <v>-0.1083209421928899</v>
      </c>
      <c r="J19" s="76">
        <v>1.4274964248954518</v>
      </c>
      <c r="K19" s="75">
        <v>1.6524331289692071</v>
      </c>
      <c r="L19" s="76">
        <v>-0.22163713080634295</v>
      </c>
      <c r="M19" s="76">
        <v>0.1802928525602283</v>
      </c>
      <c r="N19" s="76">
        <v>0.05905400205838873</v>
      </c>
      <c r="O19" s="75">
        <v>-0.46953908138350187</v>
      </c>
      <c r="P19" s="76">
        <v>-0.6821930729370536</v>
      </c>
      <c r="Q19" s="76">
        <v>-0.3499999999999943</v>
      </c>
      <c r="R19" s="76">
        <v>0.0797702576854249</v>
      </c>
      <c r="S19" s="75">
        <v>0.5010130317389212</v>
      </c>
      <c r="T19" s="77">
        <v>1.531360274878807</v>
      </c>
      <c r="U19" s="76">
        <v>1.370638120749959</v>
      </c>
      <c r="V19" s="76">
        <v>1.3693307149937226</v>
      </c>
      <c r="W19" s="75">
        <v>1.4407962494485247</v>
      </c>
      <c r="X19" s="76">
        <v>1.484225588863879</v>
      </c>
      <c r="Y19" s="76">
        <v>1.595390512918442</v>
      </c>
      <c r="Z19" s="76">
        <v>1.7150192786963316</v>
      </c>
      <c r="AA19" s="78">
        <v>1.8112811436081984</v>
      </c>
    </row>
    <row r="20" spans="2:27" ht="15">
      <c r="B20" s="61"/>
      <c r="C20" s="57"/>
      <c r="D20" s="57" t="s">
        <v>22</v>
      </c>
      <c r="E20" s="57"/>
      <c r="F20" s="58"/>
      <c r="G20" s="62" t="s">
        <v>83</v>
      </c>
      <c r="H20" s="75">
        <v>0.8258149609683159</v>
      </c>
      <c r="I20" s="76">
        <v>1.77368950712102</v>
      </c>
      <c r="J20" s="76">
        <v>2.219278648932942</v>
      </c>
      <c r="K20" s="75">
        <v>2.320915575378436</v>
      </c>
      <c r="L20" s="76">
        <v>0.7353234509007933</v>
      </c>
      <c r="M20" s="76">
        <v>0.8188329103246019</v>
      </c>
      <c r="N20" s="76">
        <v>0.8354958024201977</v>
      </c>
      <c r="O20" s="75">
        <v>0.9106252919955438</v>
      </c>
      <c r="P20" s="76">
        <v>1.099999999999966</v>
      </c>
      <c r="Q20" s="76">
        <v>1.498655861333134</v>
      </c>
      <c r="R20" s="76">
        <v>1.98147999666827</v>
      </c>
      <c r="S20" s="75">
        <v>2.504876714872296</v>
      </c>
      <c r="T20" s="77">
        <v>2.6068215450347765</v>
      </c>
      <c r="U20" s="76">
        <v>2.396034381280842</v>
      </c>
      <c r="V20" s="76">
        <v>2.1128291050939367</v>
      </c>
      <c r="W20" s="75">
        <v>1.7827961164738326</v>
      </c>
      <c r="X20" s="76">
        <v>1.965420318054072</v>
      </c>
      <c r="Y20" s="76">
        <v>2.2044361746137042</v>
      </c>
      <c r="Z20" s="76">
        <v>2.454614902199509</v>
      </c>
      <c r="AA20" s="78">
        <v>2.6484330394342663</v>
      </c>
    </row>
    <row r="21" spans="2:27" ht="15">
      <c r="B21" s="61"/>
      <c r="C21" s="57"/>
      <c r="D21" s="57" t="s">
        <v>21</v>
      </c>
      <c r="E21" s="57"/>
      <c r="F21" s="58"/>
      <c r="G21" s="62" t="s">
        <v>83</v>
      </c>
      <c r="H21" s="75">
        <v>-0.0006491660496124041</v>
      </c>
      <c r="I21" s="76">
        <v>0.794414739494826</v>
      </c>
      <c r="J21" s="76">
        <v>1.7933281990251544</v>
      </c>
      <c r="K21" s="75">
        <v>2.0288932404770748</v>
      </c>
      <c r="L21" s="76">
        <v>-0.23988074819028782</v>
      </c>
      <c r="M21" s="76">
        <v>0.2782966454874156</v>
      </c>
      <c r="N21" s="76">
        <v>0.027434923014112655</v>
      </c>
      <c r="O21" s="75">
        <v>-0.06370765752437535</v>
      </c>
      <c r="P21" s="76">
        <v>0.21546999999995364</v>
      </c>
      <c r="Q21" s="76">
        <v>0.4108433711966626</v>
      </c>
      <c r="R21" s="76">
        <v>1.1502286928365635</v>
      </c>
      <c r="S21" s="75">
        <v>1.3758901278341398</v>
      </c>
      <c r="T21" s="77">
        <v>1.6831389110129038</v>
      </c>
      <c r="U21" s="76">
        <v>1.800005326634448</v>
      </c>
      <c r="V21" s="76">
        <v>1.8328237815011619</v>
      </c>
      <c r="W21" s="75">
        <v>1.8497011471115314</v>
      </c>
      <c r="X21" s="76">
        <v>1.897578229003443</v>
      </c>
      <c r="Y21" s="76">
        <v>1.9834877875438508</v>
      </c>
      <c r="Z21" s="76">
        <v>2.0754825109558652</v>
      </c>
      <c r="AA21" s="78">
        <v>2.1517338547000833</v>
      </c>
    </row>
    <row r="22" spans="2:27" ht="15">
      <c r="B22" s="61"/>
      <c r="C22" s="57"/>
      <c r="D22" s="57" t="s">
        <v>23</v>
      </c>
      <c r="E22" s="57"/>
      <c r="F22" s="58"/>
      <c r="G22" s="62" t="s">
        <v>83</v>
      </c>
      <c r="H22" s="75">
        <v>-1.3944597599860629</v>
      </c>
      <c r="I22" s="76">
        <v>-1.491198445289939</v>
      </c>
      <c r="J22" s="76">
        <v>2.0122697512080663</v>
      </c>
      <c r="K22" s="75">
        <v>2.1273810423320043</v>
      </c>
      <c r="L22" s="76">
        <v>-2.552552847993894</v>
      </c>
      <c r="M22" s="76">
        <v>-1.4169252514681432</v>
      </c>
      <c r="N22" s="76">
        <v>-0.6608766046769858</v>
      </c>
      <c r="O22" s="75">
        <v>-0.914227108263816</v>
      </c>
      <c r="P22" s="76">
        <v>-1.8566702292841342</v>
      </c>
      <c r="Q22" s="76">
        <v>-1.8910837737468569</v>
      </c>
      <c r="R22" s="76">
        <v>-1.4469636184769996</v>
      </c>
      <c r="S22" s="75">
        <v>-0.7950872895030443</v>
      </c>
      <c r="T22" s="77">
        <v>1.9400705934024245</v>
      </c>
      <c r="U22" s="76">
        <v>2.048958163102725</v>
      </c>
      <c r="V22" s="76">
        <v>2.031058026135696</v>
      </c>
      <c r="W22" s="75">
        <v>2.0154900496956714</v>
      </c>
      <c r="X22" s="76">
        <v>2.092440959882097</v>
      </c>
      <c r="Y22" s="76">
        <v>2.1153850800392604</v>
      </c>
      <c r="Z22" s="76">
        <v>2.1404571369091627</v>
      </c>
      <c r="AA22" s="78">
        <v>2.1469773186736774</v>
      </c>
    </row>
    <row r="23" spans="2:27" ht="15">
      <c r="B23" s="61"/>
      <c r="C23" s="57"/>
      <c r="D23" s="57" t="s">
        <v>24</v>
      </c>
      <c r="E23" s="57"/>
      <c r="F23" s="58"/>
      <c r="G23" s="62" t="s">
        <v>83</v>
      </c>
      <c r="H23" s="75">
        <v>-1.1070199400717229</v>
      </c>
      <c r="I23" s="76">
        <v>-0.9558164902229578</v>
      </c>
      <c r="J23" s="76">
        <v>2.465717596945069</v>
      </c>
      <c r="K23" s="75">
        <v>2.1667448124684796</v>
      </c>
      <c r="L23" s="76">
        <v>-2.4499893049973025</v>
      </c>
      <c r="M23" s="76">
        <v>-0.7346975384739665</v>
      </c>
      <c r="N23" s="76">
        <v>-0.18731161762704573</v>
      </c>
      <c r="O23" s="75">
        <v>-1.037753631271059</v>
      </c>
      <c r="P23" s="76">
        <v>-1.5536911711176487</v>
      </c>
      <c r="Q23" s="76">
        <v>-1.4101990130426856</v>
      </c>
      <c r="R23" s="76">
        <v>-0.8255834844356258</v>
      </c>
      <c r="S23" s="75">
        <v>-0.06388811510039716</v>
      </c>
      <c r="T23" s="77">
        <v>2.958739591875272</v>
      </c>
      <c r="U23" s="76">
        <v>2.481858793096549</v>
      </c>
      <c r="V23" s="76">
        <v>2.225783840376593</v>
      </c>
      <c r="W23" s="75">
        <v>2.2035530344240044</v>
      </c>
      <c r="X23" s="76">
        <v>2.291013783788614</v>
      </c>
      <c r="Y23" s="76">
        <v>2.2051004673801344</v>
      </c>
      <c r="Z23" s="76">
        <v>2.129547884910224</v>
      </c>
      <c r="AA23" s="78">
        <v>2.0402637667440047</v>
      </c>
    </row>
    <row r="24" spans="2:27" ht="18">
      <c r="B24" s="61"/>
      <c r="C24" s="57"/>
      <c r="D24" s="57" t="s">
        <v>135</v>
      </c>
      <c r="E24" s="57"/>
      <c r="F24" s="58"/>
      <c r="G24" s="62" t="s">
        <v>83</v>
      </c>
      <c r="H24" s="75">
        <v>-0.2906574559085442</v>
      </c>
      <c r="I24" s="76">
        <v>-0.5405486077979731</v>
      </c>
      <c r="J24" s="76">
        <v>-0.4425361539170325</v>
      </c>
      <c r="K24" s="75">
        <v>-0.038528946193522984</v>
      </c>
      <c r="L24" s="76">
        <v>-0.1051394482336434</v>
      </c>
      <c r="M24" s="76">
        <v>-0.6872771210852875</v>
      </c>
      <c r="N24" s="76">
        <v>-0.47445369393895476</v>
      </c>
      <c r="O24" s="75">
        <v>0.12482186645905813</v>
      </c>
      <c r="P24" s="76">
        <v>-0.30776070913245235</v>
      </c>
      <c r="Q24" s="76">
        <v>-0.48776319242981003</v>
      </c>
      <c r="R24" s="76">
        <v>-0.6265528508996709</v>
      </c>
      <c r="S24" s="75">
        <v>-0.7316666224165402</v>
      </c>
      <c r="T24" s="77">
        <v>-0.9893953660571384</v>
      </c>
      <c r="U24" s="76">
        <v>-0.4224168404944919</v>
      </c>
      <c r="V24" s="76">
        <v>-0.19048600746850752</v>
      </c>
      <c r="W24" s="75">
        <v>-0.1840082650208501</v>
      </c>
      <c r="X24" s="76">
        <v>-0.19412538458776396</v>
      </c>
      <c r="Y24" s="76">
        <v>-0.08777975554117745</v>
      </c>
      <c r="Z24" s="76">
        <v>0.010681778412674703</v>
      </c>
      <c r="AA24" s="78">
        <v>0.1045798471999575</v>
      </c>
    </row>
    <row r="25" spans="2:27" ht="3.75" customHeight="1">
      <c r="B25" s="61"/>
      <c r="C25" s="57"/>
      <c r="D25" s="57"/>
      <c r="E25" s="57"/>
      <c r="F25" s="58"/>
      <c r="G25" s="62"/>
      <c r="H25" s="58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8.75" thickBot="1">
      <c r="B26" s="63"/>
      <c r="C26" s="64" t="s">
        <v>136</v>
      </c>
      <c r="D26" s="64"/>
      <c r="E26" s="64"/>
      <c r="F26" s="65"/>
      <c r="G26" s="66" t="s">
        <v>48</v>
      </c>
      <c r="H26" s="80">
        <v>0.7730608322190022</v>
      </c>
      <c r="I26" s="79">
        <v>1.749747420486102</v>
      </c>
      <c r="J26" s="79">
        <v>1.6757746659065447</v>
      </c>
      <c r="K26" s="80">
        <v>0.8584879774642644</v>
      </c>
      <c r="L26" s="79">
        <v>0.6116290342540935</v>
      </c>
      <c r="M26" s="79">
        <v>-0.06304065938729764</v>
      </c>
      <c r="N26" s="79">
        <v>0.7318766429051067</v>
      </c>
      <c r="O26" s="80">
        <v>1.7945595054133179</v>
      </c>
      <c r="P26" s="79">
        <v>1.6719592877581135</v>
      </c>
      <c r="Q26" s="79">
        <v>1.8962660766306954</v>
      </c>
      <c r="R26" s="79">
        <v>2.0519763010643004</v>
      </c>
      <c r="S26" s="80">
        <v>1.3931327949935337</v>
      </c>
      <c r="T26" s="81">
        <v>1.6593760353445788</v>
      </c>
      <c r="U26" s="79">
        <v>1.6715727352479774</v>
      </c>
      <c r="V26" s="79">
        <v>1.7684073941523621</v>
      </c>
      <c r="W26" s="80">
        <v>1.602223185119641</v>
      </c>
      <c r="X26" s="79">
        <v>1.047277482239167</v>
      </c>
      <c r="Y26" s="79">
        <v>0.9066452399605396</v>
      </c>
      <c r="Z26" s="79">
        <v>0.7416543933592976</v>
      </c>
      <c r="AA26" s="82">
        <v>0.7443540007361094</v>
      </c>
    </row>
    <row r="27" ht="3.75" customHeight="1"/>
    <row r="28" ht="15">
      <c r="B28" s="45" t="s">
        <v>114</v>
      </c>
    </row>
    <row r="29" spans="2:6" ht="15">
      <c r="B29" s="45" t="s">
        <v>118</v>
      </c>
      <c r="F29" s="68"/>
    </row>
    <row r="30" spans="2:6" ht="15">
      <c r="B30" s="45" t="s">
        <v>119</v>
      </c>
      <c r="F30" s="68"/>
    </row>
    <row r="31" ht="15">
      <c r="G31" s="68"/>
    </row>
    <row r="32" ht="15.75" thickBot="1">
      <c r="F32" s="70" t="s">
        <v>81</v>
      </c>
    </row>
    <row r="33" spans="6:23" ht="15">
      <c r="F33" s="101"/>
      <c r="G33" s="102"/>
      <c r="H33" s="199">
        <v>42370</v>
      </c>
      <c r="I33" s="199">
        <v>42401</v>
      </c>
      <c r="J33" s="199">
        <v>42430</v>
      </c>
      <c r="K33" s="199">
        <v>42461</v>
      </c>
      <c r="L33" s="199">
        <v>42491</v>
      </c>
      <c r="M33" s="199">
        <v>42522</v>
      </c>
      <c r="N33" s="199">
        <v>42552</v>
      </c>
      <c r="O33" s="199">
        <v>42583</v>
      </c>
      <c r="P33" s="199">
        <v>42614</v>
      </c>
      <c r="Q33" s="199">
        <v>42644</v>
      </c>
      <c r="R33" s="199">
        <v>42675</v>
      </c>
      <c r="S33" s="199">
        <v>42705</v>
      </c>
      <c r="T33" s="199">
        <v>42736</v>
      </c>
      <c r="U33" s="199">
        <v>42767</v>
      </c>
      <c r="V33" s="199">
        <v>42795</v>
      </c>
      <c r="W33" s="200">
        <v>42826</v>
      </c>
    </row>
    <row r="34" spans="6:23" ht="15.75" thickBot="1">
      <c r="F34" s="103" t="s">
        <v>76</v>
      </c>
      <c r="G34" s="104" t="s">
        <v>89</v>
      </c>
      <c r="H34" s="79">
        <v>-0.6308200660859313</v>
      </c>
      <c r="I34" s="79">
        <v>-0.31099518459069486</v>
      </c>
      <c r="J34" s="79">
        <v>-0.49063782917794185</v>
      </c>
      <c r="K34" s="79">
        <v>-0.38949365824427673</v>
      </c>
      <c r="L34" s="79">
        <v>-0.6342043788960154</v>
      </c>
      <c r="M34" s="79">
        <v>-0.6648236110836905</v>
      </c>
      <c r="N34" s="79">
        <v>-0.4076677007438434</v>
      </c>
      <c r="O34" s="79">
        <v>-0.5800347543252826</v>
      </c>
      <c r="P34" s="79">
        <v>-0.17421042375352158</v>
      </c>
      <c r="Q34" s="79">
        <v>-0.057211565967946854</v>
      </c>
      <c r="R34" s="79">
        <v>0.006804155218432584</v>
      </c>
      <c r="S34" s="79">
        <v>0.4146957437818344</v>
      </c>
      <c r="T34" s="79">
        <v>0.9892683434362937</v>
      </c>
      <c r="U34" s="79">
        <v>0.8981253448705644</v>
      </c>
      <c r="V34" s="79">
        <v>1.015816536701351</v>
      </c>
      <c r="W34" s="82">
        <v>0.8909850263766401</v>
      </c>
    </row>
    <row r="35" spans="6:8" ht="15">
      <c r="F35" s="45" t="s">
        <v>114</v>
      </c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  <row r="43" spans="7:8" ht="15">
      <c r="G43" s="105"/>
      <c r="H43" s="106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M97"/>
  <sheetViews>
    <sheetView zoomScale="80" zoomScaleNormal="80" zoomScalePageLayoutView="0" workbookViewId="0" topLeftCell="A1">
      <selection activeCell="G53" sqref="G53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120</v>
      </c>
    </row>
    <row r="2" spans="2:27" ht="18.75" customHeight="1">
      <c r="B2" s="245" t="str">
        <f>"Strednodobá predikcia "&amp;Súhrn!$H$4&amp;" - trh práce [objem]"</f>
        <v>Strednodobá predikcia P2Q-2016 - trh práce [objem]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</row>
    <row r="3" spans="2:27" ht="18.75" customHeight="1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4"/>
    </row>
    <row r="4" spans="2:27" ht="15">
      <c r="B4" s="276" t="s">
        <v>30</v>
      </c>
      <c r="C4" s="277"/>
      <c r="D4" s="277"/>
      <c r="E4" s="277"/>
      <c r="F4" s="278"/>
      <c r="G4" s="281" t="s">
        <v>75</v>
      </c>
      <c r="H4" s="41" t="s">
        <v>37</v>
      </c>
      <c r="I4" s="263">
        <v>2016</v>
      </c>
      <c r="J4" s="263">
        <v>2017</v>
      </c>
      <c r="K4" s="289">
        <v>2018</v>
      </c>
      <c r="L4" s="285">
        <v>2015</v>
      </c>
      <c r="M4" s="286"/>
      <c r="N4" s="286"/>
      <c r="O4" s="286"/>
      <c r="P4" s="285">
        <v>2016</v>
      </c>
      <c r="Q4" s="286"/>
      <c r="R4" s="286"/>
      <c r="S4" s="286"/>
      <c r="T4" s="285">
        <v>2017</v>
      </c>
      <c r="U4" s="286"/>
      <c r="V4" s="286"/>
      <c r="W4" s="286"/>
      <c r="X4" s="285">
        <v>2018</v>
      </c>
      <c r="Y4" s="286"/>
      <c r="Z4" s="286"/>
      <c r="AA4" s="288"/>
    </row>
    <row r="5" spans="2:27" ht="15">
      <c r="B5" s="270"/>
      <c r="C5" s="271"/>
      <c r="D5" s="271"/>
      <c r="E5" s="271"/>
      <c r="F5" s="272"/>
      <c r="G5" s="274"/>
      <c r="H5" s="43">
        <v>2015</v>
      </c>
      <c r="I5" s="264"/>
      <c r="J5" s="264"/>
      <c r="K5" s="290"/>
      <c r="L5" s="46" t="s">
        <v>3</v>
      </c>
      <c r="M5" s="46" t="s">
        <v>4</v>
      </c>
      <c r="N5" s="46" t="s">
        <v>5</v>
      </c>
      <c r="O5" s="47" t="s">
        <v>6</v>
      </c>
      <c r="P5" s="46" t="s">
        <v>3</v>
      </c>
      <c r="Q5" s="46" t="s">
        <v>4</v>
      </c>
      <c r="R5" s="46" t="s">
        <v>5</v>
      </c>
      <c r="S5" s="47" t="s">
        <v>6</v>
      </c>
      <c r="T5" s="48" t="s">
        <v>3</v>
      </c>
      <c r="U5" s="46" t="s">
        <v>4</v>
      </c>
      <c r="V5" s="46" t="s">
        <v>5</v>
      </c>
      <c r="W5" s="4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6"/>
      <c r="K6" s="97"/>
      <c r="L6" s="55"/>
      <c r="M6" s="55"/>
      <c r="N6" s="55"/>
      <c r="O6" s="54"/>
      <c r="P6" s="55"/>
      <c r="Q6" s="55"/>
      <c r="R6" s="55"/>
      <c r="S6" s="54"/>
      <c r="T6" s="98"/>
      <c r="U6" s="55"/>
      <c r="V6" s="55"/>
      <c r="W6" s="54"/>
      <c r="X6" s="55"/>
      <c r="Y6" s="55"/>
      <c r="Z6" s="55"/>
      <c r="AA6" s="72"/>
    </row>
    <row r="7" spans="2:27" ht="15">
      <c r="B7" s="50" t="s">
        <v>26</v>
      </c>
      <c r="C7" s="51"/>
      <c r="D7" s="51"/>
      <c r="E7" s="51"/>
      <c r="F7" s="100"/>
      <c r="G7" s="53"/>
      <c r="H7" s="107"/>
      <c r="I7" s="95"/>
      <c r="J7" s="95"/>
      <c r="K7" s="97"/>
      <c r="L7" s="55"/>
      <c r="M7" s="55"/>
      <c r="N7" s="55"/>
      <c r="O7" s="54"/>
      <c r="P7" s="55"/>
      <c r="Q7" s="55"/>
      <c r="R7" s="55"/>
      <c r="S7" s="54"/>
      <c r="T7" s="98"/>
      <c r="U7" s="55"/>
      <c r="V7" s="55"/>
      <c r="W7" s="54"/>
      <c r="X7" s="55"/>
      <c r="Y7" s="55"/>
      <c r="Z7" s="55"/>
      <c r="AA7" s="72"/>
    </row>
    <row r="8" spans="2:27" ht="15">
      <c r="B8" s="50"/>
      <c r="C8" s="99" t="s">
        <v>10</v>
      </c>
      <c r="D8" s="51"/>
      <c r="E8" s="51"/>
      <c r="F8" s="100"/>
      <c r="G8" s="62" t="s">
        <v>128</v>
      </c>
      <c r="H8" s="117">
        <v>2267.0970000000025</v>
      </c>
      <c r="I8" s="118">
        <v>2306.300044480534</v>
      </c>
      <c r="J8" s="118">
        <v>2330.5438376937286</v>
      </c>
      <c r="K8" s="119">
        <v>2355.224337813792</v>
      </c>
      <c r="L8" s="120">
        <v>2247.5628860230904</v>
      </c>
      <c r="M8" s="120">
        <v>2262.3622538927298</v>
      </c>
      <c r="N8" s="120">
        <v>2273.65659187154</v>
      </c>
      <c r="O8" s="121">
        <v>2284.80626821265</v>
      </c>
      <c r="P8" s="120">
        <v>2296.8585522804697</v>
      </c>
      <c r="Q8" s="120">
        <v>2305.1276924</v>
      </c>
      <c r="R8" s="120">
        <v>2308.5853839386</v>
      </c>
      <c r="S8" s="121">
        <v>2314.628549303065</v>
      </c>
      <c r="T8" s="122">
        <v>2320.813942376151</v>
      </c>
      <c r="U8" s="120">
        <v>2327.1174063660637</v>
      </c>
      <c r="V8" s="120">
        <v>2333.7693632930327</v>
      </c>
      <c r="W8" s="121">
        <v>2340.474638739667</v>
      </c>
      <c r="X8" s="120">
        <v>2346.489305509564</v>
      </c>
      <c r="Y8" s="120">
        <v>2352.3696747783083</v>
      </c>
      <c r="Z8" s="120">
        <v>2358.224657657878</v>
      </c>
      <c r="AA8" s="123">
        <v>2363.8137133094183</v>
      </c>
    </row>
    <row r="9" spans="2:27" ht="3.75" customHeight="1">
      <c r="B9" s="61"/>
      <c r="C9" s="57"/>
      <c r="D9" s="73"/>
      <c r="E9" s="57"/>
      <c r="F9" s="58"/>
      <c r="G9" s="62"/>
      <c r="H9" s="124"/>
      <c r="I9" s="120"/>
      <c r="J9" s="120"/>
      <c r="K9" s="121"/>
      <c r="L9" s="120"/>
      <c r="M9" s="120"/>
      <c r="N9" s="120"/>
      <c r="O9" s="121"/>
      <c r="P9" s="120"/>
      <c r="Q9" s="120"/>
      <c r="R9" s="120"/>
      <c r="S9" s="121"/>
      <c r="T9" s="122"/>
      <c r="U9" s="120"/>
      <c r="V9" s="120"/>
      <c r="W9" s="121"/>
      <c r="X9" s="120"/>
      <c r="Y9" s="120"/>
      <c r="Z9" s="120"/>
      <c r="AA9" s="123"/>
    </row>
    <row r="10" spans="2:27" ht="15">
      <c r="B10" s="61"/>
      <c r="C10" s="57"/>
      <c r="D10" s="73" t="s">
        <v>52</v>
      </c>
      <c r="E10" s="57"/>
      <c r="F10" s="58"/>
      <c r="G10" s="62" t="s">
        <v>128</v>
      </c>
      <c r="H10" s="124">
        <v>1942.822</v>
      </c>
      <c r="I10" s="120">
        <v>1981.911927502371</v>
      </c>
      <c r="J10" s="120">
        <v>2002.784102830475</v>
      </c>
      <c r="K10" s="121">
        <v>2023.9936216092788</v>
      </c>
      <c r="L10" s="125"/>
      <c r="M10" s="125"/>
      <c r="N10" s="125"/>
      <c r="O10" s="126"/>
      <c r="P10" s="125"/>
      <c r="Q10" s="125"/>
      <c r="R10" s="125"/>
      <c r="S10" s="126"/>
      <c r="T10" s="127"/>
      <c r="U10" s="125"/>
      <c r="V10" s="125"/>
      <c r="W10" s="126"/>
      <c r="X10" s="125"/>
      <c r="Y10" s="125"/>
      <c r="Z10" s="125"/>
      <c r="AA10" s="128"/>
    </row>
    <row r="11" spans="2:27" ht="15">
      <c r="B11" s="61"/>
      <c r="C11" s="57"/>
      <c r="D11" s="73" t="s">
        <v>53</v>
      </c>
      <c r="E11" s="57"/>
      <c r="F11" s="58"/>
      <c r="G11" s="62" t="s">
        <v>128</v>
      </c>
      <c r="H11" s="124">
        <v>324.27500000000265</v>
      </c>
      <c r="I11" s="120">
        <v>324.3881169781624</v>
      </c>
      <c r="J11" s="120">
        <v>327.7597348632537</v>
      </c>
      <c r="K11" s="121">
        <v>331.2307162045135</v>
      </c>
      <c r="L11" s="125"/>
      <c r="M11" s="125"/>
      <c r="N11" s="125"/>
      <c r="O11" s="126"/>
      <c r="P11" s="125"/>
      <c r="Q11" s="125"/>
      <c r="R11" s="125"/>
      <c r="S11" s="126"/>
      <c r="T11" s="127"/>
      <c r="U11" s="125"/>
      <c r="V11" s="125"/>
      <c r="W11" s="126"/>
      <c r="X11" s="125"/>
      <c r="Y11" s="125"/>
      <c r="Z11" s="125"/>
      <c r="AA11" s="128"/>
    </row>
    <row r="12" spans="2:27" ht="3.75" customHeight="1">
      <c r="B12" s="61"/>
      <c r="C12" s="57"/>
      <c r="D12" s="57"/>
      <c r="E12" s="57"/>
      <c r="F12" s="58"/>
      <c r="G12" s="62"/>
      <c r="H12" s="69"/>
      <c r="I12" s="57"/>
      <c r="J12" s="57"/>
      <c r="K12" s="58"/>
      <c r="L12" s="57"/>
      <c r="M12" s="57"/>
      <c r="N12" s="57"/>
      <c r="O12" s="58"/>
      <c r="P12" s="57"/>
      <c r="Q12" s="57"/>
      <c r="R12" s="57"/>
      <c r="S12" s="58"/>
      <c r="T12" s="59"/>
      <c r="U12" s="57"/>
      <c r="V12" s="57"/>
      <c r="W12" s="58"/>
      <c r="X12" s="57"/>
      <c r="Y12" s="57"/>
      <c r="Z12" s="57"/>
      <c r="AA12" s="60"/>
    </row>
    <row r="13" spans="2:27" ht="15">
      <c r="B13" s="61"/>
      <c r="C13" s="57" t="s">
        <v>54</v>
      </c>
      <c r="D13" s="57"/>
      <c r="E13" s="57"/>
      <c r="F13" s="58"/>
      <c r="G13" s="62" t="s">
        <v>130</v>
      </c>
      <c r="H13" s="93">
        <v>314.236</v>
      </c>
      <c r="I13" s="76">
        <v>273.8561999270561</v>
      </c>
      <c r="J13" s="76">
        <v>254.9844965640773</v>
      </c>
      <c r="K13" s="75">
        <v>234.18876937886068</v>
      </c>
      <c r="L13" s="113">
        <v>331.982192029528</v>
      </c>
      <c r="M13" s="113">
        <v>316.461044194613</v>
      </c>
      <c r="N13" s="113">
        <v>311.730754629101</v>
      </c>
      <c r="O13" s="114">
        <v>296.770009146758</v>
      </c>
      <c r="P13" s="113">
        <v>277.843403244196</v>
      </c>
      <c r="Q13" s="113">
        <v>274.5182165524984</v>
      </c>
      <c r="R13" s="113">
        <v>273.261939154781</v>
      </c>
      <c r="S13" s="114">
        <v>269.80124075674894</v>
      </c>
      <c r="T13" s="115">
        <v>264.1327336417021</v>
      </c>
      <c r="U13" s="113">
        <v>258.3462589869896</v>
      </c>
      <c r="V13" s="113">
        <v>251.95284842652654</v>
      </c>
      <c r="W13" s="114">
        <v>245.50614520109093</v>
      </c>
      <c r="X13" s="113">
        <v>240.8682496856045</v>
      </c>
      <c r="Y13" s="113">
        <v>236.36080020543204</v>
      </c>
      <c r="Z13" s="113">
        <v>231.87490469126715</v>
      </c>
      <c r="AA13" s="116">
        <v>227.65112293313905</v>
      </c>
    </row>
    <row r="14" spans="2:27" ht="15">
      <c r="B14" s="61"/>
      <c r="C14" s="57" t="s">
        <v>8</v>
      </c>
      <c r="D14" s="57"/>
      <c r="E14" s="57"/>
      <c r="F14" s="58"/>
      <c r="G14" s="62" t="s">
        <v>11</v>
      </c>
      <c r="H14" s="93">
        <v>11.476977294099362</v>
      </c>
      <c r="I14" s="76">
        <v>9.95202766595471</v>
      </c>
      <c r="J14" s="76">
        <v>9.247387391968687</v>
      </c>
      <c r="K14" s="75">
        <v>8.487475921273813</v>
      </c>
      <c r="L14" s="76">
        <v>12.154682191409535</v>
      </c>
      <c r="M14" s="76">
        <v>11.580748475578082</v>
      </c>
      <c r="N14" s="76">
        <v>11.373075582734897</v>
      </c>
      <c r="O14" s="75">
        <v>10.799402926674931</v>
      </c>
      <c r="P14" s="76">
        <v>10.116977841264706</v>
      </c>
      <c r="Q14" s="76">
        <v>9.977938584806846</v>
      </c>
      <c r="R14" s="76">
        <v>9.924335598842605</v>
      </c>
      <c r="S14" s="75">
        <v>9.788858638904685</v>
      </c>
      <c r="T14" s="77">
        <v>9.58127907817925</v>
      </c>
      <c r="U14" s="76">
        <v>9.36950378511483</v>
      </c>
      <c r="V14" s="76">
        <v>9.136718807332045</v>
      </c>
      <c r="W14" s="75">
        <v>8.902047897248622</v>
      </c>
      <c r="X14" s="76">
        <v>8.732131472658011</v>
      </c>
      <c r="Y14" s="76">
        <v>8.567010724300417</v>
      </c>
      <c r="Z14" s="76">
        <v>8.402736739526517</v>
      </c>
      <c r="AA14" s="78">
        <v>8.248024748610305</v>
      </c>
    </row>
    <row r="15" spans="2:27" ht="3.75" customHeight="1">
      <c r="B15" s="61"/>
      <c r="C15" s="57"/>
      <c r="D15" s="57"/>
      <c r="E15" s="57"/>
      <c r="F15" s="58"/>
      <c r="G15" s="62"/>
      <c r="H15" s="69"/>
      <c r="I15" s="57"/>
      <c r="J15" s="57"/>
      <c r="K15" s="58"/>
      <c r="L15" s="57"/>
      <c r="M15" s="57"/>
      <c r="N15" s="57"/>
      <c r="O15" s="58"/>
      <c r="P15" s="57"/>
      <c r="Q15" s="57"/>
      <c r="R15" s="57"/>
      <c r="S15" s="58"/>
      <c r="T15" s="59"/>
      <c r="U15" s="57"/>
      <c r="V15" s="57"/>
      <c r="W15" s="58"/>
      <c r="X15" s="57"/>
      <c r="Y15" s="57"/>
      <c r="Z15" s="57"/>
      <c r="AA15" s="60"/>
    </row>
    <row r="16" spans="2:27" ht="15">
      <c r="B16" s="50" t="s">
        <v>25</v>
      </c>
      <c r="C16" s="57"/>
      <c r="D16" s="57"/>
      <c r="E16" s="57"/>
      <c r="F16" s="58"/>
      <c r="G16" s="62"/>
      <c r="H16" s="69"/>
      <c r="I16" s="57"/>
      <c r="J16" s="57"/>
      <c r="K16" s="58"/>
      <c r="L16" s="57"/>
      <c r="M16" s="57"/>
      <c r="N16" s="57"/>
      <c r="O16" s="58"/>
      <c r="P16" s="57"/>
      <c r="Q16" s="57"/>
      <c r="R16" s="57"/>
      <c r="S16" s="58"/>
      <c r="T16" s="59"/>
      <c r="U16" s="57"/>
      <c r="V16" s="57"/>
      <c r="W16" s="58"/>
      <c r="X16" s="57"/>
      <c r="Y16" s="57"/>
      <c r="Z16" s="57"/>
      <c r="AA16" s="60"/>
    </row>
    <row r="17" spans="2:27" ht="15">
      <c r="B17" s="61"/>
      <c r="C17" s="57" t="s">
        <v>91</v>
      </c>
      <c r="D17" s="57"/>
      <c r="E17" s="57"/>
      <c r="F17" s="58"/>
      <c r="G17" s="62" t="s">
        <v>94</v>
      </c>
      <c r="H17" s="209">
        <v>15411.62597499925</v>
      </c>
      <c r="I17" s="85">
        <v>15926.553116405421</v>
      </c>
      <c r="J17" s="85">
        <v>16585.903726560693</v>
      </c>
      <c r="K17" s="86">
        <v>17249.119701512605</v>
      </c>
      <c r="L17" s="85">
        <v>3812.7678829598512</v>
      </c>
      <c r="M17" s="85">
        <v>3830.6469655200453</v>
      </c>
      <c r="N17" s="85">
        <v>3853.187615468746</v>
      </c>
      <c r="O17" s="86">
        <v>3913.994222253626</v>
      </c>
      <c r="P17" s="85">
        <v>3930.6546882101984</v>
      </c>
      <c r="Q17" s="85">
        <v>3960.447214686392</v>
      </c>
      <c r="R17" s="85">
        <v>3995.335351146426</v>
      </c>
      <c r="S17" s="86">
        <v>4039.6632559999425</v>
      </c>
      <c r="T17" s="87">
        <v>4083.828465708763</v>
      </c>
      <c r="U17" s="85">
        <v>4126.532339010244</v>
      </c>
      <c r="V17" s="85">
        <v>4168.156840199014</v>
      </c>
      <c r="W17" s="86">
        <v>4206.8081187284215</v>
      </c>
      <c r="X17" s="85">
        <v>4248.128224949135</v>
      </c>
      <c r="Y17" s="85">
        <v>4290.808742563591</v>
      </c>
      <c r="Z17" s="85">
        <v>4333.98920055056</v>
      </c>
      <c r="AA17" s="88">
        <v>4375.670745672657</v>
      </c>
    </row>
    <row r="18" spans="1:117" s="186" customFormat="1" ht="18">
      <c r="A18" s="171"/>
      <c r="B18" s="183"/>
      <c r="C18" s="169" t="s">
        <v>137</v>
      </c>
      <c r="D18" s="169"/>
      <c r="E18" s="169"/>
      <c r="F18" s="170"/>
      <c r="G18" s="29" t="s">
        <v>94</v>
      </c>
      <c r="H18" s="172">
        <v>883</v>
      </c>
      <c r="I18" s="174">
        <v>912.6683333256625</v>
      </c>
      <c r="J18" s="175">
        <v>950.4461944607899</v>
      </c>
      <c r="K18" s="176">
        <v>988.4559115734914</v>
      </c>
      <c r="L18" s="85">
        <v>869.781239676678</v>
      </c>
      <c r="M18" s="85">
        <v>880.598735187046</v>
      </c>
      <c r="N18" s="85">
        <v>884.431518453706</v>
      </c>
      <c r="O18" s="86">
        <v>897.18850668257</v>
      </c>
      <c r="P18" s="85">
        <v>901.0075155322065</v>
      </c>
      <c r="Q18" s="85">
        <v>907.836731627494</v>
      </c>
      <c r="R18" s="85">
        <v>915.8339930627685</v>
      </c>
      <c r="S18" s="86">
        <v>925.995093080181</v>
      </c>
      <c r="T18" s="85">
        <v>936.1188991708203</v>
      </c>
      <c r="U18" s="85">
        <v>945.9077292357917</v>
      </c>
      <c r="V18" s="85">
        <v>955.4491393509694</v>
      </c>
      <c r="W18" s="86">
        <v>964.3090100855786</v>
      </c>
      <c r="X18" s="85">
        <v>973.7806450168076</v>
      </c>
      <c r="Y18" s="85">
        <v>983.564121355437</v>
      </c>
      <c r="Z18" s="85">
        <v>993.4621969322814</v>
      </c>
      <c r="AA18" s="88">
        <v>1003.0166829894397</v>
      </c>
      <c r="AB18" s="171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</row>
    <row r="19" spans="2:27" ht="15">
      <c r="B19" s="61"/>
      <c r="C19" s="57"/>
      <c r="D19" s="73" t="s">
        <v>56</v>
      </c>
      <c r="E19" s="57"/>
      <c r="F19" s="58"/>
      <c r="G19" s="62" t="s">
        <v>94</v>
      </c>
      <c r="H19" s="172">
        <v>877.4242553518261</v>
      </c>
      <c r="I19" s="177">
        <v>903.5777497432405</v>
      </c>
      <c r="J19" s="178">
        <v>942.0735064617653</v>
      </c>
      <c r="K19" s="179">
        <v>981.1154259586268</v>
      </c>
      <c r="L19" s="108"/>
      <c r="M19" s="108"/>
      <c r="N19" s="108"/>
      <c r="O19" s="109"/>
      <c r="P19" s="108"/>
      <c r="Q19" s="108"/>
      <c r="R19" s="108"/>
      <c r="S19" s="109"/>
      <c r="T19" s="110"/>
      <c r="U19" s="108"/>
      <c r="V19" s="108"/>
      <c r="W19" s="109"/>
      <c r="X19" s="108"/>
      <c r="Y19" s="108"/>
      <c r="Z19" s="108"/>
      <c r="AA19" s="111"/>
    </row>
    <row r="20" spans="2:27" ht="18">
      <c r="B20" s="61"/>
      <c r="C20" s="57"/>
      <c r="D20" s="73" t="s">
        <v>138</v>
      </c>
      <c r="E20" s="57"/>
      <c r="F20" s="58"/>
      <c r="G20" s="62" t="s">
        <v>94</v>
      </c>
      <c r="H20" s="172">
        <v>905.919109549777</v>
      </c>
      <c r="I20" s="177">
        <v>952.0592419284626</v>
      </c>
      <c r="J20" s="178">
        <v>986.7067545065498</v>
      </c>
      <c r="K20" s="179">
        <v>1021.4985219003424</v>
      </c>
      <c r="L20" s="108"/>
      <c r="M20" s="108"/>
      <c r="N20" s="108"/>
      <c r="O20" s="109"/>
      <c r="P20" s="108"/>
      <c r="Q20" s="108"/>
      <c r="R20" s="108"/>
      <c r="S20" s="109"/>
      <c r="T20" s="110"/>
      <c r="U20" s="108"/>
      <c r="V20" s="108"/>
      <c r="W20" s="109"/>
      <c r="X20" s="108"/>
      <c r="Y20" s="108"/>
      <c r="Z20" s="108"/>
      <c r="AA20" s="111"/>
    </row>
    <row r="21" spans="2:27" ht="15">
      <c r="B21" s="61"/>
      <c r="C21" s="57" t="s">
        <v>55</v>
      </c>
      <c r="D21" s="57"/>
      <c r="E21" s="57"/>
      <c r="F21" s="58"/>
      <c r="G21" s="62" t="s">
        <v>94</v>
      </c>
      <c r="H21" s="173">
        <v>808.7482771612987</v>
      </c>
      <c r="I21" s="180">
        <v>838.497720801046</v>
      </c>
      <c r="J21" s="181">
        <v>862.605117071494</v>
      </c>
      <c r="K21" s="182">
        <v>880.7180529823913</v>
      </c>
      <c r="L21" s="108"/>
      <c r="M21" s="108"/>
      <c r="N21" s="108"/>
      <c r="O21" s="109"/>
      <c r="P21" s="108"/>
      <c r="Q21" s="108"/>
      <c r="R21" s="108"/>
      <c r="S21" s="109"/>
      <c r="T21" s="110"/>
      <c r="U21" s="108"/>
      <c r="V21" s="108"/>
      <c r="W21" s="109"/>
      <c r="X21" s="108"/>
      <c r="Y21" s="108"/>
      <c r="Z21" s="108"/>
      <c r="AA21" s="111"/>
    </row>
    <row r="22" spans="2:27" ht="18">
      <c r="B22" s="61"/>
      <c r="C22" s="57" t="s">
        <v>139</v>
      </c>
      <c r="D22" s="57"/>
      <c r="E22" s="57"/>
      <c r="F22" s="58"/>
      <c r="G22" s="62" t="s">
        <v>142</v>
      </c>
      <c r="H22" s="129">
        <v>33431.515722529744</v>
      </c>
      <c r="I22" s="85">
        <v>33954.40004230439</v>
      </c>
      <c r="J22" s="85">
        <v>34777.304422944704</v>
      </c>
      <c r="K22" s="86">
        <v>35860.0804595788</v>
      </c>
      <c r="L22" s="85">
        <v>8312.13635616257</v>
      </c>
      <c r="M22" s="85">
        <v>8334.911937058328</v>
      </c>
      <c r="N22" s="85">
        <v>8372.481108484226</v>
      </c>
      <c r="O22" s="86">
        <v>8411.086345107786</v>
      </c>
      <c r="P22" s="85">
        <v>8428.222491868077</v>
      </c>
      <c r="Q22" s="85">
        <v>8456.971092477908</v>
      </c>
      <c r="R22" s="85">
        <v>8506.792489827509</v>
      </c>
      <c r="S22" s="86">
        <v>8561.868105170557</v>
      </c>
      <c r="T22" s="87">
        <v>8613.727960128655</v>
      </c>
      <c r="U22" s="85">
        <v>8666.751176508522</v>
      </c>
      <c r="V22" s="85">
        <v>8720.545957098</v>
      </c>
      <c r="W22" s="86">
        <v>8775.520025699323</v>
      </c>
      <c r="X22" s="85">
        <v>8867.407357436736</v>
      </c>
      <c r="Y22" s="85">
        <v>8930.802066335134</v>
      </c>
      <c r="Z22" s="85">
        <v>9000.74315856236</v>
      </c>
      <c r="AA22" s="88">
        <v>9060.331275637107</v>
      </c>
    </row>
    <row r="23" spans="2:27" ht="15">
      <c r="B23" s="61"/>
      <c r="C23" s="57" t="s">
        <v>87</v>
      </c>
      <c r="D23" s="57"/>
      <c r="E23" s="57"/>
      <c r="F23" s="58"/>
      <c r="G23" s="62" t="s">
        <v>143</v>
      </c>
      <c r="H23" s="93">
        <v>38.349716203321776</v>
      </c>
      <c r="I23" s="76">
        <v>39.15417158306502</v>
      </c>
      <c r="J23" s="76">
        <v>39.24301147583813</v>
      </c>
      <c r="K23" s="75">
        <v>38.839541251460616</v>
      </c>
      <c r="L23" s="76">
        <v>38.0160675590905</v>
      </c>
      <c r="M23" s="76">
        <v>38.21190563843633</v>
      </c>
      <c r="N23" s="76">
        <v>38.39729352785597</v>
      </c>
      <c r="O23" s="75">
        <v>38.77359808790431</v>
      </c>
      <c r="P23" s="76">
        <v>38.99591675742165</v>
      </c>
      <c r="Q23" s="76">
        <v>39.17270488702284</v>
      </c>
      <c r="R23" s="76">
        <v>39.211712753988884</v>
      </c>
      <c r="S23" s="75">
        <v>39.23635193382674</v>
      </c>
      <c r="T23" s="77">
        <v>39.26757325711572</v>
      </c>
      <c r="U23" s="76">
        <v>39.26813315666369</v>
      </c>
      <c r="V23" s="76">
        <v>39.25058879798479</v>
      </c>
      <c r="W23" s="75">
        <v>39.185750691588346</v>
      </c>
      <c r="X23" s="76">
        <v>38.97612763863228</v>
      </c>
      <c r="Y23" s="76">
        <v>38.8972618779836</v>
      </c>
      <c r="Z23" s="76">
        <v>38.78682067686378</v>
      </c>
      <c r="AA23" s="78">
        <v>38.697954812362774</v>
      </c>
    </row>
    <row r="24" spans="2:27" ht="3.75" customHeight="1">
      <c r="B24" s="61"/>
      <c r="C24" s="57"/>
      <c r="D24" s="57"/>
      <c r="E24" s="57"/>
      <c r="F24" s="58"/>
      <c r="G24" s="62"/>
      <c r="H24" s="69"/>
      <c r="I24" s="57"/>
      <c r="J24" s="57"/>
      <c r="K24" s="58"/>
      <c r="L24" s="57"/>
      <c r="M24" s="57"/>
      <c r="N24" s="57"/>
      <c r="O24" s="58"/>
      <c r="P24" s="57"/>
      <c r="Q24" s="57"/>
      <c r="R24" s="57"/>
      <c r="S24" s="58"/>
      <c r="T24" s="59"/>
      <c r="U24" s="57"/>
      <c r="V24" s="57"/>
      <c r="W24" s="58"/>
      <c r="X24" s="57"/>
      <c r="Y24" s="57"/>
      <c r="Z24" s="57"/>
      <c r="AA24" s="60"/>
    </row>
    <row r="25" spans="2:27" ht="15">
      <c r="B25" s="50" t="s">
        <v>27</v>
      </c>
      <c r="C25" s="57"/>
      <c r="D25" s="57"/>
      <c r="E25" s="57"/>
      <c r="F25" s="58"/>
      <c r="G25" s="62"/>
      <c r="H25" s="69"/>
      <c r="I25" s="57"/>
      <c r="J25" s="57"/>
      <c r="K25" s="58"/>
      <c r="L25" s="57"/>
      <c r="M25" s="57"/>
      <c r="N25" s="57"/>
      <c r="O25" s="58"/>
      <c r="P25" s="57"/>
      <c r="Q25" s="57"/>
      <c r="R25" s="57"/>
      <c r="S25" s="58"/>
      <c r="T25" s="59"/>
      <c r="U25" s="57"/>
      <c r="V25" s="57"/>
      <c r="W25" s="58"/>
      <c r="X25" s="57"/>
      <c r="Y25" s="57"/>
      <c r="Z25" s="57"/>
      <c r="AA25" s="60"/>
    </row>
    <row r="26" spans="2:27" ht="15">
      <c r="B26" s="61"/>
      <c r="C26" s="57" t="s">
        <v>92</v>
      </c>
      <c r="D26" s="57"/>
      <c r="E26" s="57"/>
      <c r="F26" s="58"/>
      <c r="G26" s="62" t="s">
        <v>130</v>
      </c>
      <c r="H26" s="124">
        <v>3834.288939885795</v>
      </c>
      <c r="I26" s="120">
        <v>3812.048137848934</v>
      </c>
      <c r="J26" s="120">
        <v>3786.448499557794</v>
      </c>
      <c r="K26" s="121">
        <v>3759.1818848201187</v>
      </c>
      <c r="L26" s="120">
        <v>3841.6078695102797</v>
      </c>
      <c r="M26" s="120">
        <v>3837.0848634504755</v>
      </c>
      <c r="N26" s="120">
        <v>3831.987592583279</v>
      </c>
      <c r="O26" s="121">
        <v>3826.4754339991464</v>
      </c>
      <c r="P26" s="120">
        <v>3820.9014190069233</v>
      </c>
      <c r="Q26" s="120">
        <v>3815.1414378922996</v>
      </c>
      <c r="R26" s="120">
        <v>3809.168147291622</v>
      </c>
      <c r="S26" s="121">
        <v>3802.9815472048913</v>
      </c>
      <c r="T26" s="122">
        <v>3796.3088289867433</v>
      </c>
      <c r="U26" s="120">
        <v>3789.8047333860495</v>
      </c>
      <c r="V26" s="120">
        <v>3783.196451757448</v>
      </c>
      <c r="W26" s="121">
        <v>3776.4839841009375</v>
      </c>
      <c r="X26" s="120">
        <v>3769.2153055533818</v>
      </c>
      <c r="Y26" s="120">
        <v>3762.475275786309</v>
      </c>
      <c r="Z26" s="120">
        <v>3755.8118699365823</v>
      </c>
      <c r="AA26" s="123">
        <v>3749.2250880042016</v>
      </c>
    </row>
    <row r="27" spans="2:27" ht="15">
      <c r="B27" s="61"/>
      <c r="C27" s="57" t="s">
        <v>28</v>
      </c>
      <c r="D27" s="57"/>
      <c r="E27" s="57"/>
      <c r="F27" s="58"/>
      <c r="G27" s="62" t="s">
        <v>130</v>
      </c>
      <c r="H27" s="124">
        <v>2738.23375</v>
      </c>
      <c r="I27" s="120">
        <v>2751.8051755453994</v>
      </c>
      <c r="J27" s="120">
        <v>2757.3789049828274</v>
      </c>
      <c r="K27" s="121">
        <v>2759.240633861566</v>
      </c>
      <c r="L27" s="120">
        <v>2731.311167182638</v>
      </c>
      <c r="M27" s="120">
        <v>2732.647590628343</v>
      </c>
      <c r="N27" s="120">
        <v>2740.953863898781</v>
      </c>
      <c r="O27" s="121">
        <v>2748.022378290238</v>
      </c>
      <c r="P27" s="120">
        <v>2746.308310678906</v>
      </c>
      <c r="Q27" s="120">
        <v>2751.251816387208</v>
      </c>
      <c r="R27" s="120">
        <v>2753.45323052809</v>
      </c>
      <c r="S27" s="121">
        <v>2756.207344587393</v>
      </c>
      <c r="T27" s="122">
        <v>2756.758586056311</v>
      </c>
      <c r="U27" s="120">
        <v>2757.309937773522</v>
      </c>
      <c r="V27" s="120">
        <v>2757.5856687672995</v>
      </c>
      <c r="W27" s="121">
        <v>2757.8614273341764</v>
      </c>
      <c r="X27" s="120">
        <v>2758.4129996196434</v>
      </c>
      <c r="Y27" s="120">
        <v>2758.9646822195673</v>
      </c>
      <c r="Z27" s="120">
        <v>2759.516475156011</v>
      </c>
      <c r="AA27" s="123">
        <v>2760.068378451042</v>
      </c>
    </row>
    <row r="28" spans="2:27" ht="18">
      <c r="B28" s="61"/>
      <c r="C28" s="57" t="s">
        <v>140</v>
      </c>
      <c r="D28" s="57"/>
      <c r="E28" s="57"/>
      <c r="F28" s="58"/>
      <c r="G28" s="62" t="s">
        <v>11</v>
      </c>
      <c r="H28" s="93">
        <v>71.41479063204285</v>
      </c>
      <c r="I28" s="76">
        <v>72.18743720304208</v>
      </c>
      <c r="J28" s="76">
        <v>72.82259841487492</v>
      </c>
      <c r="K28" s="75">
        <v>73.4003508743526</v>
      </c>
      <c r="L28" s="76">
        <v>71.09812505488281</v>
      </c>
      <c r="M28" s="76">
        <v>71.21676188759156</v>
      </c>
      <c r="N28" s="76">
        <v>71.52825518547692</v>
      </c>
      <c r="O28" s="75">
        <v>71.81602040022011</v>
      </c>
      <c r="P28" s="76">
        <v>71.8759268956143</v>
      </c>
      <c r="Q28" s="76">
        <v>72.1140188686466</v>
      </c>
      <c r="R28" s="76">
        <v>72.284895915814</v>
      </c>
      <c r="S28" s="75">
        <v>72.47490713209339</v>
      </c>
      <c r="T28" s="77">
        <v>72.61681570811787</v>
      </c>
      <c r="U28" s="76">
        <v>72.75598960239749</v>
      </c>
      <c r="V28" s="76">
        <v>72.89036411223871</v>
      </c>
      <c r="W28" s="75">
        <v>73.02722423674561</v>
      </c>
      <c r="X28" s="76">
        <v>73.1826859440884</v>
      </c>
      <c r="Y28" s="76">
        <v>73.32844683326137</v>
      </c>
      <c r="Z28" s="76">
        <v>73.47323483491218</v>
      </c>
      <c r="AA28" s="78">
        <v>73.61703588514847</v>
      </c>
    </row>
    <row r="29" spans="2:27" ht="18.75" thickBot="1">
      <c r="B29" s="63"/>
      <c r="C29" s="64" t="s">
        <v>141</v>
      </c>
      <c r="D29" s="64"/>
      <c r="E29" s="64"/>
      <c r="F29" s="65"/>
      <c r="G29" s="66" t="s">
        <v>11</v>
      </c>
      <c r="H29" s="94">
        <v>9.891587165178558</v>
      </c>
      <c r="I29" s="79">
        <v>9.650116624667824</v>
      </c>
      <c r="J29" s="79">
        <v>9.288855322309075</v>
      </c>
      <c r="K29" s="80">
        <v>8.953605839619971</v>
      </c>
      <c r="L29" s="79">
        <v>10.078473305190066</v>
      </c>
      <c r="M29" s="79">
        <v>9.912086936847944</v>
      </c>
      <c r="N29" s="79">
        <v>9.814742212004433</v>
      </c>
      <c r="O29" s="80">
        <v>9.761046206671798</v>
      </c>
      <c r="P29" s="79">
        <v>9.723555657780462</v>
      </c>
      <c r="Q29" s="79">
        <v>9.68701428863459</v>
      </c>
      <c r="R29" s="79">
        <v>9.633791266064458</v>
      </c>
      <c r="S29" s="80">
        <v>9.556105286191784</v>
      </c>
      <c r="T29" s="81">
        <v>9.455948881912786</v>
      </c>
      <c r="U29" s="79">
        <v>9.34314199767957</v>
      </c>
      <c r="V29" s="79">
        <v>9.229540592440118</v>
      </c>
      <c r="W29" s="80">
        <v>9.126789817203832</v>
      </c>
      <c r="X29" s="79">
        <v>9.042533867873027</v>
      </c>
      <c r="Y29" s="79">
        <v>8.974508302868239</v>
      </c>
      <c r="Z29" s="79">
        <v>8.920924948403428</v>
      </c>
      <c r="AA29" s="82">
        <v>8.87645623933519</v>
      </c>
    </row>
    <row r="30" ht="15.75" thickBot="1"/>
    <row r="31" spans="2:27" ht="18.75" customHeight="1">
      <c r="B31" s="245" t="str">
        <f>"Strednodobá predikcia "&amp;Súhrn!$H$4&amp;" - trh práce [zmena oproti predchádzajúcemu obdobiu]"</f>
        <v>Strednodobá predikcia P2Q-2016 - trh práce [zmena oproti predchádzajúcemu obdobiu]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7"/>
    </row>
    <row r="32" spans="2:27" ht="18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4"/>
    </row>
    <row r="33" spans="2:27" ht="15">
      <c r="B33" s="276" t="s">
        <v>30</v>
      </c>
      <c r="C33" s="277"/>
      <c r="D33" s="277"/>
      <c r="E33" s="277"/>
      <c r="F33" s="278"/>
      <c r="G33" s="281" t="s">
        <v>75</v>
      </c>
      <c r="H33" s="41" t="s">
        <v>37</v>
      </c>
      <c r="I33" s="263">
        <v>2016</v>
      </c>
      <c r="J33" s="263">
        <v>2017</v>
      </c>
      <c r="K33" s="289">
        <v>2018</v>
      </c>
      <c r="L33" s="285">
        <v>2015</v>
      </c>
      <c r="M33" s="286"/>
      <c r="N33" s="286"/>
      <c r="O33" s="286"/>
      <c r="P33" s="285">
        <v>2016</v>
      </c>
      <c r="Q33" s="286"/>
      <c r="R33" s="286"/>
      <c r="S33" s="286"/>
      <c r="T33" s="285">
        <v>2017</v>
      </c>
      <c r="U33" s="286"/>
      <c r="V33" s="286"/>
      <c r="W33" s="286"/>
      <c r="X33" s="285">
        <v>2018</v>
      </c>
      <c r="Y33" s="286"/>
      <c r="Z33" s="286"/>
      <c r="AA33" s="288"/>
    </row>
    <row r="34" spans="2:27" ht="15">
      <c r="B34" s="270"/>
      <c r="C34" s="271"/>
      <c r="D34" s="271"/>
      <c r="E34" s="271"/>
      <c r="F34" s="272"/>
      <c r="G34" s="274"/>
      <c r="H34" s="43">
        <v>2015</v>
      </c>
      <c r="I34" s="264"/>
      <c r="J34" s="264"/>
      <c r="K34" s="290"/>
      <c r="L34" s="46" t="s">
        <v>3</v>
      </c>
      <c r="M34" s="46" t="s">
        <v>4</v>
      </c>
      <c r="N34" s="46" t="s">
        <v>5</v>
      </c>
      <c r="O34" s="157" t="s">
        <v>6</v>
      </c>
      <c r="P34" s="46" t="s">
        <v>3</v>
      </c>
      <c r="Q34" s="46" t="s">
        <v>4</v>
      </c>
      <c r="R34" s="46" t="s">
        <v>5</v>
      </c>
      <c r="S34" s="157" t="s">
        <v>6</v>
      </c>
      <c r="T34" s="48" t="s">
        <v>3</v>
      </c>
      <c r="U34" s="46" t="s">
        <v>4</v>
      </c>
      <c r="V34" s="46" t="s">
        <v>5</v>
      </c>
      <c r="W34" s="157" t="s">
        <v>6</v>
      </c>
      <c r="X34" s="46" t="s">
        <v>3</v>
      </c>
      <c r="Y34" s="46" t="s">
        <v>4</v>
      </c>
      <c r="Z34" s="46" t="s">
        <v>5</v>
      </c>
      <c r="AA34" s="156" t="s">
        <v>6</v>
      </c>
    </row>
    <row r="35" spans="2:27" ht="3.75" customHeight="1">
      <c r="B35" s="50"/>
      <c r="C35" s="51"/>
      <c r="D35" s="51"/>
      <c r="E35" s="51"/>
      <c r="F35" s="52"/>
      <c r="G35" s="40"/>
      <c r="H35" s="107"/>
      <c r="I35" s="95"/>
      <c r="J35" s="96"/>
      <c r="K35" s="97"/>
      <c r="L35" s="55"/>
      <c r="M35" s="55"/>
      <c r="N35" s="55"/>
      <c r="O35" s="54"/>
      <c r="P35" s="55"/>
      <c r="Q35" s="55"/>
      <c r="R35" s="55"/>
      <c r="S35" s="54"/>
      <c r="T35" s="98"/>
      <c r="U35" s="55"/>
      <c r="V35" s="55"/>
      <c r="W35" s="54"/>
      <c r="X35" s="55"/>
      <c r="Y35" s="55"/>
      <c r="Z35" s="55"/>
      <c r="AA35" s="72"/>
    </row>
    <row r="36" spans="2:27" ht="15">
      <c r="B36" s="50" t="s">
        <v>26</v>
      </c>
      <c r="C36" s="51"/>
      <c r="D36" s="51"/>
      <c r="E36" s="51"/>
      <c r="F36" s="100"/>
      <c r="G36" s="53"/>
      <c r="H36" s="107"/>
      <c r="I36" s="95"/>
      <c r="J36" s="95"/>
      <c r="K36" s="97"/>
      <c r="L36" s="55"/>
      <c r="M36" s="55"/>
      <c r="N36" s="55"/>
      <c r="O36" s="54"/>
      <c r="P36" s="55"/>
      <c r="Q36" s="55"/>
      <c r="R36" s="55"/>
      <c r="S36" s="54"/>
      <c r="T36" s="98"/>
      <c r="U36" s="55"/>
      <c r="V36" s="55"/>
      <c r="W36" s="54"/>
      <c r="X36" s="55"/>
      <c r="Y36" s="55"/>
      <c r="Z36" s="55"/>
      <c r="AA36" s="72"/>
    </row>
    <row r="37" spans="2:27" ht="15">
      <c r="B37" s="50"/>
      <c r="C37" s="99" t="s">
        <v>10</v>
      </c>
      <c r="D37" s="51"/>
      <c r="E37" s="51"/>
      <c r="F37" s="100"/>
      <c r="G37" s="62" t="s">
        <v>48</v>
      </c>
      <c r="H37" s="112">
        <v>1.9768355607293842</v>
      </c>
      <c r="I37" s="113">
        <v>1.7292177829414186</v>
      </c>
      <c r="J37" s="113">
        <v>1.051198575450556</v>
      </c>
      <c r="K37" s="114">
        <v>1.0590017540492482</v>
      </c>
      <c r="L37" s="76">
        <v>0.2716050192593542</v>
      </c>
      <c r="M37" s="76">
        <v>0.6584629049390571</v>
      </c>
      <c r="N37" s="76">
        <v>0.49922765283838544</v>
      </c>
      <c r="O37" s="75">
        <v>0.4903852402764244</v>
      </c>
      <c r="P37" s="76">
        <v>0.5274969801815104</v>
      </c>
      <c r="Q37" s="76">
        <v>0.3600195628642382</v>
      </c>
      <c r="R37" s="76">
        <v>0.15000000000000568</v>
      </c>
      <c r="S37" s="75">
        <v>0.2617691945253142</v>
      </c>
      <c r="T37" s="77">
        <v>0.26723048391276905</v>
      </c>
      <c r="U37" s="76">
        <v>0.2716057446405813</v>
      </c>
      <c r="V37" s="76">
        <v>0.28584535136782563</v>
      </c>
      <c r="W37" s="75">
        <v>0.2873152571157789</v>
      </c>
      <c r="X37" s="76">
        <v>0.25698491538175006</v>
      </c>
      <c r="Y37" s="76">
        <v>0.2506028582758546</v>
      </c>
      <c r="Z37" s="76">
        <v>0.24889722658585356</v>
      </c>
      <c r="AA37" s="78">
        <v>0.23700268052877504</v>
      </c>
    </row>
    <row r="38" spans="2:27" ht="3.75" customHeight="1">
      <c r="B38" s="61"/>
      <c r="C38" s="57"/>
      <c r="D38" s="73"/>
      <c r="E38" s="57"/>
      <c r="F38" s="58"/>
      <c r="G38" s="62"/>
      <c r="H38" s="69"/>
      <c r="I38" s="57"/>
      <c r="J38" s="57"/>
      <c r="K38" s="58"/>
      <c r="L38" s="57"/>
      <c r="M38" s="57"/>
      <c r="N38" s="57"/>
      <c r="O38" s="58"/>
      <c r="P38" s="57"/>
      <c r="Q38" s="57"/>
      <c r="R38" s="57"/>
      <c r="S38" s="58"/>
      <c r="T38" s="59"/>
      <c r="U38" s="57"/>
      <c r="V38" s="57"/>
      <c r="W38" s="58"/>
      <c r="X38" s="57"/>
      <c r="Y38" s="57"/>
      <c r="Z38" s="57"/>
      <c r="AA38" s="60"/>
    </row>
    <row r="39" spans="2:27" ht="15">
      <c r="B39" s="61"/>
      <c r="C39" s="57"/>
      <c r="D39" s="73" t="s">
        <v>52</v>
      </c>
      <c r="E39" s="57"/>
      <c r="F39" s="58"/>
      <c r="G39" s="62" t="s">
        <v>48</v>
      </c>
      <c r="H39" s="93">
        <v>2.4952331788949778</v>
      </c>
      <c r="I39" s="76">
        <v>2.0120179564762566</v>
      </c>
      <c r="J39" s="76">
        <v>1.0531333425298612</v>
      </c>
      <c r="K39" s="75">
        <v>1.0590017540497172</v>
      </c>
      <c r="L39" s="108"/>
      <c r="M39" s="108"/>
      <c r="N39" s="108"/>
      <c r="O39" s="109"/>
      <c r="P39" s="108"/>
      <c r="Q39" s="108"/>
      <c r="R39" s="108"/>
      <c r="S39" s="109"/>
      <c r="T39" s="110"/>
      <c r="U39" s="108"/>
      <c r="V39" s="108"/>
      <c r="W39" s="109"/>
      <c r="X39" s="108"/>
      <c r="Y39" s="108"/>
      <c r="Z39" s="108"/>
      <c r="AA39" s="111"/>
    </row>
    <row r="40" spans="2:27" ht="15">
      <c r="B40" s="61"/>
      <c r="C40" s="57"/>
      <c r="D40" s="73" t="s">
        <v>53</v>
      </c>
      <c r="E40" s="57"/>
      <c r="F40" s="58"/>
      <c r="G40" s="62" t="s">
        <v>48</v>
      </c>
      <c r="H40" s="93">
        <v>-1.022434965612348</v>
      </c>
      <c r="I40" s="76">
        <v>0.03488304006160092</v>
      </c>
      <c r="J40" s="76">
        <v>1.0393777418542953</v>
      </c>
      <c r="K40" s="75">
        <v>1.0590017540464345</v>
      </c>
      <c r="L40" s="108"/>
      <c r="M40" s="108"/>
      <c r="N40" s="108"/>
      <c r="O40" s="109"/>
      <c r="P40" s="108"/>
      <c r="Q40" s="108"/>
      <c r="R40" s="108"/>
      <c r="S40" s="109"/>
      <c r="T40" s="110"/>
      <c r="U40" s="108"/>
      <c r="V40" s="108"/>
      <c r="W40" s="109"/>
      <c r="X40" s="108"/>
      <c r="Y40" s="108"/>
      <c r="Z40" s="108"/>
      <c r="AA40" s="111"/>
    </row>
    <row r="41" spans="2:27" ht="3.75" customHeight="1">
      <c r="B41" s="61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9"/>
      <c r="U41" s="57"/>
      <c r="V41" s="57"/>
      <c r="W41" s="58"/>
      <c r="X41" s="57"/>
      <c r="Y41" s="57"/>
      <c r="Z41" s="57"/>
      <c r="AA41" s="60"/>
    </row>
    <row r="42" spans="2:27" ht="15">
      <c r="B42" s="61"/>
      <c r="C42" s="57" t="s">
        <v>54</v>
      </c>
      <c r="D42" s="57"/>
      <c r="E42" s="57"/>
      <c r="F42" s="58"/>
      <c r="G42" s="62" t="s">
        <v>48</v>
      </c>
      <c r="H42" s="93">
        <v>-12.399537237082356</v>
      </c>
      <c r="I42" s="76">
        <v>-12.8501508652554</v>
      </c>
      <c r="J42" s="76">
        <v>-6.8910995507881125</v>
      </c>
      <c r="K42" s="75">
        <v>-8.155682978941698</v>
      </c>
      <c r="L42" s="76">
        <v>-2.2714982071816223</v>
      </c>
      <c r="M42" s="76">
        <v>-4.675295304253694</v>
      </c>
      <c r="N42" s="76">
        <v>-1.4947462420060305</v>
      </c>
      <c r="O42" s="75">
        <v>-4.799252322775587</v>
      </c>
      <c r="P42" s="76">
        <v>-6.3775332140123595</v>
      </c>
      <c r="Q42" s="76">
        <v>-1.196784466671346</v>
      </c>
      <c r="R42" s="76">
        <v>-0.4576298846372566</v>
      </c>
      <c r="S42" s="75">
        <v>-1.2664399618681728</v>
      </c>
      <c r="T42" s="77">
        <v>-2.1009937163919687</v>
      </c>
      <c r="U42" s="76">
        <v>-2.190744999656829</v>
      </c>
      <c r="V42" s="76">
        <v>-2.4747447807188934</v>
      </c>
      <c r="W42" s="75">
        <v>-2.558694321455775</v>
      </c>
      <c r="X42" s="76">
        <v>-1.889115855608253</v>
      </c>
      <c r="Y42" s="76">
        <v>-1.8713340118740547</v>
      </c>
      <c r="Z42" s="76">
        <v>-1.8979016445476589</v>
      </c>
      <c r="AA42" s="78">
        <v>-1.821577787277974</v>
      </c>
    </row>
    <row r="43" spans="2:27" ht="15">
      <c r="B43" s="61"/>
      <c r="C43" s="57" t="s">
        <v>8</v>
      </c>
      <c r="D43" s="57"/>
      <c r="E43" s="57"/>
      <c r="F43" s="58"/>
      <c r="G43" s="62" t="s">
        <v>145</v>
      </c>
      <c r="H43" s="93">
        <v>-1.7036403574431565</v>
      </c>
      <c r="I43" s="76">
        <v>-1.5249496281446506</v>
      </c>
      <c r="J43" s="76">
        <v>-0.7046402739860236</v>
      </c>
      <c r="K43" s="75">
        <v>-0.759911470694874</v>
      </c>
      <c r="L43" s="76">
        <v>-0.28640772755459953</v>
      </c>
      <c r="M43" s="76">
        <v>-0.5739337158314526</v>
      </c>
      <c r="N43" s="76">
        <v>-0.20767289284318452</v>
      </c>
      <c r="O43" s="75">
        <v>-0.5736726560599661</v>
      </c>
      <c r="P43" s="76">
        <v>-0.6824250854102237</v>
      </c>
      <c r="Q43" s="76">
        <v>-0.13903925645786103</v>
      </c>
      <c r="R43" s="76">
        <v>-0.053602985964240624</v>
      </c>
      <c r="S43" s="75">
        <v>-0.13547695993792047</v>
      </c>
      <c r="T43" s="77">
        <v>-0.20757956072543493</v>
      </c>
      <c r="U43" s="76">
        <v>-0.2117752930644201</v>
      </c>
      <c r="V43" s="76">
        <v>-0.23278497778278506</v>
      </c>
      <c r="W43" s="75">
        <v>-0.23467091008342322</v>
      </c>
      <c r="X43" s="76">
        <v>-0.1699164245906104</v>
      </c>
      <c r="Y43" s="76">
        <v>-0.1651207483575945</v>
      </c>
      <c r="Z43" s="76">
        <v>-0.16427398477389943</v>
      </c>
      <c r="AA43" s="78">
        <v>-0.15471199091621202</v>
      </c>
    </row>
    <row r="44" spans="2:27" ht="3.75" customHeight="1">
      <c r="B44" s="61"/>
      <c r="C44" s="57"/>
      <c r="D44" s="57"/>
      <c r="E44" s="57"/>
      <c r="F44" s="58"/>
      <c r="G44" s="62"/>
      <c r="H44" s="69"/>
      <c r="I44" s="57"/>
      <c r="J44" s="57"/>
      <c r="K44" s="58"/>
      <c r="L44" s="57"/>
      <c r="M44" s="57"/>
      <c r="N44" s="57"/>
      <c r="O44" s="58"/>
      <c r="P44" s="57"/>
      <c r="Q44" s="57"/>
      <c r="R44" s="57"/>
      <c r="S44" s="58"/>
      <c r="T44" s="59"/>
      <c r="U44" s="57"/>
      <c r="V44" s="57"/>
      <c r="W44" s="58"/>
      <c r="X44" s="57"/>
      <c r="Y44" s="57"/>
      <c r="Z44" s="57"/>
      <c r="AA44" s="60"/>
    </row>
    <row r="45" spans="2:27" ht="15">
      <c r="B45" s="50" t="s">
        <v>25</v>
      </c>
      <c r="C45" s="57"/>
      <c r="D45" s="57"/>
      <c r="E45" s="57"/>
      <c r="F45" s="58"/>
      <c r="G45" s="62"/>
      <c r="H45" s="69"/>
      <c r="I45" s="57"/>
      <c r="J45" s="57"/>
      <c r="K45" s="58"/>
      <c r="L45" s="57"/>
      <c r="M45" s="57"/>
      <c r="N45" s="57"/>
      <c r="O45" s="58"/>
      <c r="P45" s="57"/>
      <c r="Q45" s="57"/>
      <c r="R45" s="57"/>
      <c r="S45" s="58"/>
      <c r="T45" s="59"/>
      <c r="U45" s="57"/>
      <c r="V45" s="57"/>
      <c r="W45" s="58"/>
      <c r="X45" s="57"/>
      <c r="Y45" s="57"/>
      <c r="Z45" s="57"/>
      <c r="AA45" s="60"/>
    </row>
    <row r="46" spans="2:27" ht="15">
      <c r="B46" s="61"/>
      <c r="C46" s="57" t="s">
        <v>91</v>
      </c>
      <c r="D46" s="57"/>
      <c r="E46" s="57"/>
      <c r="F46" s="58"/>
      <c r="G46" s="62" t="s">
        <v>48</v>
      </c>
      <c r="H46" s="93">
        <v>2.372126850898354</v>
      </c>
      <c r="I46" s="76">
        <v>3.3411603826973675</v>
      </c>
      <c r="J46" s="76">
        <v>4.139945444165804</v>
      </c>
      <c r="K46" s="75">
        <v>3.998672522678632</v>
      </c>
      <c r="L46" s="76">
        <v>1.1151029905505823</v>
      </c>
      <c r="M46" s="76">
        <v>0.46892659372473133</v>
      </c>
      <c r="N46" s="76">
        <v>0.5884293215112422</v>
      </c>
      <c r="O46" s="75">
        <v>1.5780858046146022</v>
      </c>
      <c r="P46" s="76">
        <v>0.42566404063262553</v>
      </c>
      <c r="Q46" s="76">
        <v>0.7579532886863518</v>
      </c>
      <c r="R46" s="76">
        <v>0.8809140627012937</v>
      </c>
      <c r="S46" s="75">
        <v>1.1094914683644106</v>
      </c>
      <c r="T46" s="77">
        <v>1.093289388496018</v>
      </c>
      <c r="U46" s="76">
        <v>1.0456823458687978</v>
      </c>
      <c r="V46" s="76">
        <v>1.008704107205773</v>
      </c>
      <c r="W46" s="75">
        <v>0.9272990439477269</v>
      </c>
      <c r="X46" s="76">
        <v>0.9822198934332107</v>
      </c>
      <c r="Y46" s="76">
        <v>1.004689956479993</v>
      </c>
      <c r="Z46" s="76">
        <v>1.006347767464689</v>
      </c>
      <c r="AA46" s="78">
        <v>0.9617362479076235</v>
      </c>
    </row>
    <row r="47" spans="2:27" ht="18">
      <c r="B47" s="61"/>
      <c r="C47" s="169" t="s">
        <v>137</v>
      </c>
      <c r="D47" s="169"/>
      <c r="E47" s="169"/>
      <c r="F47" s="170"/>
      <c r="G47" s="29" t="s">
        <v>48</v>
      </c>
      <c r="H47" s="187">
        <v>2.9137529137528873</v>
      </c>
      <c r="I47" s="188">
        <v>3.35994714899914</v>
      </c>
      <c r="J47" s="189">
        <v>4.13927598402249</v>
      </c>
      <c r="K47" s="190">
        <v>3.999144542239492</v>
      </c>
      <c r="L47" s="76">
        <v>1.2280858518602429</v>
      </c>
      <c r="M47" s="76">
        <v>1.2437030159893112</v>
      </c>
      <c r="N47" s="76">
        <v>0.43524741900131403</v>
      </c>
      <c r="O47" s="75">
        <v>1.4423941212732672</v>
      </c>
      <c r="P47" s="76">
        <v>0.42566404063262553</v>
      </c>
      <c r="Q47" s="76">
        <v>0.7579532886863518</v>
      </c>
      <c r="R47" s="76">
        <v>0.8809140627012937</v>
      </c>
      <c r="S47" s="75">
        <v>1.1094914683644106</v>
      </c>
      <c r="T47" s="77">
        <v>1.0932893884960038</v>
      </c>
      <c r="U47" s="76">
        <v>1.045682345868883</v>
      </c>
      <c r="V47" s="76">
        <v>1.008704107205702</v>
      </c>
      <c r="W47" s="75">
        <v>0.9272990439478122</v>
      </c>
      <c r="X47" s="76">
        <v>0.9822198934331681</v>
      </c>
      <c r="Y47" s="76">
        <v>1.004689956479936</v>
      </c>
      <c r="Z47" s="76">
        <v>1.0063477674647174</v>
      </c>
      <c r="AA47" s="78">
        <v>0.9617362479077372</v>
      </c>
    </row>
    <row r="48" spans="2:27" ht="15">
      <c r="B48" s="61"/>
      <c r="C48" s="57"/>
      <c r="D48" s="73" t="s">
        <v>56</v>
      </c>
      <c r="E48" s="57"/>
      <c r="F48" s="58"/>
      <c r="G48" s="62" t="s">
        <v>48</v>
      </c>
      <c r="H48" s="191">
        <v>2.8072147658257904</v>
      </c>
      <c r="I48" s="192">
        <v>2.9807124924905963</v>
      </c>
      <c r="J48" s="193">
        <v>4.260370148497316</v>
      </c>
      <c r="K48" s="194">
        <v>4.144254055449977</v>
      </c>
      <c r="L48" s="108"/>
      <c r="M48" s="108"/>
      <c r="N48" s="108"/>
      <c r="O48" s="109"/>
      <c r="P48" s="108"/>
      <c r="Q48" s="108"/>
      <c r="R48" s="108"/>
      <c r="S48" s="109"/>
      <c r="T48" s="110"/>
      <c r="U48" s="108"/>
      <c r="V48" s="108"/>
      <c r="W48" s="109"/>
      <c r="X48" s="108"/>
      <c r="Y48" s="108"/>
      <c r="Z48" s="108"/>
      <c r="AA48" s="111"/>
    </row>
    <row r="49" spans="2:27" ht="18">
      <c r="B49" s="61"/>
      <c r="C49" s="57"/>
      <c r="D49" s="73" t="s">
        <v>144</v>
      </c>
      <c r="E49" s="57"/>
      <c r="F49" s="58"/>
      <c r="G49" s="62" t="s">
        <v>48</v>
      </c>
      <c r="H49" s="191">
        <v>3.34365580973693</v>
      </c>
      <c r="I49" s="192">
        <v>5.093184578214306</v>
      </c>
      <c r="J49" s="193">
        <v>3.6392181339373764</v>
      </c>
      <c r="K49" s="194">
        <v>3.526049379401684</v>
      </c>
      <c r="L49" s="108"/>
      <c r="M49" s="108"/>
      <c r="N49" s="108"/>
      <c r="O49" s="109"/>
      <c r="P49" s="108"/>
      <c r="Q49" s="108"/>
      <c r="R49" s="108"/>
      <c r="S49" s="109"/>
      <c r="T49" s="110"/>
      <c r="U49" s="108"/>
      <c r="V49" s="108"/>
      <c r="W49" s="109"/>
      <c r="X49" s="108"/>
      <c r="Y49" s="108"/>
      <c r="Z49" s="108"/>
      <c r="AA49" s="111"/>
    </row>
    <row r="50" spans="2:27" ht="15">
      <c r="B50" s="61"/>
      <c r="C50" s="57" t="s">
        <v>55</v>
      </c>
      <c r="D50" s="57"/>
      <c r="E50" s="57"/>
      <c r="F50" s="58"/>
      <c r="G50" s="62" t="s">
        <v>48</v>
      </c>
      <c r="H50" s="195">
        <v>3.2365486193767197</v>
      </c>
      <c r="I50" s="196">
        <v>3.6784552721605337</v>
      </c>
      <c r="J50" s="197">
        <v>2.8750699819932066</v>
      </c>
      <c r="K50" s="198">
        <v>2.0997946282059985</v>
      </c>
      <c r="L50" s="108"/>
      <c r="M50" s="108"/>
      <c r="N50" s="108"/>
      <c r="O50" s="109"/>
      <c r="P50" s="108"/>
      <c r="Q50" s="108"/>
      <c r="R50" s="108"/>
      <c r="S50" s="109"/>
      <c r="T50" s="110"/>
      <c r="U50" s="108"/>
      <c r="V50" s="108"/>
      <c r="W50" s="109"/>
      <c r="X50" s="108"/>
      <c r="Y50" s="108"/>
      <c r="Z50" s="108"/>
      <c r="AA50" s="111"/>
    </row>
    <row r="51" spans="2:27" ht="18">
      <c r="B51" s="61"/>
      <c r="C51" s="57" t="s">
        <v>139</v>
      </c>
      <c r="D51" s="57"/>
      <c r="E51" s="57"/>
      <c r="F51" s="58"/>
      <c r="G51" s="62" t="s">
        <v>48</v>
      </c>
      <c r="H51" s="93">
        <v>1.586799096379238</v>
      </c>
      <c r="I51" s="76">
        <v>1.5640461058194575</v>
      </c>
      <c r="J51" s="76">
        <v>2.4235574170506453</v>
      </c>
      <c r="K51" s="75">
        <v>3.113455900623862</v>
      </c>
      <c r="L51" s="76">
        <v>0.7701354537231708</v>
      </c>
      <c r="M51" s="76">
        <v>0.27400393737373463</v>
      </c>
      <c r="N51" s="76">
        <v>0.45074467144468144</v>
      </c>
      <c r="O51" s="75">
        <v>0.46109673014895236</v>
      </c>
      <c r="P51" s="76">
        <v>0.20373285990883971</v>
      </c>
      <c r="Q51" s="76">
        <v>0.34109921323943126</v>
      </c>
      <c r="R51" s="76">
        <v>0.5891163255117959</v>
      </c>
      <c r="S51" s="75">
        <v>0.6474310430036638</v>
      </c>
      <c r="T51" s="77">
        <v>0.6057072396008891</v>
      </c>
      <c r="U51" s="76">
        <v>0.6155664147428581</v>
      </c>
      <c r="V51" s="76">
        <v>0.6207029542429865</v>
      </c>
      <c r="W51" s="75">
        <v>0.6303970975186246</v>
      </c>
      <c r="X51" s="76">
        <v>1.0470870269604404</v>
      </c>
      <c r="Y51" s="76">
        <v>0.7149181981047832</v>
      </c>
      <c r="Z51" s="76">
        <v>0.783144578815282</v>
      </c>
      <c r="AA51" s="78">
        <v>0.6620355233452102</v>
      </c>
    </row>
    <row r="52" spans="2:27" ht="3.75" customHeight="1">
      <c r="B52" s="61"/>
      <c r="C52" s="57"/>
      <c r="D52" s="57"/>
      <c r="E52" s="57"/>
      <c r="F52" s="58"/>
      <c r="G52" s="62"/>
      <c r="H52" s="69"/>
      <c r="I52" s="57"/>
      <c r="J52" s="57"/>
      <c r="K52" s="58"/>
      <c r="L52" s="57"/>
      <c r="M52" s="57"/>
      <c r="N52" s="57"/>
      <c r="O52" s="58"/>
      <c r="P52" s="57"/>
      <c r="Q52" s="57"/>
      <c r="R52" s="57"/>
      <c r="S52" s="58"/>
      <c r="T52" s="59"/>
      <c r="U52" s="57"/>
      <c r="V52" s="57"/>
      <c r="W52" s="58"/>
      <c r="X52" s="57"/>
      <c r="Y52" s="57"/>
      <c r="Z52" s="57"/>
      <c r="AA52" s="60"/>
    </row>
    <row r="53" spans="2:27" ht="15">
      <c r="B53" s="50" t="s">
        <v>27</v>
      </c>
      <c r="C53" s="57"/>
      <c r="D53" s="57"/>
      <c r="E53" s="57"/>
      <c r="F53" s="58"/>
      <c r="G53" s="62"/>
      <c r="H53" s="69"/>
      <c r="I53" s="57"/>
      <c r="J53" s="57"/>
      <c r="K53" s="58"/>
      <c r="L53" s="57"/>
      <c r="M53" s="57"/>
      <c r="N53" s="57"/>
      <c r="O53" s="58"/>
      <c r="P53" s="57"/>
      <c r="Q53" s="57"/>
      <c r="R53" s="57"/>
      <c r="S53" s="58"/>
      <c r="T53" s="59"/>
      <c r="U53" s="57"/>
      <c r="V53" s="57"/>
      <c r="W53" s="58"/>
      <c r="X53" s="57"/>
      <c r="Y53" s="57"/>
      <c r="Z53" s="57"/>
      <c r="AA53" s="60"/>
    </row>
    <row r="54" spans="2:27" ht="15">
      <c r="B54" s="61"/>
      <c r="C54" s="57" t="s">
        <v>92</v>
      </c>
      <c r="D54" s="57"/>
      <c r="E54" s="57"/>
      <c r="F54" s="58"/>
      <c r="G54" s="62" t="s">
        <v>48</v>
      </c>
      <c r="H54" s="93">
        <v>-0.4827330289016487</v>
      </c>
      <c r="I54" s="76">
        <v>-0.5800502357947863</v>
      </c>
      <c r="J54" s="76">
        <v>-0.6715455147842135</v>
      </c>
      <c r="K54" s="75">
        <v>-0.7201105400181689</v>
      </c>
      <c r="L54" s="76">
        <v>-0.11100105669190441</v>
      </c>
      <c r="M54" s="76">
        <v>-0.11773731763989304</v>
      </c>
      <c r="N54" s="76">
        <v>-0.13284227606614252</v>
      </c>
      <c r="O54" s="75">
        <v>-0.14384594028437903</v>
      </c>
      <c r="P54" s="76">
        <v>-0.14566969234131477</v>
      </c>
      <c r="Q54" s="76">
        <v>-0.15074927308961605</v>
      </c>
      <c r="R54" s="76">
        <v>-0.15656799879947414</v>
      </c>
      <c r="S54" s="75">
        <v>-0.16241341541012844</v>
      </c>
      <c r="T54" s="77">
        <v>-0.1754601786867056</v>
      </c>
      <c r="U54" s="76">
        <v>-0.17132683071071142</v>
      </c>
      <c r="V54" s="76">
        <v>-0.17436997664776754</v>
      </c>
      <c r="W54" s="75">
        <v>-0.17742847198411482</v>
      </c>
      <c r="X54" s="76">
        <v>-0.19247211369510353</v>
      </c>
      <c r="Y54" s="76">
        <v>-0.17881784988887262</v>
      </c>
      <c r="Z54" s="76">
        <v>-0.17710165147420298</v>
      </c>
      <c r="AA54" s="78">
        <v>-0.1753757153041846</v>
      </c>
    </row>
    <row r="55" spans="2:27" ht="15.75" thickBot="1">
      <c r="B55" s="63"/>
      <c r="C55" s="64" t="s">
        <v>28</v>
      </c>
      <c r="D55" s="64"/>
      <c r="E55" s="64"/>
      <c r="F55" s="65"/>
      <c r="G55" s="66" t="s">
        <v>48</v>
      </c>
      <c r="H55" s="94">
        <v>0.6049929508116492</v>
      </c>
      <c r="I55" s="79">
        <v>0.49562699113614883</v>
      </c>
      <c r="J55" s="79">
        <v>0.20254811230680048</v>
      </c>
      <c r="K55" s="80">
        <v>0.06751806490483148</v>
      </c>
      <c r="L55" s="79">
        <v>0.03133437001065431</v>
      </c>
      <c r="M55" s="79">
        <v>0.048929739744124845</v>
      </c>
      <c r="N55" s="79">
        <v>0.30396430549347997</v>
      </c>
      <c r="O55" s="80">
        <v>0.2578852013730142</v>
      </c>
      <c r="P55" s="79">
        <v>-0.06237458708028498</v>
      </c>
      <c r="Q55" s="79">
        <v>0.18000548915355807</v>
      </c>
      <c r="R55" s="79">
        <v>0.08001499999998885</v>
      </c>
      <c r="S55" s="80">
        <v>0.10002400000000478</v>
      </c>
      <c r="T55" s="81">
        <v>0.01999999999999602</v>
      </c>
      <c r="U55" s="79">
        <v>0.020000000000024443</v>
      </c>
      <c r="V55" s="79">
        <v>0.010000000000005116</v>
      </c>
      <c r="W55" s="80">
        <v>0.010000000000005116</v>
      </c>
      <c r="X55" s="79">
        <v>0.020000000000024443</v>
      </c>
      <c r="Y55" s="79">
        <v>0.01999999999999602</v>
      </c>
      <c r="Z55" s="79">
        <v>0.01999999999999602</v>
      </c>
      <c r="AA55" s="82">
        <v>0.01999999999999602</v>
      </c>
    </row>
    <row r="56" ht="15.75" thickBot="1"/>
    <row r="57" spans="2:27" ht="18.75">
      <c r="B57" s="245" t="str">
        <f>"Strednodobá predikcia "&amp;Súhrn!$H$4&amp;" - trh práce [zmena oproti rovnakému obdobiu predchádzajúceho roka]"</f>
        <v>Strednodobá predikcia P2Q-2016 - trh práce [zmena oproti rovnakému obdobiu predchádzajúceho roka]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05"/>
      <c r="Y57" s="205"/>
      <c r="Z57" s="205"/>
      <c r="AA57" s="206"/>
    </row>
    <row r="58" spans="2:27" ht="18.75">
      <c r="B58" s="282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07"/>
      <c r="Y58" s="207"/>
      <c r="Z58" s="207"/>
      <c r="AA58" s="208"/>
    </row>
    <row r="59" spans="2:27" ht="15">
      <c r="B59" s="276" t="s">
        <v>30</v>
      </c>
      <c r="C59" s="277"/>
      <c r="D59" s="277"/>
      <c r="E59" s="277"/>
      <c r="F59" s="278"/>
      <c r="G59" s="281" t="s">
        <v>75</v>
      </c>
      <c r="H59" s="41" t="s">
        <v>37</v>
      </c>
      <c r="I59" s="263">
        <v>2016</v>
      </c>
      <c r="J59" s="263">
        <v>2017</v>
      </c>
      <c r="K59" s="289">
        <v>2018</v>
      </c>
      <c r="L59" s="285">
        <v>2015</v>
      </c>
      <c r="M59" s="286"/>
      <c r="N59" s="286"/>
      <c r="O59" s="286"/>
      <c r="P59" s="285">
        <v>2016</v>
      </c>
      <c r="Q59" s="286"/>
      <c r="R59" s="286"/>
      <c r="S59" s="286"/>
      <c r="T59" s="285">
        <v>2017</v>
      </c>
      <c r="U59" s="286"/>
      <c r="V59" s="286"/>
      <c r="W59" s="286"/>
      <c r="X59" s="285">
        <v>2018</v>
      </c>
      <c r="Y59" s="286"/>
      <c r="Z59" s="286"/>
      <c r="AA59" s="288"/>
    </row>
    <row r="60" spans="2:27" ht="15">
      <c r="B60" s="270"/>
      <c r="C60" s="271"/>
      <c r="D60" s="271"/>
      <c r="E60" s="271"/>
      <c r="F60" s="272"/>
      <c r="G60" s="274"/>
      <c r="H60" s="43">
        <v>2015</v>
      </c>
      <c r="I60" s="264"/>
      <c r="J60" s="264"/>
      <c r="K60" s="290"/>
      <c r="L60" s="46" t="s">
        <v>3</v>
      </c>
      <c r="M60" s="46" t="s">
        <v>4</v>
      </c>
      <c r="N60" s="46" t="s">
        <v>5</v>
      </c>
      <c r="O60" s="157" t="s">
        <v>6</v>
      </c>
      <c r="P60" s="46" t="s">
        <v>3</v>
      </c>
      <c r="Q60" s="46" t="s">
        <v>4</v>
      </c>
      <c r="R60" s="46" t="s">
        <v>5</v>
      </c>
      <c r="S60" s="157" t="s">
        <v>6</v>
      </c>
      <c r="T60" s="48" t="s">
        <v>3</v>
      </c>
      <c r="U60" s="46" t="s">
        <v>4</v>
      </c>
      <c r="V60" s="46" t="s">
        <v>5</v>
      </c>
      <c r="W60" s="157" t="s">
        <v>6</v>
      </c>
      <c r="X60" s="46" t="s">
        <v>3</v>
      </c>
      <c r="Y60" s="46" t="s">
        <v>4</v>
      </c>
      <c r="Z60" s="46" t="s">
        <v>5</v>
      </c>
      <c r="AA60" s="49" t="s">
        <v>6</v>
      </c>
    </row>
    <row r="61" spans="2:27" ht="3.75" customHeight="1">
      <c r="B61" s="61"/>
      <c r="C61" s="57"/>
      <c r="D61" s="57"/>
      <c r="E61" s="57"/>
      <c r="F61" s="58"/>
      <c r="G61" s="62"/>
      <c r="H61" s="69"/>
      <c r="I61" s="57"/>
      <c r="J61" s="57"/>
      <c r="K61" s="58"/>
      <c r="L61" s="57"/>
      <c r="M61" s="57"/>
      <c r="N61" s="57"/>
      <c r="O61" s="58"/>
      <c r="P61" s="57"/>
      <c r="Q61" s="57"/>
      <c r="R61" s="57"/>
      <c r="S61" s="58"/>
      <c r="T61" s="59"/>
      <c r="U61" s="57"/>
      <c r="V61" s="57"/>
      <c r="W61" s="58"/>
      <c r="X61" s="57"/>
      <c r="Y61" s="57"/>
      <c r="Z61" s="57"/>
      <c r="AA61" s="60"/>
    </row>
    <row r="62" spans="2:27" ht="15">
      <c r="B62" s="50" t="s">
        <v>25</v>
      </c>
      <c r="C62" s="57"/>
      <c r="D62" s="57"/>
      <c r="E62" s="57"/>
      <c r="F62" s="58"/>
      <c r="G62" s="62"/>
      <c r="H62" s="69"/>
      <c r="I62" s="57"/>
      <c r="J62" s="57"/>
      <c r="K62" s="58"/>
      <c r="L62" s="57"/>
      <c r="M62" s="57"/>
      <c r="N62" s="57"/>
      <c r="O62" s="58"/>
      <c r="P62" s="57"/>
      <c r="Q62" s="57"/>
      <c r="R62" s="57"/>
      <c r="S62" s="58"/>
      <c r="T62" s="59"/>
      <c r="U62" s="57"/>
      <c r="V62" s="57"/>
      <c r="W62" s="58"/>
      <c r="X62" s="57"/>
      <c r="Y62" s="57"/>
      <c r="Z62" s="57"/>
      <c r="AA62" s="60"/>
    </row>
    <row r="63" spans="2:27" ht="15">
      <c r="B63" s="61"/>
      <c r="C63" s="57" t="s">
        <v>91</v>
      </c>
      <c r="D63" s="57"/>
      <c r="E63" s="57"/>
      <c r="F63" s="58"/>
      <c r="G63" s="62" t="s">
        <v>48</v>
      </c>
      <c r="H63" s="93">
        <v>2.372126850898354</v>
      </c>
      <c r="I63" s="76">
        <v>3.3411603826973675</v>
      </c>
      <c r="J63" s="76">
        <v>4.139945444165804</v>
      </c>
      <c r="K63" s="75">
        <v>3.998672522678632</v>
      </c>
      <c r="L63" s="76">
        <v>1.9172092190052723</v>
      </c>
      <c r="M63" s="76">
        <v>1.4042264413461396</v>
      </c>
      <c r="N63" s="76">
        <v>2.3470360331192524</v>
      </c>
      <c r="O63" s="75">
        <v>3.799638749674884</v>
      </c>
      <c r="P63" s="76">
        <v>3.0918956744576747</v>
      </c>
      <c r="Q63" s="76">
        <v>3.388468066482986</v>
      </c>
      <c r="R63" s="76">
        <v>3.6890945851435646</v>
      </c>
      <c r="S63" s="75">
        <v>3.21076186142038</v>
      </c>
      <c r="T63" s="77">
        <v>3.8969024157222947</v>
      </c>
      <c r="U63" s="76">
        <v>4.193595200763298</v>
      </c>
      <c r="V63" s="76">
        <v>4.325581556076358</v>
      </c>
      <c r="W63" s="75">
        <v>4.137593956135461</v>
      </c>
      <c r="X63" s="76">
        <v>4.023179734897539</v>
      </c>
      <c r="Y63" s="76">
        <v>3.9809794291530807</v>
      </c>
      <c r="Z63" s="76">
        <v>3.9785537519175307</v>
      </c>
      <c r="AA63" s="78">
        <v>4.014032068457581</v>
      </c>
    </row>
    <row r="64" spans="2:27" ht="18">
      <c r="B64" s="61"/>
      <c r="C64" s="57" t="s">
        <v>137</v>
      </c>
      <c r="D64" s="57"/>
      <c r="E64" s="57"/>
      <c r="F64" s="58"/>
      <c r="G64" s="62" t="s">
        <v>48</v>
      </c>
      <c r="H64" s="93">
        <v>2.9137529137528873</v>
      </c>
      <c r="I64" s="76">
        <v>3.35994714899914</v>
      </c>
      <c r="J64" s="76">
        <v>4.13927598402249</v>
      </c>
      <c r="K64" s="75">
        <v>3.999144542239492</v>
      </c>
      <c r="L64" s="76">
        <v>2.1212013040493787</v>
      </c>
      <c r="M64" s="76">
        <v>2.2941489265114967</v>
      </c>
      <c r="N64" s="76">
        <v>2.8161731605570424</v>
      </c>
      <c r="O64" s="75">
        <v>4.417836390131939</v>
      </c>
      <c r="P64" s="76">
        <v>3.5901298431242594</v>
      </c>
      <c r="Q64" s="76">
        <v>3.093122366870361</v>
      </c>
      <c r="R64" s="76">
        <v>3.5505829398713615</v>
      </c>
      <c r="S64" s="75">
        <v>3.21076186142038</v>
      </c>
      <c r="T64" s="77">
        <v>3.8969024157222663</v>
      </c>
      <c r="U64" s="76">
        <v>4.193595200763383</v>
      </c>
      <c r="V64" s="76">
        <v>4.325581556076358</v>
      </c>
      <c r="W64" s="75">
        <v>4.137593956135575</v>
      </c>
      <c r="X64" s="76">
        <v>4.023179734897624</v>
      </c>
      <c r="Y64" s="76">
        <v>3.9809794291530096</v>
      </c>
      <c r="Z64" s="76">
        <v>3.978553751917559</v>
      </c>
      <c r="AA64" s="78">
        <v>4.014032068457581</v>
      </c>
    </row>
    <row r="65" spans="2:27" ht="18.75" thickBot="1">
      <c r="B65" s="63"/>
      <c r="C65" s="64" t="s">
        <v>139</v>
      </c>
      <c r="D65" s="64"/>
      <c r="E65" s="64"/>
      <c r="F65" s="65"/>
      <c r="G65" s="66" t="s">
        <v>48</v>
      </c>
      <c r="H65" s="94">
        <v>1.586799096379238</v>
      </c>
      <c r="I65" s="79">
        <v>1.5640461058194575</v>
      </c>
      <c r="J65" s="79">
        <v>2.4235574170506453</v>
      </c>
      <c r="K65" s="80">
        <v>3.113455900623862</v>
      </c>
      <c r="L65" s="79">
        <v>1.2976434208282939</v>
      </c>
      <c r="M65" s="79">
        <v>1.468192659066787</v>
      </c>
      <c r="N65" s="79">
        <v>1.6034243022592563</v>
      </c>
      <c r="O65" s="80">
        <v>1.9697312449737865</v>
      </c>
      <c r="P65" s="79">
        <v>1.3965860367466405</v>
      </c>
      <c r="Q65" s="79">
        <v>1.4644324540117282</v>
      </c>
      <c r="R65" s="79">
        <v>1.6042004706009863</v>
      </c>
      <c r="S65" s="80">
        <v>1.7926550016986909</v>
      </c>
      <c r="T65" s="81">
        <v>2.20100345523106</v>
      </c>
      <c r="U65" s="79">
        <v>2.480558130525054</v>
      </c>
      <c r="V65" s="79">
        <v>2.5127387029376678</v>
      </c>
      <c r="W65" s="80">
        <v>2.495389065848144</v>
      </c>
      <c r="X65" s="79">
        <v>2.9450593109315264</v>
      </c>
      <c r="Y65" s="79">
        <v>3.0467113275656175</v>
      </c>
      <c r="Z65" s="79">
        <v>3.2130694894887455</v>
      </c>
      <c r="AA65" s="82">
        <v>3.2455199133921013</v>
      </c>
    </row>
    <row r="66" ht="3.75" customHeight="1"/>
    <row r="67" ht="15">
      <c r="B67" s="45" t="s">
        <v>114</v>
      </c>
    </row>
    <row r="68" ht="15">
      <c r="B68" s="45" t="s">
        <v>173</v>
      </c>
    </row>
    <row r="69" ht="15">
      <c r="B69" s="45" t="s">
        <v>121</v>
      </c>
    </row>
    <row r="70" ht="15">
      <c r="B70" s="45" t="s">
        <v>122</v>
      </c>
    </row>
    <row r="71" ht="15">
      <c r="B71" s="45" t="s">
        <v>123</v>
      </c>
    </row>
    <row r="72" ht="15">
      <c r="B72" s="45" t="s">
        <v>124</v>
      </c>
    </row>
    <row r="82" ht="15">
      <c r="I82" s="154"/>
    </row>
    <row r="97" ht="15">
      <c r="I97" s="154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6"/>
  <sheetViews>
    <sheetView zoomScale="80" zoomScaleNormal="80" zoomScalePageLayoutView="0" workbookViewId="0" topLeftCell="A1">
      <selection activeCell="I50" sqref="I50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27" width="9.140625" style="45" customWidth="1"/>
    <col min="28" max="16384" width="9.140625" style="45" customWidth="1"/>
  </cols>
  <sheetData>
    <row r="1" ht="22.5" customHeight="1" thickBot="1">
      <c r="B1" s="44" t="s">
        <v>156</v>
      </c>
    </row>
    <row r="2" spans="2:27" ht="18.75" customHeight="1">
      <c r="B2" s="245" t="str">
        <f>"Strednodobá predikcia "&amp;Súhrn!$H$4&amp;" - obchodná a platobná bilancia [objem]"</f>
        <v>Strednodobá predikcia P2Q-2016 - obchodná a platobná bilancia [objem]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</row>
    <row r="3" spans="2:27" ht="18.75" customHeight="1"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4"/>
    </row>
    <row r="4" spans="2:27" ht="15">
      <c r="B4" s="276" t="s">
        <v>30</v>
      </c>
      <c r="C4" s="277"/>
      <c r="D4" s="277"/>
      <c r="E4" s="277"/>
      <c r="F4" s="278"/>
      <c r="G4" s="281" t="s">
        <v>75</v>
      </c>
      <c r="H4" s="41" t="s">
        <v>37</v>
      </c>
      <c r="I4" s="263">
        <v>2016</v>
      </c>
      <c r="J4" s="263">
        <v>2017</v>
      </c>
      <c r="K4" s="289">
        <v>2018</v>
      </c>
      <c r="L4" s="285">
        <v>2015</v>
      </c>
      <c r="M4" s="286"/>
      <c r="N4" s="286"/>
      <c r="O4" s="286"/>
      <c r="P4" s="285">
        <v>2016</v>
      </c>
      <c r="Q4" s="286"/>
      <c r="R4" s="286"/>
      <c r="S4" s="286"/>
      <c r="T4" s="285">
        <v>2017</v>
      </c>
      <c r="U4" s="286"/>
      <c r="V4" s="286"/>
      <c r="W4" s="286"/>
      <c r="X4" s="285">
        <v>2018</v>
      </c>
      <c r="Y4" s="286"/>
      <c r="Z4" s="286"/>
      <c r="AA4" s="288"/>
    </row>
    <row r="5" spans="2:27" ht="15">
      <c r="B5" s="270"/>
      <c r="C5" s="271"/>
      <c r="D5" s="271"/>
      <c r="E5" s="271"/>
      <c r="F5" s="272"/>
      <c r="G5" s="274"/>
      <c r="H5" s="43">
        <v>2015</v>
      </c>
      <c r="I5" s="264"/>
      <c r="J5" s="264"/>
      <c r="K5" s="290"/>
      <c r="L5" s="46" t="s">
        <v>3</v>
      </c>
      <c r="M5" s="46" t="s">
        <v>4</v>
      </c>
      <c r="N5" s="46" t="s">
        <v>5</v>
      </c>
      <c r="O5" s="157" t="s">
        <v>6</v>
      </c>
      <c r="P5" s="46" t="s">
        <v>3</v>
      </c>
      <c r="Q5" s="46" t="s">
        <v>4</v>
      </c>
      <c r="R5" s="46" t="s">
        <v>5</v>
      </c>
      <c r="S5" s="157" t="s">
        <v>6</v>
      </c>
      <c r="T5" s="48" t="s">
        <v>3</v>
      </c>
      <c r="U5" s="46" t="s">
        <v>4</v>
      </c>
      <c r="V5" s="46" t="s">
        <v>5</v>
      </c>
      <c r="W5" s="157" t="s">
        <v>6</v>
      </c>
      <c r="X5" s="46" t="s">
        <v>3</v>
      </c>
      <c r="Y5" s="46" t="s">
        <v>4</v>
      </c>
      <c r="Z5" s="46" t="s">
        <v>5</v>
      </c>
      <c r="AA5" s="49" t="s">
        <v>6</v>
      </c>
    </row>
    <row r="6" spans="2:27" ht="3.75" customHeight="1">
      <c r="B6" s="50"/>
      <c r="C6" s="51"/>
      <c r="D6" s="51"/>
      <c r="E6" s="51"/>
      <c r="F6" s="52"/>
      <c r="G6" s="40"/>
      <c r="H6" s="107"/>
      <c r="I6" s="95"/>
      <c r="J6" s="95"/>
      <c r="K6" s="97"/>
      <c r="L6" s="55"/>
      <c r="M6" s="55"/>
      <c r="N6" s="55"/>
      <c r="O6" s="54"/>
      <c r="P6" s="55"/>
      <c r="Q6" s="55"/>
      <c r="R6" s="55"/>
      <c r="S6" s="54"/>
      <c r="T6" s="55"/>
      <c r="U6" s="55"/>
      <c r="V6" s="55"/>
      <c r="W6" s="54"/>
      <c r="X6" s="55"/>
      <c r="Y6" s="55"/>
      <c r="Z6" s="55"/>
      <c r="AA6" s="72"/>
    </row>
    <row r="7" spans="2:27" ht="15">
      <c r="B7" s="50" t="s">
        <v>58</v>
      </c>
      <c r="C7" s="51"/>
      <c r="D7" s="51"/>
      <c r="E7" s="51"/>
      <c r="F7" s="100"/>
      <c r="G7" s="53"/>
      <c r="H7" s="134"/>
      <c r="I7" s="135"/>
      <c r="J7" s="135"/>
      <c r="K7" s="136"/>
      <c r="L7" s="137"/>
      <c r="M7" s="137"/>
      <c r="N7" s="137"/>
      <c r="O7" s="138"/>
      <c r="P7" s="137"/>
      <c r="Q7" s="137"/>
      <c r="R7" s="137"/>
      <c r="S7" s="138"/>
      <c r="T7" s="137"/>
      <c r="U7" s="137"/>
      <c r="V7" s="137"/>
      <c r="W7" s="138"/>
      <c r="X7" s="137"/>
      <c r="Y7" s="137"/>
      <c r="Z7" s="137"/>
      <c r="AA7" s="139"/>
    </row>
    <row r="8" spans="2:27" ht="15">
      <c r="B8" s="50"/>
      <c r="C8" s="99" t="s">
        <v>33</v>
      </c>
      <c r="D8" s="51"/>
      <c r="E8" s="51"/>
      <c r="F8" s="100"/>
      <c r="G8" s="62" t="s">
        <v>146</v>
      </c>
      <c r="H8" s="140">
        <v>74378.9409999999</v>
      </c>
      <c r="I8" s="84">
        <v>77024.90500235284</v>
      </c>
      <c r="J8" s="84">
        <v>80990.11209966635</v>
      </c>
      <c r="K8" s="83">
        <v>87377.63825814784</v>
      </c>
      <c r="L8" s="85">
        <v>18536.7152643559</v>
      </c>
      <c r="M8" s="85">
        <v>18348.5927291537</v>
      </c>
      <c r="N8" s="85">
        <v>18549.2175362437</v>
      </c>
      <c r="O8" s="86">
        <v>18944.4154702466</v>
      </c>
      <c r="P8" s="85">
        <v>18989.227821986926</v>
      </c>
      <c r="Q8" s="85">
        <v>19142.819630715203</v>
      </c>
      <c r="R8" s="85">
        <v>19333.07700605332</v>
      </c>
      <c r="S8" s="86">
        <v>19559.78054359739</v>
      </c>
      <c r="T8" s="85">
        <v>19809.60483813333</v>
      </c>
      <c r="U8" s="85">
        <v>20094.986175377828</v>
      </c>
      <c r="V8" s="85">
        <v>20393.323279326643</v>
      </c>
      <c r="W8" s="86">
        <v>20692.197806828553</v>
      </c>
      <c r="X8" s="85">
        <v>21233.904986856298</v>
      </c>
      <c r="Y8" s="85">
        <v>21601.237088262285</v>
      </c>
      <c r="Z8" s="85">
        <v>22069.9874601252</v>
      </c>
      <c r="AA8" s="88">
        <v>22472.508722904062</v>
      </c>
    </row>
    <row r="9" spans="2:27" ht="15">
      <c r="B9" s="61"/>
      <c r="C9" s="57"/>
      <c r="D9" s="73" t="s">
        <v>59</v>
      </c>
      <c r="E9" s="57"/>
      <c r="F9" s="58"/>
      <c r="G9" s="62" t="s">
        <v>146</v>
      </c>
      <c r="H9" s="140">
        <v>33226.63399999999</v>
      </c>
      <c r="I9" s="84">
        <v>34052.589415939576</v>
      </c>
      <c r="J9" s="84">
        <v>35907.5998607757</v>
      </c>
      <c r="K9" s="83">
        <v>38762.24288942595</v>
      </c>
      <c r="L9" s="84">
        <v>8467.35890841912</v>
      </c>
      <c r="M9" s="84">
        <v>8194.16368385118</v>
      </c>
      <c r="N9" s="84">
        <v>8155.03083297656</v>
      </c>
      <c r="O9" s="83">
        <v>8410.08057475313</v>
      </c>
      <c r="P9" s="84">
        <v>8378.499790803571</v>
      </c>
      <c r="Q9" s="84">
        <v>8453.671230851884</v>
      </c>
      <c r="R9" s="84">
        <v>8556.326332964232</v>
      </c>
      <c r="S9" s="83">
        <v>8664.092061319887</v>
      </c>
      <c r="T9" s="84">
        <v>8775.917432987906</v>
      </c>
      <c r="U9" s="84">
        <v>8907.58207065445</v>
      </c>
      <c r="V9" s="84">
        <v>9044.944485875336</v>
      </c>
      <c r="W9" s="83">
        <v>9179.155871258008</v>
      </c>
      <c r="X9" s="84">
        <v>9415.892069327152</v>
      </c>
      <c r="Y9" s="84">
        <v>9581.964417110308</v>
      </c>
      <c r="Z9" s="84">
        <v>9793.051035168157</v>
      </c>
      <c r="AA9" s="155">
        <v>9971.335367820331</v>
      </c>
    </row>
    <row r="10" spans="2:27" ht="15" customHeight="1">
      <c r="B10" s="61"/>
      <c r="C10" s="57"/>
      <c r="D10" s="73" t="s">
        <v>60</v>
      </c>
      <c r="E10" s="57"/>
      <c r="F10" s="58"/>
      <c r="G10" s="62" t="s">
        <v>146</v>
      </c>
      <c r="H10" s="140">
        <v>41152.307</v>
      </c>
      <c r="I10" s="84">
        <v>42972.315586413264</v>
      </c>
      <c r="J10" s="84">
        <v>45082.51223889066</v>
      </c>
      <c r="K10" s="83">
        <v>48615.3953687219</v>
      </c>
      <c r="L10" s="84">
        <v>10124.83093073371</v>
      </c>
      <c r="M10" s="84">
        <v>10272.681014314021</v>
      </c>
      <c r="N10" s="84">
        <v>10044.62672707014</v>
      </c>
      <c r="O10" s="83">
        <v>10710.168327882131</v>
      </c>
      <c r="P10" s="84">
        <v>10610.728031183355</v>
      </c>
      <c r="Q10" s="84">
        <v>10689.148399863318</v>
      </c>
      <c r="R10" s="84">
        <v>10776.75067308909</v>
      </c>
      <c r="S10" s="83">
        <v>10895.688482277505</v>
      </c>
      <c r="T10" s="84">
        <v>11033.687405145425</v>
      </c>
      <c r="U10" s="84">
        <v>11187.404104723379</v>
      </c>
      <c r="V10" s="84">
        <v>11348.378793451308</v>
      </c>
      <c r="W10" s="83">
        <v>11513.041935570545</v>
      </c>
      <c r="X10" s="84">
        <v>11818.012917529146</v>
      </c>
      <c r="Y10" s="84">
        <v>12019.272671151979</v>
      </c>
      <c r="Z10" s="84">
        <v>12276.936424957044</v>
      </c>
      <c r="AA10" s="155">
        <v>12501.173355083729</v>
      </c>
    </row>
    <row r="11" spans="2:27" ht="3.75" customHeight="1">
      <c r="B11" s="61"/>
      <c r="C11" s="57"/>
      <c r="D11" s="57"/>
      <c r="E11" s="57"/>
      <c r="F11" s="58"/>
      <c r="G11" s="62" t="s">
        <v>146</v>
      </c>
      <c r="H11" s="140"/>
      <c r="I11" s="84"/>
      <c r="J11" s="84"/>
      <c r="K11" s="83"/>
      <c r="L11" s="84"/>
      <c r="M11" s="84"/>
      <c r="N11" s="84"/>
      <c r="O11" s="83"/>
      <c r="P11" s="84"/>
      <c r="Q11" s="84"/>
      <c r="R11" s="84"/>
      <c r="S11" s="83"/>
      <c r="T11" s="84"/>
      <c r="U11" s="84"/>
      <c r="V11" s="84"/>
      <c r="W11" s="83"/>
      <c r="X11" s="84"/>
      <c r="Y11" s="84"/>
      <c r="Z11" s="84"/>
      <c r="AA11" s="155"/>
    </row>
    <row r="12" spans="2:27" ht="15" customHeight="1">
      <c r="B12" s="61"/>
      <c r="C12" s="57" t="s">
        <v>34</v>
      </c>
      <c r="D12" s="57"/>
      <c r="E12" s="57"/>
      <c r="F12" s="58"/>
      <c r="G12" s="62" t="s">
        <v>146</v>
      </c>
      <c r="H12" s="129">
        <v>70110.20300000001</v>
      </c>
      <c r="I12" s="85">
        <v>72014.38882809383</v>
      </c>
      <c r="J12" s="85">
        <v>75927.52554454502</v>
      </c>
      <c r="K12" s="86">
        <v>81699.52631827399</v>
      </c>
      <c r="L12" s="85">
        <v>17296.2110565633</v>
      </c>
      <c r="M12" s="85">
        <v>17352.7455259555</v>
      </c>
      <c r="N12" s="85">
        <v>17602.5404345766</v>
      </c>
      <c r="O12" s="86">
        <v>17858.7059829046</v>
      </c>
      <c r="P12" s="85">
        <v>17793.164531947343</v>
      </c>
      <c r="Q12" s="85">
        <v>17864.337190075134</v>
      </c>
      <c r="R12" s="85">
        <v>18051.912730570923</v>
      </c>
      <c r="S12" s="86">
        <v>18304.97437550043</v>
      </c>
      <c r="T12" s="85">
        <v>18568.355032199524</v>
      </c>
      <c r="U12" s="85">
        <v>18841.90330772597</v>
      </c>
      <c r="V12" s="85">
        <v>19121.24457313008</v>
      </c>
      <c r="W12" s="86">
        <v>19396.022631489443</v>
      </c>
      <c r="X12" s="85">
        <v>19873.593203503395</v>
      </c>
      <c r="Y12" s="85">
        <v>20216.314084032296</v>
      </c>
      <c r="Z12" s="85">
        <v>20626.399946347126</v>
      </c>
      <c r="AA12" s="88">
        <v>20983.219084391167</v>
      </c>
    </row>
    <row r="13" spans="2:27" ht="15" customHeight="1">
      <c r="B13" s="61"/>
      <c r="C13" s="57"/>
      <c r="D13" s="73" t="s">
        <v>61</v>
      </c>
      <c r="E13" s="57"/>
      <c r="F13" s="58"/>
      <c r="G13" s="62" t="s">
        <v>146</v>
      </c>
      <c r="H13" s="140">
        <v>21209.823000000004</v>
      </c>
      <c r="I13" s="84">
        <v>21667.1010579562</v>
      </c>
      <c r="J13" s="84">
        <v>22844.453668576018</v>
      </c>
      <c r="K13" s="83">
        <v>24581.086112538364</v>
      </c>
      <c r="L13" s="84">
        <v>5284.14687990474</v>
      </c>
      <c r="M13" s="84">
        <v>5260.11575488634</v>
      </c>
      <c r="N13" s="84">
        <v>5308.31752551559</v>
      </c>
      <c r="O13" s="83">
        <v>5357.24283969333</v>
      </c>
      <c r="P13" s="84">
        <v>5353.462000140529</v>
      </c>
      <c r="Q13" s="84">
        <v>5374.875848141091</v>
      </c>
      <c r="R13" s="84">
        <v>5431.312044546573</v>
      </c>
      <c r="S13" s="83">
        <v>5507.4511651280045</v>
      </c>
      <c r="T13" s="84">
        <v>5586.694985679375</v>
      </c>
      <c r="U13" s="84">
        <v>5668.997956328888</v>
      </c>
      <c r="V13" s="84">
        <v>5753.0438744525045</v>
      </c>
      <c r="W13" s="83">
        <v>5835.716852115251</v>
      </c>
      <c r="X13" s="84">
        <v>5979.404384766996</v>
      </c>
      <c r="Y13" s="84">
        <v>6082.51944377024</v>
      </c>
      <c r="Z13" s="84">
        <v>6205.902728219476</v>
      </c>
      <c r="AA13" s="155">
        <v>6313.25955578165</v>
      </c>
    </row>
    <row r="14" spans="2:27" ht="15" customHeight="1">
      <c r="B14" s="61"/>
      <c r="C14" s="57"/>
      <c r="D14" s="73" t="s">
        <v>62</v>
      </c>
      <c r="E14" s="57"/>
      <c r="F14" s="58"/>
      <c r="G14" s="62" t="s">
        <v>146</v>
      </c>
      <c r="H14" s="140">
        <v>48900.380000000005</v>
      </c>
      <c r="I14" s="84">
        <v>50347.287770137635</v>
      </c>
      <c r="J14" s="84">
        <v>53083.071875969006</v>
      </c>
      <c r="K14" s="83">
        <v>57118.440205735635</v>
      </c>
      <c r="L14" s="84">
        <v>12078.03789796928</v>
      </c>
      <c r="M14" s="84">
        <v>12094.12553814281</v>
      </c>
      <c r="N14" s="84">
        <v>12279.43976675924</v>
      </c>
      <c r="O14" s="83">
        <v>12448.77679712867</v>
      </c>
      <c r="P14" s="84">
        <v>12439.702531806815</v>
      </c>
      <c r="Q14" s="84">
        <v>12489.461341934042</v>
      </c>
      <c r="R14" s="84">
        <v>12620.600686024349</v>
      </c>
      <c r="S14" s="83">
        <v>12797.523210372427</v>
      </c>
      <c r="T14" s="84">
        <v>12981.660046520148</v>
      </c>
      <c r="U14" s="84">
        <v>13172.905351397083</v>
      </c>
      <c r="V14" s="84">
        <v>13368.200698677578</v>
      </c>
      <c r="W14" s="83">
        <v>13560.305779374195</v>
      </c>
      <c r="X14" s="84">
        <v>13894.1888187364</v>
      </c>
      <c r="Y14" s="84">
        <v>14133.79464026206</v>
      </c>
      <c r="Z14" s="84">
        <v>14420.497218127655</v>
      </c>
      <c r="AA14" s="155">
        <v>14669.959528609523</v>
      </c>
    </row>
    <row r="15" spans="2:27" ht="3.75" customHeight="1">
      <c r="B15" s="61"/>
      <c r="C15" s="57"/>
      <c r="D15" s="57"/>
      <c r="E15" s="57"/>
      <c r="F15" s="58"/>
      <c r="G15" s="62" t="s">
        <v>146</v>
      </c>
      <c r="H15" s="140"/>
      <c r="I15" s="84"/>
      <c r="J15" s="84"/>
      <c r="K15" s="83"/>
      <c r="L15" s="84"/>
      <c r="M15" s="84"/>
      <c r="N15" s="84"/>
      <c r="O15" s="83"/>
      <c r="P15" s="84"/>
      <c r="Q15" s="84"/>
      <c r="R15" s="84"/>
      <c r="S15" s="83"/>
      <c r="T15" s="84"/>
      <c r="U15" s="84"/>
      <c r="V15" s="84"/>
      <c r="W15" s="83"/>
      <c r="X15" s="84"/>
      <c r="Y15" s="84"/>
      <c r="Z15" s="84"/>
      <c r="AA15" s="155"/>
    </row>
    <row r="16" spans="2:27" ht="15" customHeight="1">
      <c r="B16" s="61"/>
      <c r="C16" s="57" t="s">
        <v>35</v>
      </c>
      <c r="D16" s="57"/>
      <c r="E16" s="57"/>
      <c r="F16" s="58"/>
      <c r="G16" s="62" t="s">
        <v>146</v>
      </c>
      <c r="H16" s="129">
        <v>4268.737999999899</v>
      </c>
      <c r="I16" s="85">
        <v>5010.51617425901</v>
      </c>
      <c r="J16" s="85">
        <v>5062.586555121339</v>
      </c>
      <c r="K16" s="86">
        <v>5678.111939873863</v>
      </c>
      <c r="L16" s="85">
        <v>1240.5042077925973</v>
      </c>
      <c r="M16" s="85">
        <v>995.8472031982019</v>
      </c>
      <c r="N16" s="85">
        <v>946.6771016671009</v>
      </c>
      <c r="O16" s="86">
        <v>1085.7094873419992</v>
      </c>
      <c r="P16" s="85">
        <v>1196.063290039583</v>
      </c>
      <c r="Q16" s="85">
        <v>1278.4824406400694</v>
      </c>
      <c r="R16" s="85">
        <v>1281.1642754823988</v>
      </c>
      <c r="S16" s="86">
        <v>1254.8061680969586</v>
      </c>
      <c r="T16" s="85">
        <v>1241.2498059338068</v>
      </c>
      <c r="U16" s="85">
        <v>1253.0828676518577</v>
      </c>
      <c r="V16" s="85">
        <v>1272.0787061965639</v>
      </c>
      <c r="W16" s="86">
        <v>1296.1751753391109</v>
      </c>
      <c r="X16" s="85">
        <v>1360.3117833529031</v>
      </c>
      <c r="Y16" s="85">
        <v>1384.9230042299896</v>
      </c>
      <c r="Z16" s="85">
        <v>1443.587513778075</v>
      </c>
      <c r="AA16" s="88">
        <v>1489.2896385128952</v>
      </c>
    </row>
    <row r="17" spans="2:27" ht="3.75" customHeight="1">
      <c r="B17" s="50"/>
      <c r="C17" s="57"/>
      <c r="D17" s="57"/>
      <c r="E17" s="57"/>
      <c r="F17" s="58"/>
      <c r="G17" s="62"/>
      <c r="H17" s="129"/>
      <c r="I17" s="85"/>
      <c r="J17" s="85"/>
      <c r="K17" s="86"/>
      <c r="L17" s="85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6"/>
      <c r="X17" s="85"/>
      <c r="Y17" s="85"/>
      <c r="Z17" s="85"/>
      <c r="AA17" s="88"/>
    </row>
    <row r="18" spans="2:27" ht="15" customHeight="1">
      <c r="B18" s="50" t="s">
        <v>63</v>
      </c>
      <c r="C18" s="51"/>
      <c r="D18" s="51"/>
      <c r="E18" s="51"/>
      <c r="F18" s="100"/>
      <c r="G18" s="62"/>
      <c r="H18" s="129"/>
      <c r="I18" s="85"/>
      <c r="J18" s="85"/>
      <c r="K18" s="86"/>
      <c r="L18" s="85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6"/>
      <c r="X18" s="85"/>
      <c r="Y18" s="85"/>
      <c r="Z18" s="85"/>
      <c r="AA18" s="88"/>
    </row>
    <row r="19" spans="2:27" ht="15" customHeight="1">
      <c r="B19" s="50"/>
      <c r="C19" s="99" t="s">
        <v>33</v>
      </c>
      <c r="D19" s="51"/>
      <c r="E19" s="51"/>
      <c r="F19" s="100"/>
      <c r="G19" s="62" t="s">
        <v>147</v>
      </c>
      <c r="H19" s="129">
        <v>73153.0241300649</v>
      </c>
      <c r="I19" s="85">
        <v>74460.746822975</v>
      </c>
      <c r="J19" s="85">
        <v>79886.87089644048</v>
      </c>
      <c r="K19" s="86">
        <v>88045.357485497</v>
      </c>
      <c r="L19" s="125"/>
      <c r="M19" s="125"/>
      <c r="N19" s="125"/>
      <c r="O19" s="142"/>
      <c r="P19" s="125"/>
      <c r="Q19" s="125"/>
      <c r="R19" s="125"/>
      <c r="S19" s="142"/>
      <c r="T19" s="141"/>
      <c r="U19" s="141"/>
      <c r="V19" s="141"/>
      <c r="W19" s="142"/>
      <c r="X19" s="141"/>
      <c r="Y19" s="141"/>
      <c r="Z19" s="141"/>
      <c r="AA19" s="143"/>
    </row>
    <row r="20" spans="2:27" ht="15" customHeight="1">
      <c r="B20" s="61"/>
      <c r="C20" s="57" t="s">
        <v>34</v>
      </c>
      <c r="D20" s="57"/>
      <c r="E20" s="57"/>
      <c r="F20" s="58"/>
      <c r="G20" s="62" t="s">
        <v>148</v>
      </c>
      <c r="H20" s="129">
        <v>71226.82372419834</v>
      </c>
      <c r="I20" s="85">
        <v>72169.35114031786</v>
      </c>
      <c r="J20" s="85">
        <v>77999.22925995974</v>
      </c>
      <c r="K20" s="86">
        <v>85786.9756772905</v>
      </c>
      <c r="L20" s="125"/>
      <c r="M20" s="125"/>
      <c r="N20" s="125"/>
      <c r="O20" s="142"/>
      <c r="P20" s="125"/>
      <c r="Q20" s="125"/>
      <c r="R20" s="125"/>
      <c r="S20" s="142"/>
      <c r="T20" s="141"/>
      <c r="U20" s="141"/>
      <c r="V20" s="141"/>
      <c r="W20" s="142"/>
      <c r="X20" s="141"/>
      <c r="Y20" s="141"/>
      <c r="Z20" s="141"/>
      <c r="AA20" s="143"/>
    </row>
    <row r="21" spans="2:27" ht="3.75" customHeight="1">
      <c r="B21" s="61"/>
      <c r="C21" s="57"/>
      <c r="D21" s="73"/>
      <c r="E21" s="57"/>
      <c r="F21" s="58"/>
      <c r="G21" s="62"/>
      <c r="H21" s="129"/>
      <c r="I21" s="85"/>
      <c r="J21" s="85"/>
      <c r="K21" s="86"/>
      <c r="L21" s="141"/>
      <c r="M21" s="141"/>
      <c r="N21" s="141"/>
      <c r="O21" s="142"/>
      <c r="P21" s="141"/>
      <c r="Q21" s="141"/>
      <c r="R21" s="141"/>
      <c r="S21" s="142"/>
      <c r="T21" s="141"/>
      <c r="U21" s="141"/>
      <c r="V21" s="141"/>
      <c r="W21" s="142"/>
      <c r="X21" s="141"/>
      <c r="Y21" s="141"/>
      <c r="Z21" s="141"/>
      <c r="AA21" s="143"/>
    </row>
    <row r="22" spans="2:27" ht="15" customHeight="1">
      <c r="B22" s="61"/>
      <c r="C22" s="99" t="s">
        <v>103</v>
      </c>
      <c r="D22" s="57"/>
      <c r="E22" s="57"/>
      <c r="F22" s="58"/>
      <c r="G22" s="62" t="s">
        <v>148</v>
      </c>
      <c r="H22" s="129">
        <v>1926.2004058665625</v>
      </c>
      <c r="I22" s="85">
        <v>2291.3956826571375</v>
      </c>
      <c r="J22" s="85">
        <v>1887.6416364807374</v>
      </c>
      <c r="K22" s="86">
        <v>2258.381808206512</v>
      </c>
      <c r="L22" s="141"/>
      <c r="M22" s="141"/>
      <c r="N22" s="141"/>
      <c r="O22" s="142"/>
      <c r="P22" s="141"/>
      <c r="Q22" s="141"/>
      <c r="R22" s="141"/>
      <c r="S22" s="142"/>
      <c r="T22" s="141"/>
      <c r="U22" s="141"/>
      <c r="V22" s="141"/>
      <c r="W22" s="142"/>
      <c r="X22" s="141"/>
      <c r="Y22" s="141"/>
      <c r="Z22" s="141"/>
      <c r="AA22" s="143"/>
    </row>
    <row r="23" spans="2:27" ht="15" customHeight="1">
      <c r="B23" s="50"/>
      <c r="C23" s="99" t="s">
        <v>103</v>
      </c>
      <c r="D23" s="57"/>
      <c r="E23" s="57"/>
      <c r="F23" s="58"/>
      <c r="G23" s="62" t="s">
        <v>15</v>
      </c>
      <c r="H23" s="93">
        <v>2.4672477867837275</v>
      </c>
      <c r="I23" s="76">
        <v>2.8423763305949197</v>
      </c>
      <c r="J23" s="76">
        <v>2.2299939292630073</v>
      </c>
      <c r="K23" s="75">
        <v>2.512325284032748</v>
      </c>
      <c r="L23" s="141"/>
      <c r="M23" s="141"/>
      <c r="N23" s="141"/>
      <c r="O23" s="142"/>
      <c r="P23" s="141"/>
      <c r="Q23" s="141"/>
      <c r="R23" s="141"/>
      <c r="S23" s="142"/>
      <c r="T23" s="141"/>
      <c r="U23" s="141"/>
      <c r="V23" s="141"/>
      <c r="W23" s="142"/>
      <c r="X23" s="141"/>
      <c r="Y23" s="141"/>
      <c r="Z23" s="141"/>
      <c r="AA23" s="143"/>
    </row>
    <row r="24" spans="2:27" ht="15" customHeight="1">
      <c r="B24" s="61"/>
      <c r="C24" s="99" t="s">
        <v>64</v>
      </c>
      <c r="D24" s="57"/>
      <c r="E24" s="57"/>
      <c r="F24" s="58"/>
      <c r="G24" s="62" t="s">
        <v>148</v>
      </c>
      <c r="H24" s="129">
        <v>-1016.1995941334371</v>
      </c>
      <c r="I24" s="85">
        <v>-962.7478167858408</v>
      </c>
      <c r="J24" s="85">
        <v>-1367.3519104807488</v>
      </c>
      <c r="K24" s="86">
        <v>-871.2922555887417</v>
      </c>
      <c r="L24" s="141"/>
      <c r="M24" s="141"/>
      <c r="N24" s="141"/>
      <c r="O24" s="142"/>
      <c r="P24" s="141"/>
      <c r="Q24" s="141"/>
      <c r="R24" s="141"/>
      <c r="S24" s="142"/>
      <c r="T24" s="141"/>
      <c r="U24" s="141"/>
      <c r="V24" s="141"/>
      <c r="W24" s="142"/>
      <c r="X24" s="141"/>
      <c r="Y24" s="141"/>
      <c r="Z24" s="141"/>
      <c r="AA24" s="143"/>
    </row>
    <row r="25" spans="2:27" ht="15" customHeight="1">
      <c r="B25" s="61"/>
      <c r="C25" s="99" t="s">
        <v>64</v>
      </c>
      <c r="D25" s="57"/>
      <c r="E25" s="57"/>
      <c r="F25" s="58"/>
      <c r="G25" s="62" t="s">
        <v>15</v>
      </c>
      <c r="H25" s="93">
        <v>-1.3016382884772022</v>
      </c>
      <c r="I25" s="76">
        <v>-1.194246645167249</v>
      </c>
      <c r="J25" s="76">
        <v>-1.615341810971628</v>
      </c>
      <c r="K25" s="75">
        <v>-0.9692646104140813</v>
      </c>
      <c r="L25" s="141"/>
      <c r="M25" s="141"/>
      <c r="N25" s="141"/>
      <c r="O25" s="142"/>
      <c r="P25" s="141"/>
      <c r="Q25" s="141"/>
      <c r="R25" s="141"/>
      <c r="S25" s="142"/>
      <c r="T25" s="141"/>
      <c r="U25" s="141"/>
      <c r="V25" s="141"/>
      <c r="W25" s="142"/>
      <c r="X25" s="141"/>
      <c r="Y25" s="141"/>
      <c r="Z25" s="141"/>
      <c r="AA25" s="143"/>
    </row>
    <row r="26" spans="2:27" ht="15" customHeight="1" thickBot="1">
      <c r="B26" s="63"/>
      <c r="C26" s="130" t="s">
        <v>65</v>
      </c>
      <c r="D26" s="64"/>
      <c r="E26" s="64"/>
      <c r="F26" s="65"/>
      <c r="G26" s="66" t="s">
        <v>149</v>
      </c>
      <c r="H26" s="144">
        <v>78070.813</v>
      </c>
      <c r="I26" s="90">
        <v>80615.49267747888</v>
      </c>
      <c r="J26" s="90">
        <v>84647.8374541848</v>
      </c>
      <c r="K26" s="89">
        <v>89892.09409146954</v>
      </c>
      <c r="L26" s="145"/>
      <c r="M26" s="145"/>
      <c r="N26" s="145"/>
      <c r="O26" s="146"/>
      <c r="P26" s="145"/>
      <c r="Q26" s="145"/>
      <c r="R26" s="145"/>
      <c r="S26" s="146"/>
      <c r="T26" s="145"/>
      <c r="U26" s="145"/>
      <c r="V26" s="145"/>
      <c r="W26" s="146"/>
      <c r="X26" s="145"/>
      <c r="Y26" s="145"/>
      <c r="Z26" s="145"/>
      <c r="AA26" s="147"/>
    </row>
    <row r="27" ht="15.75" thickBot="1"/>
    <row r="28" spans="2:27" ht="18.75" customHeight="1">
      <c r="B28" s="245" t="str">
        <f>"Strednodobá predikcia "&amp;Súhrn!$H$4&amp;" - obchodná a platobná bilancia [zmena oproti predchádzajúcemu obdobiu]"</f>
        <v>Strednodobá predikcia P2Q-2016 - obchodná a platobná bilancia [zmena oproti predchádzajúcemu obdobiu]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7"/>
    </row>
    <row r="29" spans="2:27" ht="18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4"/>
    </row>
    <row r="30" spans="2:27" ht="15">
      <c r="B30" s="276" t="s">
        <v>30</v>
      </c>
      <c r="C30" s="277"/>
      <c r="D30" s="277"/>
      <c r="E30" s="277"/>
      <c r="F30" s="278"/>
      <c r="G30" s="281" t="s">
        <v>75</v>
      </c>
      <c r="H30" s="41" t="s">
        <v>37</v>
      </c>
      <c r="I30" s="263">
        <v>2016</v>
      </c>
      <c r="J30" s="263">
        <v>2017</v>
      </c>
      <c r="K30" s="289">
        <v>2018</v>
      </c>
      <c r="L30" s="285">
        <v>2015</v>
      </c>
      <c r="M30" s="286"/>
      <c r="N30" s="286"/>
      <c r="O30" s="286"/>
      <c r="P30" s="285">
        <v>2016</v>
      </c>
      <c r="Q30" s="286"/>
      <c r="R30" s="286"/>
      <c r="S30" s="286"/>
      <c r="T30" s="285">
        <v>2017</v>
      </c>
      <c r="U30" s="286"/>
      <c r="V30" s="286"/>
      <c r="W30" s="286"/>
      <c r="X30" s="285">
        <v>2018</v>
      </c>
      <c r="Y30" s="286"/>
      <c r="Z30" s="286"/>
      <c r="AA30" s="288"/>
    </row>
    <row r="31" spans="2:27" ht="15">
      <c r="B31" s="270"/>
      <c r="C31" s="271"/>
      <c r="D31" s="271"/>
      <c r="E31" s="271"/>
      <c r="F31" s="272"/>
      <c r="G31" s="274"/>
      <c r="H31" s="43">
        <v>2015</v>
      </c>
      <c r="I31" s="264"/>
      <c r="J31" s="264"/>
      <c r="K31" s="290"/>
      <c r="L31" s="46" t="s">
        <v>3</v>
      </c>
      <c r="M31" s="46" t="s">
        <v>4</v>
      </c>
      <c r="N31" s="46" t="s">
        <v>5</v>
      </c>
      <c r="O31" s="157" t="s">
        <v>6</v>
      </c>
      <c r="P31" s="46" t="s">
        <v>3</v>
      </c>
      <c r="Q31" s="46" t="s">
        <v>4</v>
      </c>
      <c r="R31" s="46" t="s">
        <v>5</v>
      </c>
      <c r="S31" s="157" t="s">
        <v>6</v>
      </c>
      <c r="T31" s="48" t="s">
        <v>3</v>
      </c>
      <c r="U31" s="46" t="s">
        <v>4</v>
      </c>
      <c r="V31" s="46" t="s">
        <v>5</v>
      </c>
      <c r="W31" s="157" t="s">
        <v>6</v>
      </c>
      <c r="X31" s="46" t="s">
        <v>3</v>
      </c>
      <c r="Y31" s="46" t="s">
        <v>4</v>
      </c>
      <c r="Z31" s="46" t="s">
        <v>5</v>
      </c>
      <c r="AA31" s="49" t="s">
        <v>6</v>
      </c>
    </row>
    <row r="32" spans="2:27" ht="3.75" customHeight="1">
      <c r="B32" s="50"/>
      <c r="C32" s="51"/>
      <c r="D32" s="51"/>
      <c r="E32" s="51"/>
      <c r="F32" s="52"/>
      <c r="G32" s="40"/>
      <c r="H32" s="107"/>
      <c r="I32" s="95"/>
      <c r="J32" s="95"/>
      <c r="K32" s="97"/>
      <c r="L32" s="55"/>
      <c r="M32" s="55"/>
      <c r="N32" s="55"/>
      <c r="O32" s="54"/>
      <c r="P32" s="55"/>
      <c r="Q32" s="55"/>
      <c r="R32" s="55"/>
      <c r="S32" s="54"/>
      <c r="T32" s="55"/>
      <c r="U32" s="55"/>
      <c r="V32" s="55"/>
      <c r="W32" s="54"/>
      <c r="X32" s="55"/>
      <c r="Y32" s="55"/>
      <c r="Z32" s="55"/>
      <c r="AA32" s="72"/>
    </row>
    <row r="33" spans="2:27" ht="15">
      <c r="B33" s="50" t="s">
        <v>58</v>
      </c>
      <c r="C33" s="51"/>
      <c r="D33" s="51"/>
      <c r="E33" s="51"/>
      <c r="F33" s="100"/>
      <c r="G33" s="53"/>
      <c r="H33" s="107"/>
      <c r="I33" s="95"/>
      <c r="J33" s="95"/>
      <c r="K33" s="97"/>
      <c r="L33" s="55"/>
      <c r="M33" s="55"/>
      <c r="N33" s="55"/>
      <c r="O33" s="54"/>
      <c r="P33" s="55"/>
      <c r="Q33" s="55"/>
      <c r="R33" s="55"/>
      <c r="S33" s="54"/>
      <c r="T33" s="55"/>
      <c r="U33" s="55"/>
      <c r="V33" s="55"/>
      <c r="W33" s="54"/>
      <c r="X33" s="55"/>
      <c r="Y33" s="55"/>
      <c r="Z33" s="55"/>
      <c r="AA33" s="72"/>
    </row>
    <row r="34" spans="2:27" ht="15">
      <c r="B34" s="50"/>
      <c r="C34" s="99" t="s">
        <v>33</v>
      </c>
      <c r="D34" s="51"/>
      <c r="E34" s="51"/>
      <c r="F34" s="100"/>
      <c r="G34" s="62" t="s">
        <v>48</v>
      </c>
      <c r="H34" s="112">
        <v>6.998743919286724</v>
      </c>
      <c r="I34" s="113">
        <v>3.5574101577393122</v>
      </c>
      <c r="J34" s="113">
        <v>5.147954544302763</v>
      </c>
      <c r="K34" s="114">
        <v>7.886797527358652</v>
      </c>
      <c r="L34" s="76">
        <v>6.966472231985321</v>
      </c>
      <c r="M34" s="76">
        <v>-1.0148644596377636</v>
      </c>
      <c r="N34" s="76">
        <v>1.0934070533443787</v>
      </c>
      <c r="O34" s="75">
        <v>2.13053695246559</v>
      </c>
      <c r="P34" s="76">
        <v>0.23654650000000288</v>
      </c>
      <c r="Q34" s="76">
        <v>0.8088365159874371</v>
      </c>
      <c r="R34" s="76">
        <v>0.9938837590719629</v>
      </c>
      <c r="S34" s="75">
        <v>1.1726200514956133</v>
      </c>
      <c r="T34" s="76">
        <v>1.2772346498423133</v>
      </c>
      <c r="U34" s="76">
        <v>1.4406210501238377</v>
      </c>
      <c r="V34" s="76">
        <v>1.4846345319429162</v>
      </c>
      <c r="W34" s="75">
        <v>1.46555087372586</v>
      </c>
      <c r="X34" s="76">
        <v>2.6179296422972413</v>
      </c>
      <c r="Y34" s="76">
        <v>1.7299319255377839</v>
      </c>
      <c r="Z34" s="76">
        <v>2.170016327989032</v>
      </c>
      <c r="AA34" s="78">
        <v>1.8238400157957244</v>
      </c>
    </row>
    <row r="35" spans="2:27" ht="15">
      <c r="B35" s="61"/>
      <c r="C35" s="57"/>
      <c r="D35" s="73" t="s">
        <v>59</v>
      </c>
      <c r="E35" s="57"/>
      <c r="F35" s="58"/>
      <c r="G35" s="62" t="s">
        <v>48</v>
      </c>
      <c r="H35" s="117">
        <v>6.998738781182439</v>
      </c>
      <c r="I35" s="118">
        <v>2.485823318544945</v>
      </c>
      <c r="J35" s="118">
        <v>5.447487185711111</v>
      </c>
      <c r="K35" s="119">
        <v>7.949968919444757</v>
      </c>
      <c r="L35" s="118">
        <v>9.95377847788852</v>
      </c>
      <c r="M35" s="118">
        <v>-3.2264514534313804</v>
      </c>
      <c r="N35" s="118">
        <v>-0.4775697970464279</v>
      </c>
      <c r="O35" s="119">
        <v>3.1275141320768967</v>
      </c>
      <c r="P35" s="118">
        <v>-0.37551107470198986</v>
      </c>
      <c r="Q35" s="118">
        <v>0.8971945088645015</v>
      </c>
      <c r="R35" s="118">
        <v>1.214325697191839</v>
      </c>
      <c r="S35" s="119">
        <v>1.2594859541585635</v>
      </c>
      <c r="T35" s="118">
        <v>1.2906761709891725</v>
      </c>
      <c r="U35" s="118">
        <v>1.5002948543206145</v>
      </c>
      <c r="V35" s="118">
        <v>1.5420841944686572</v>
      </c>
      <c r="W35" s="119">
        <v>1.483827629813078</v>
      </c>
      <c r="X35" s="118">
        <v>2.579062839649751</v>
      </c>
      <c r="Y35" s="118">
        <v>1.7637452358247145</v>
      </c>
      <c r="Z35" s="118">
        <v>2.2029576490695035</v>
      </c>
      <c r="AA35" s="158">
        <v>1.820518774097394</v>
      </c>
    </row>
    <row r="36" spans="2:27" ht="15" customHeight="1">
      <c r="B36" s="61"/>
      <c r="C36" s="57"/>
      <c r="D36" s="73" t="s">
        <v>60</v>
      </c>
      <c r="E36" s="57"/>
      <c r="F36" s="58"/>
      <c r="G36" s="62" t="s">
        <v>48</v>
      </c>
      <c r="H36" s="117">
        <v>6.998748067825346</v>
      </c>
      <c r="I36" s="118">
        <v>4.422616176568823</v>
      </c>
      <c r="J36" s="118">
        <v>4.910595632748695</v>
      </c>
      <c r="K36" s="119">
        <v>7.8364823839244195</v>
      </c>
      <c r="L36" s="118">
        <v>3.2209955273797988</v>
      </c>
      <c r="M36" s="118">
        <v>1.460272122979518</v>
      </c>
      <c r="N36" s="118">
        <v>-2.220007483208221</v>
      </c>
      <c r="O36" s="119">
        <v>6.6258470214564085</v>
      </c>
      <c r="P36" s="118">
        <v>-0.9284662355856739</v>
      </c>
      <c r="Q36" s="118">
        <v>0.7390668053077718</v>
      </c>
      <c r="R36" s="118">
        <v>0.8195439893686114</v>
      </c>
      <c r="S36" s="119">
        <v>1.1036518594182354</v>
      </c>
      <c r="T36" s="118">
        <v>1.2665461488953582</v>
      </c>
      <c r="U36" s="118">
        <v>1.3931580072340068</v>
      </c>
      <c r="V36" s="118">
        <v>1.4388922329172402</v>
      </c>
      <c r="W36" s="119">
        <v>1.450983837570334</v>
      </c>
      <c r="X36" s="118">
        <v>2.6489174943102256</v>
      </c>
      <c r="Y36" s="118">
        <v>1.702991484501709</v>
      </c>
      <c r="Z36" s="118">
        <v>2.143754958014199</v>
      </c>
      <c r="AA36" s="158">
        <v>1.8264892996500777</v>
      </c>
    </row>
    <row r="37" spans="2:27" ht="3.75" customHeight="1">
      <c r="B37" s="61"/>
      <c r="C37" s="57"/>
      <c r="D37" s="57"/>
      <c r="E37" s="57"/>
      <c r="F37" s="58"/>
      <c r="G37" s="62"/>
      <c r="H37" s="69"/>
      <c r="I37" s="57"/>
      <c r="J37" s="57"/>
      <c r="K37" s="58"/>
      <c r="L37" s="57"/>
      <c r="M37" s="57"/>
      <c r="N37" s="57"/>
      <c r="O37" s="58"/>
      <c r="P37" s="57"/>
      <c r="Q37" s="57"/>
      <c r="R37" s="57"/>
      <c r="S37" s="58"/>
      <c r="T37" s="57"/>
      <c r="U37" s="57"/>
      <c r="V37" s="57"/>
      <c r="W37" s="58"/>
      <c r="X37" s="57"/>
      <c r="Y37" s="57"/>
      <c r="Z37" s="57"/>
      <c r="AA37" s="60"/>
    </row>
    <row r="38" spans="2:27" ht="15" customHeight="1">
      <c r="B38" s="61"/>
      <c r="C38" s="57" t="s">
        <v>34</v>
      </c>
      <c r="D38" s="57"/>
      <c r="E38" s="57"/>
      <c r="F38" s="58"/>
      <c r="G38" s="62" t="s">
        <v>48</v>
      </c>
      <c r="H38" s="112">
        <v>8.227369562007226</v>
      </c>
      <c r="I38" s="76">
        <v>2.7159896086648416</v>
      </c>
      <c r="J38" s="76">
        <v>5.43382618408701</v>
      </c>
      <c r="K38" s="75">
        <v>7.601987200732168</v>
      </c>
      <c r="L38" s="76">
        <v>7.2013446703988535</v>
      </c>
      <c r="M38" s="76">
        <v>0.32686042745035593</v>
      </c>
      <c r="N38" s="76">
        <v>1.4395123137573194</v>
      </c>
      <c r="O38" s="75">
        <v>1.4552760113240026</v>
      </c>
      <c r="P38" s="76">
        <v>-0.3669999999999902</v>
      </c>
      <c r="Q38" s="76">
        <v>0.4000000000000057</v>
      </c>
      <c r="R38" s="76">
        <v>1.0499999999999972</v>
      </c>
      <c r="S38" s="75">
        <v>1.4018550206092613</v>
      </c>
      <c r="T38" s="76">
        <v>1.4388474482193345</v>
      </c>
      <c r="U38" s="76">
        <v>1.4731960642290858</v>
      </c>
      <c r="V38" s="76">
        <v>1.4825533325477238</v>
      </c>
      <c r="W38" s="75">
        <v>1.437030195960645</v>
      </c>
      <c r="X38" s="76">
        <v>2.4622087790236833</v>
      </c>
      <c r="Y38" s="76">
        <v>1.7245038530248564</v>
      </c>
      <c r="Z38" s="76">
        <v>2.0284897662860004</v>
      </c>
      <c r="AA38" s="78">
        <v>1.7299147644387318</v>
      </c>
    </row>
    <row r="39" spans="2:27" ht="15" customHeight="1">
      <c r="B39" s="61"/>
      <c r="C39" s="57"/>
      <c r="D39" s="73" t="s">
        <v>61</v>
      </c>
      <c r="E39" s="57"/>
      <c r="F39" s="58"/>
      <c r="G39" s="62" t="s">
        <v>48</v>
      </c>
      <c r="H39" s="112">
        <v>8.22736938401269</v>
      </c>
      <c r="I39" s="113">
        <v>2.1559730034342834</v>
      </c>
      <c r="J39" s="113">
        <v>5.43382618408701</v>
      </c>
      <c r="K39" s="114">
        <v>7.6019872007321965</v>
      </c>
      <c r="L39" s="118">
        <v>9.15637715159609</v>
      </c>
      <c r="M39" s="118">
        <v>-0.4547777638390045</v>
      </c>
      <c r="N39" s="118">
        <v>0.9163633059685594</v>
      </c>
      <c r="O39" s="119">
        <v>0.9216727134835168</v>
      </c>
      <c r="P39" s="118">
        <v>-0.07057435449421234</v>
      </c>
      <c r="Q39" s="118">
        <v>0.4000000000000057</v>
      </c>
      <c r="R39" s="118">
        <v>1.0499999999999972</v>
      </c>
      <c r="S39" s="119">
        <v>1.4018550206092613</v>
      </c>
      <c r="T39" s="118">
        <v>1.4388474482193345</v>
      </c>
      <c r="U39" s="118">
        <v>1.4731960642290858</v>
      </c>
      <c r="V39" s="118">
        <v>1.4825533325477238</v>
      </c>
      <c r="W39" s="119">
        <v>1.437030195960645</v>
      </c>
      <c r="X39" s="118">
        <v>2.4622087790236833</v>
      </c>
      <c r="Y39" s="118">
        <v>1.7245038530248564</v>
      </c>
      <c r="Z39" s="118">
        <v>2.0284897662860004</v>
      </c>
      <c r="AA39" s="158">
        <v>1.7299147644387318</v>
      </c>
    </row>
    <row r="40" spans="2:27" ht="15" customHeight="1">
      <c r="B40" s="61"/>
      <c r="C40" s="57"/>
      <c r="D40" s="73" t="s">
        <v>62</v>
      </c>
      <c r="E40" s="57"/>
      <c r="F40" s="58"/>
      <c r="G40" s="62" t="s">
        <v>48</v>
      </c>
      <c r="H40" s="112">
        <v>8.22736963920974</v>
      </c>
      <c r="I40" s="113">
        <v>2.958888601965114</v>
      </c>
      <c r="J40" s="113">
        <v>5.43382618408701</v>
      </c>
      <c r="K40" s="114">
        <v>7.601987200732168</v>
      </c>
      <c r="L40" s="118">
        <v>7.364340180481733</v>
      </c>
      <c r="M40" s="118">
        <v>0.13319746393769094</v>
      </c>
      <c r="N40" s="118">
        <v>1.5322664547509532</v>
      </c>
      <c r="O40" s="119">
        <v>1.3790289588604026</v>
      </c>
      <c r="P40" s="118">
        <v>-0.07289282689964693</v>
      </c>
      <c r="Q40" s="118">
        <v>0.4000000000000057</v>
      </c>
      <c r="R40" s="118">
        <v>1.0499999999999972</v>
      </c>
      <c r="S40" s="119">
        <v>1.4018550206092613</v>
      </c>
      <c r="T40" s="118">
        <v>1.4388474482193345</v>
      </c>
      <c r="U40" s="118">
        <v>1.4731960642290858</v>
      </c>
      <c r="V40" s="118">
        <v>1.4825533325477238</v>
      </c>
      <c r="W40" s="119">
        <v>1.437030195960645</v>
      </c>
      <c r="X40" s="118">
        <v>2.4622087790236833</v>
      </c>
      <c r="Y40" s="118">
        <v>1.7245038530248564</v>
      </c>
      <c r="Z40" s="118">
        <v>2.0284897662860004</v>
      </c>
      <c r="AA40" s="158">
        <v>1.7299147644387318</v>
      </c>
    </row>
    <row r="41" spans="2:27" ht="3.75" customHeight="1">
      <c r="B41" s="50"/>
      <c r="C41" s="57"/>
      <c r="D41" s="57"/>
      <c r="E41" s="57"/>
      <c r="F41" s="58"/>
      <c r="G41" s="62"/>
      <c r="H41" s="69"/>
      <c r="I41" s="57"/>
      <c r="J41" s="57"/>
      <c r="K41" s="58"/>
      <c r="L41" s="57"/>
      <c r="M41" s="57"/>
      <c r="N41" s="57"/>
      <c r="O41" s="58"/>
      <c r="P41" s="57"/>
      <c r="Q41" s="57"/>
      <c r="R41" s="57"/>
      <c r="S41" s="58"/>
      <c r="T41" s="57"/>
      <c r="U41" s="57"/>
      <c r="V41" s="57"/>
      <c r="W41" s="58"/>
      <c r="X41" s="57"/>
      <c r="Y41" s="57"/>
      <c r="Z41" s="57"/>
      <c r="AA41" s="60"/>
    </row>
    <row r="42" spans="2:27" ht="15" customHeight="1">
      <c r="B42" s="50" t="s">
        <v>63</v>
      </c>
      <c r="C42" s="51"/>
      <c r="D42" s="51"/>
      <c r="E42" s="51"/>
      <c r="F42" s="100"/>
      <c r="G42" s="62"/>
      <c r="H42" s="69"/>
      <c r="I42" s="57"/>
      <c r="J42" s="57"/>
      <c r="K42" s="58"/>
      <c r="L42" s="57"/>
      <c r="M42" s="57"/>
      <c r="N42" s="57"/>
      <c r="O42" s="58"/>
      <c r="P42" s="57"/>
      <c r="Q42" s="57"/>
      <c r="R42" s="57"/>
      <c r="S42" s="58"/>
      <c r="T42" s="57"/>
      <c r="U42" s="57"/>
      <c r="V42" s="57"/>
      <c r="W42" s="58"/>
      <c r="X42" s="57"/>
      <c r="Y42" s="57"/>
      <c r="Z42" s="57"/>
      <c r="AA42" s="60"/>
    </row>
    <row r="43" spans="2:27" ht="15" customHeight="1">
      <c r="B43" s="50"/>
      <c r="C43" s="99" t="s">
        <v>33</v>
      </c>
      <c r="D43" s="51"/>
      <c r="E43" s="51"/>
      <c r="F43" s="100"/>
      <c r="G43" s="62" t="s">
        <v>48</v>
      </c>
      <c r="H43" s="93">
        <v>5.386034050499688</v>
      </c>
      <c r="I43" s="76">
        <v>1.7876536321792758</v>
      </c>
      <c r="J43" s="76">
        <v>7.287227572892463</v>
      </c>
      <c r="K43" s="75">
        <v>10.212549944073523</v>
      </c>
      <c r="L43" s="108"/>
      <c r="M43" s="108"/>
      <c r="N43" s="108"/>
      <c r="O43" s="109"/>
      <c r="P43" s="108"/>
      <c r="Q43" s="108"/>
      <c r="R43" s="108"/>
      <c r="S43" s="109"/>
      <c r="T43" s="108"/>
      <c r="U43" s="108"/>
      <c r="V43" s="108"/>
      <c r="W43" s="109"/>
      <c r="X43" s="108"/>
      <c r="Y43" s="108"/>
      <c r="Z43" s="108"/>
      <c r="AA43" s="111"/>
    </row>
    <row r="44" spans="2:27" ht="15" customHeight="1" thickBot="1">
      <c r="B44" s="63"/>
      <c r="C44" s="64" t="s">
        <v>34</v>
      </c>
      <c r="D44" s="64"/>
      <c r="E44" s="64"/>
      <c r="F44" s="65"/>
      <c r="G44" s="66" t="s">
        <v>48</v>
      </c>
      <c r="H44" s="94">
        <v>7.15511259753987</v>
      </c>
      <c r="I44" s="79">
        <v>1.3232759329113497</v>
      </c>
      <c r="J44" s="79">
        <v>8.078052563209193</v>
      </c>
      <c r="K44" s="80">
        <v>9.98438893719753</v>
      </c>
      <c r="L44" s="131"/>
      <c r="M44" s="131"/>
      <c r="N44" s="131"/>
      <c r="O44" s="132"/>
      <c r="P44" s="131"/>
      <c r="Q44" s="131"/>
      <c r="R44" s="131"/>
      <c r="S44" s="132"/>
      <c r="T44" s="131"/>
      <c r="U44" s="131"/>
      <c r="V44" s="131"/>
      <c r="W44" s="132"/>
      <c r="X44" s="131"/>
      <c r="Y44" s="131"/>
      <c r="Z44" s="131"/>
      <c r="AA44" s="133"/>
    </row>
    <row r="45" spans="2:15" ht="15">
      <c r="B45" s="45" t="s">
        <v>114</v>
      </c>
      <c r="L45" s="202"/>
      <c r="M45" s="202"/>
      <c r="N45" s="202"/>
      <c r="O45" s="202"/>
    </row>
    <row r="46" spans="12:15" ht="15">
      <c r="L46" s="202"/>
      <c r="M46" s="202"/>
      <c r="N46" s="202"/>
      <c r="O46" s="202"/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48"/>
  <sheetViews>
    <sheetView showGridLines="0" zoomScale="80" zoomScaleNormal="80" zoomScalePageLayoutView="0" workbookViewId="0" topLeftCell="A1">
      <selection activeCell="T30" sqref="T30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4.8515625" style="45" customWidth="1"/>
    <col min="8" max="8" width="10.140625" style="45" customWidth="1"/>
    <col min="9" max="11" width="9.140625" style="45" customWidth="1"/>
    <col min="12" max="16384" width="9.140625" style="171" customWidth="1"/>
  </cols>
  <sheetData>
    <row r="1" ht="22.5" customHeight="1" thickBot="1">
      <c r="B1" s="44" t="s">
        <v>161</v>
      </c>
    </row>
    <row r="2" spans="2:11" ht="18.75" customHeight="1">
      <c r="B2" s="245" t="str">
        <f>"Strednodobá predikcia "&amp;Súhrn!$H$4&amp;" -  sektor verejnej správy [objem]"</f>
        <v>Strednodobá predikcia P2Q-2016 -  sektor verejnej správy [objem]</v>
      </c>
      <c r="C2" s="246"/>
      <c r="D2" s="246"/>
      <c r="E2" s="246"/>
      <c r="F2" s="246"/>
      <c r="G2" s="246"/>
      <c r="H2" s="246"/>
      <c r="I2" s="246"/>
      <c r="J2" s="246"/>
      <c r="K2" s="247"/>
    </row>
    <row r="3" spans="2:11" ht="18.75" customHeight="1">
      <c r="B3" s="282"/>
      <c r="C3" s="283"/>
      <c r="D3" s="283"/>
      <c r="E3" s="283"/>
      <c r="F3" s="283"/>
      <c r="G3" s="283"/>
      <c r="H3" s="283"/>
      <c r="I3" s="283"/>
      <c r="J3" s="283"/>
      <c r="K3" s="284"/>
    </row>
    <row r="4" spans="2:11" ht="15">
      <c r="B4" s="276" t="s">
        <v>30</v>
      </c>
      <c r="C4" s="277"/>
      <c r="D4" s="277"/>
      <c r="E4" s="277"/>
      <c r="F4" s="278"/>
      <c r="G4" s="279" t="s">
        <v>75</v>
      </c>
      <c r="H4" s="292">
        <v>2015</v>
      </c>
      <c r="I4" s="263">
        <v>2016</v>
      </c>
      <c r="J4" s="263">
        <v>2017</v>
      </c>
      <c r="K4" s="291">
        <v>2018</v>
      </c>
    </row>
    <row r="5" spans="2:11" ht="15">
      <c r="B5" s="270"/>
      <c r="C5" s="271"/>
      <c r="D5" s="271"/>
      <c r="E5" s="271"/>
      <c r="F5" s="272"/>
      <c r="G5" s="280"/>
      <c r="H5" s="293">
        <v>2015</v>
      </c>
      <c r="I5" s="264"/>
      <c r="J5" s="264"/>
      <c r="K5" s="266"/>
    </row>
    <row r="6" spans="2:11" ht="3.75" customHeight="1">
      <c r="B6" s="50"/>
      <c r="C6" s="51"/>
      <c r="D6" s="51"/>
      <c r="E6" s="51"/>
      <c r="F6" s="52"/>
      <c r="G6" s="214"/>
      <c r="H6" s="107"/>
      <c r="I6" s="95"/>
      <c r="J6" s="95"/>
      <c r="K6" s="215"/>
    </row>
    <row r="7" spans="2:11" ht="15" customHeight="1">
      <c r="B7" s="50" t="s">
        <v>162</v>
      </c>
      <c r="C7" s="51"/>
      <c r="D7" s="51"/>
      <c r="E7" s="51"/>
      <c r="F7" s="100"/>
      <c r="G7" s="53"/>
      <c r="H7" s="134"/>
      <c r="I7" s="135"/>
      <c r="J7" s="135"/>
      <c r="K7" s="216"/>
    </row>
    <row r="8" spans="2:11" ht="15" customHeight="1">
      <c r="B8" s="61"/>
      <c r="C8" s="99" t="s">
        <v>170</v>
      </c>
      <c r="D8" s="217"/>
      <c r="E8" s="217"/>
      <c r="F8" s="218"/>
      <c r="G8" s="62" t="s">
        <v>163</v>
      </c>
      <c r="H8" s="140">
        <v>-2318.2360000000044</v>
      </c>
      <c r="I8" s="84">
        <v>-2056.7110786360863</v>
      </c>
      <c r="J8" s="84">
        <v>-1679.7241858814305</v>
      </c>
      <c r="K8" s="155">
        <v>-1069.8512498496057</v>
      </c>
    </row>
    <row r="9" spans="2:11" ht="15" customHeight="1">
      <c r="B9" s="61"/>
      <c r="C9" s="99" t="s">
        <v>164</v>
      </c>
      <c r="D9" s="217"/>
      <c r="E9" s="217"/>
      <c r="F9" s="218"/>
      <c r="G9" s="62" t="s">
        <v>163</v>
      </c>
      <c r="H9" s="140">
        <v>-925.2530000000045</v>
      </c>
      <c r="I9" s="84">
        <v>-680.4973096496262</v>
      </c>
      <c r="J9" s="84">
        <v>-330.57834695648035</v>
      </c>
      <c r="K9" s="155">
        <v>252.72844026623397</v>
      </c>
    </row>
    <row r="10" spans="2:11" ht="15" customHeight="1">
      <c r="B10" s="61"/>
      <c r="C10" s="57" t="s">
        <v>159</v>
      </c>
      <c r="D10" s="73"/>
      <c r="E10" s="57"/>
      <c r="F10" s="58"/>
      <c r="G10" s="62" t="s">
        <v>163</v>
      </c>
      <c r="H10" s="140">
        <v>33304.031</v>
      </c>
      <c r="I10" s="84">
        <v>32938.5416144463</v>
      </c>
      <c r="J10" s="84">
        <v>34042.95129176574</v>
      </c>
      <c r="K10" s="155">
        <v>35925.916521696134</v>
      </c>
    </row>
    <row r="11" spans="2:11" ht="15" customHeight="1">
      <c r="B11" s="61"/>
      <c r="C11" s="57"/>
      <c r="D11" s="57" t="s">
        <v>165</v>
      </c>
      <c r="E11" s="57"/>
      <c r="F11" s="58"/>
      <c r="G11" s="62" t="s">
        <v>163</v>
      </c>
      <c r="H11" s="140">
        <v>32320.933</v>
      </c>
      <c r="I11" s="84">
        <v>31941.204665099554</v>
      </c>
      <c r="J11" s="84">
        <v>33019.81469509386</v>
      </c>
      <c r="K11" s="155">
        <v>34560.77992502425</v>
      </c>
    </row>
    <row r="12" spans="2:11" ht="15" customHeight="1">
      <c r="B12" s="61"/>
      <c r="C12" s="57"/>
      <c r="D12" s="57" t="s">
        <v>166</v>
      </c>
      <c r="E12" s="57"/>
      <c r="F12" s="58"/>
      <c r="G12" s="62" t="s">
        <v>163</v>
      </c>
      <c r="H12" s="140">
        <v>983.0980000000001</v>
      </c>
      <c r="I12" s="84">
        <v>997.336949346749</v>
      </c>
      <c r="J12" s="84">
        <v>1023.136596671883</v>
      </c>
      <c r="K12" s="155">
        <v>1365.136596671883</v>
      </c>
    </row>
    <row r="13" spans="2:11" ht="6" customHeight="1">
      <c r="B13" s="61"/>
      <c r="C13" s="57"/>
      <c r="D13" s="73"/>
      <c r="E13" s="57"/>
      <c r="F13" s="58"/>
      <c r="G13" s="62"/>
      <c r="H13" s="140"/>
      <c r="I13" s="84"/>
      <c r="J13" s="84"/>
      <c r="K13" s="155"/>
    </row>
    <row r="14" spans="2:11" ht="15" customHeight="1">
      <c r="B14" s="61"/>
      <c r="C14" s="57" t="s">
        <v>160</v>
      </c>
      <c r="D14" s="73"/>
      <c r="E14" s="57"/>
      <c r="F14" s="58"/>
      <c r="G14" s="62" t="s">
        <v>163</v>
      </c>
      <c r="H14" s="140">
        <v>35622.26700000001</v>
      </c>
      <c r="I14" s="84">
        <v>34995.25269308239</v>
      </c>
      <c r="J14" s="84">
        <v>35722.67547764717</v>
      </c>
      <c r="K14" s="155">
        <v>36995.76777154574</v>
      </c>
    </row>
    <row r="15" spans="2:11" ht="15" customHeight="1">
      <c r="B15" s="61"/>
      <c r="C15" s="57" t="s">
        <v>167</v>
      </c>
      <c r="D15" s="73"/>
      <c r="E15" s="57"/>
      <c r="F15" s="58"/>
      <c r="G15" s="62" t="s">
        <v>163</v>
      </c>
      <c r="H15" s="140">
        <v>34229.284</v>
      </c>
      <c r="I15" s="84">
        <v>33619.03892409593</v>
      </c>
      <c r="J15" s="84">
        <v>34373.52963872222</v>
      </c>
      <c r="K15" s="155">
        <v>35673.1880814299</v>
      </c>
    </row>
    <row r="16" spans="2:11" ht="15" customHeight="1">
      <c r="B16" s="61"/>
      <c r="C16" s="57"/>
      <c r="D16" s="57" t="s">
        <v>168</v>
      </c>
      <c r="E16" s="57"/>
      <c r="F16" s="58"/>
      <c r="G16" s="62" t="s">
        <v>163</v>
      </c>
      <c r="H16" s="140">
        <v>29935.344000000005</v>
      </c>
      <c r="I16" s="84">
        <v>30853.4732446882</v>
      </c>
      <c r="J16" s="84">
        <v>31692.94717148792</v>
      </c>
      <c r="K16" s="155">
        <v>32567.235799533508</v>
      </c>
    </row>
    <row r="17" spans="2:11" ht="15" customHeight="1">
      <c r="B17" s="61"/>
      <c r="C17" s="57"/>
      <c r="D17" s="57" t="s">
        <v>169</v>
      </c>
      <c r="E17" s="57"/>
      <c r="F17" s="58"/>
      <c r="G17" s="62" t="s">
        <v>163</v>
      </c>
      <c r="H17" s="140">
        <v>5686.923</v>
      </c>
      <c r="I17" s="84">
        <v>4141.77944839419</v>
      </c>
      <c r="J17" s="84">
        <v>4029.7283061592543</v>
      </c>
      <c r="K17" s="155">
        <v>4428.53197201223</v>
      </c>
    </row>
    <row r="18" spans="2:11" ht="6" customHeight="1">
      <c r="B18" s="61"/>
      <c r="C18" s="57"/>
      <c r="D18" s="57"/>
      <c r="E18" s="57"/>
      <c r="F18" s="58"/>
      <c r="G18" s="62"/>
      <c r="H18" s="140"/>
      <c r="I18" s="84"/>
      <c r="J18" s="84"/>
      <c r="K18" s="155"/>
    </row>
    <row r="19" spans="2:11" ht="15" customHeight="1" thickBot="1">
      <c r="B19" s="221" t="s">
        <v>158</v>
      </c>
      <c r="C19" s="64"/>
      <c r="D19" s="64"/>
      <c r="E19" s="64"/>
      <c r="F19" s="65"/>
      <c r="G19" s="66" t="s">
        <v>163</v>
      </c>
      <c r="H19" s="144">
        <v>41305.731999999996</v>
      </c>
      <c r="I19" s="90">
        <v>43090.21590350151</v>
      </c>
      <c r="J19" s="90">
        <v>45153.155990896455</v>
      </c>
      <c r="K19" s="92">
        <v>46834.61698454644</v>
      </c>
    </row>
    <row r="20" spans="1:11" s="169" customFormat="1" ht="12.75" customHeight="1" thickBot="1">
      <c r="A20" s="57"/>
      <c r="B20" s="57"/>
      <c r="C20" s="57"/>
      <c r="D20" s="73"/>
      <c r="E20" s="57"/>
      <c r="F20" s="57"/>
      <c r="G20" s="68"/>
      <c r="H20" s="84"/>
      <c r="I20" s="84"/>
      <c r="J20" s="84"/>
      <c r="K20" s="84"/>
    </row>
    <row r="21" spans="1:11" s="169" customFormat="1" ht="16.5" customHeight="1">
      <c r="A21" s="57"/>
      <c r="B21" s="245" t="str">
        <f>"Strednodobá predikcia "&amp;Súhrn!$H$4&amp;" - sektor verejnej správy [% HDP]"</f>
        <v>Strednodobá predikcia P2Q-2016 - sektor verejnej správy [% HDP]</v>
      </c>
      <c r="C21" s="246"/>
      <c r="D21" s="246"/>
      <c r="E21" s="246"/>
      <c r="F21" s="246"/>
      <c r="G21" s="246"/>
      <c r="H21" s="246"/>
      <c r="I21" s="246"/>
      <c r="J21" s="246"/>
      <c r="K21" s="247"/>
    </row>
    <row r="22" spans="1:11" s="169" customFormat="1" ht="16.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s="169" customFormat="1" ht="16.5" customHeight="1">
      <c r="A23" s="57"/>
      <c r="B23" s="276" t="s">
        <v>30</v>
      </c>
      <c r="C23" s="277"/>
      <c r="D23" s="277"/>
      <c r="E23" s="277"/>
      <c r="F23" s="278"/>
      <c r="G23" s="281" t="s">
        <v>75</v>
      </c>
      <c r="H23" s="292">
        <v>2015</v>
      </c>
      <c r="I23" s="263">
        <v>2016</v>
      </c>
      <c r="J23" s="263">
        <v>2017</v>
      </c>
      <c r="K23" s="291">
        <v>2018</v>
      </c>
    </row>
    <row r="24" spans="2:11" ht="17.25" customHeight="1">
      <c r="B24" s="270"/>
      <c r="C24" s="271"/>
      <c r="D24" s="271"/>
      <c r="E24" s="271"/>
      <c r="F24" s="272"/>
      <c r="G24" s="274"/>
      <c r="H24" s="293"/>
      <c r="I24" s="264"/>
      <c r="J24" s="264"/>
      <c r="K24" s="266"/>
    </row>
    <row r="25" spans="2:11" ht="3.75" customHeight="1">
      <c r="B25" s="242"/>
      <c r="C25" s="243"/>
      <c r="D25" s="243"/>
      <c r="E25" s="243"/>
      <c r="F25" s="244"/>
      <c r="G25" s="53"/>
      <c r="H25" s="107"/>
      <c r="I25" s="95"/>
      <c r="J25" s="95"/>
      <c r="K25" s="215"/>
    </row>
    <row r="26" spans="2:11" ht="15" customHeight="1">
      <c r="B26" s="50" t="s">
        <v>162</v>
      </c>
      <c r="C26" s="51"/>
      <c r="D26" s="51"/>
      <c r="E26" s="51"/>
      <c r="F26" s="100"/>
      <c r="G26" s="62"/>
      <c r="H26" s="140"/>
      <c r="I26" s="84"/>
      <c r="J26" s="84"/>
      <c r="K26" s="155"/>
    </row>
    <row r="27" spans="2:11" ht="15" customHeight="1">
      <c r="B27" s="61"/>
      <c r="C27" s="99" t="s">
        <v>170</v>
      </c>
      <c r="D27" s="217"/>
      <c r="E27" s="217"/>
      <c r="F27" s="218"/>
      <c r="G27" s="62" t="s">
        <v>15</v>
      </c>
      <c r="H27" s="117">
        <f aca="true" t="shared" si="0" ref="H27:K31">+H8/H$45*100</f>
        <v>-2.9694016379719326</v>
      </c>
      <c r="I27" s="118">
        <f t="shared" si="0"/>
        <v>-2.5512603227079933</v>
      </c>
      <c r="J27" s="118">
        <f t="shared" si="0"/>
        <v>-1.984367511799191</v>
      </c>
      <c r="K27" s="158">
        <f t="shared" si="0"/>
        <v>-1.1901505473451095</v>
      </c>
    </row>
    <row r="28" spans="2:11" ht="15" customHeight="1">
      <c r="B28" s="61"/>
      <c r="C28" s="99" t="s">
        <v>164</v>
      </c>
      <c r="D28" s="217"/>
      <c r="E28" s="217"/>
      <c r="F28" s="218"/>
      <c r="G28" s="62" t="s">
        <v>15</v>
      </c>
      <c r="H28" s="117">
        <f t="shared" si="0"/>
        <v>-1.1851458495763385</v>
      </c>
      <c r="I28" s="118">
        <f t="shared" si="0"/>
        <v>-0.8441272105997228</v>
      </c>
      <c r="J28" s="118">
        <f t="shared" si="0"/>
        <v>-0.3905337181654571</v>
      </c>
      <c r="K28" s="158">
        <f t="shared" si="0"/>
        <v>0.28114645989787557</v>
      </c>
    </row>
    <row r="29" spans="2:11" ht="15" customHeight="1">
      <c r="B29" s="61"/>
      <c r="C29" s="57" t="s">
        <v>159</v>
      </c>
      <c r="D29" s="73"/>
      <c r="E29" s="57"/>
      <c r="F29" s="58"/>
      <c r="G29" s="62" t="s">
        <v>15</v>
      </c>
      <c r="H29" s="117">
        <f t="shared" si="0"/>
        <v>42.658747514259915</v>
      </c>
      <c r="I29" s="118">
        <f t="shared" si="0"/>
        <v>40.85882318703259</v>
      </c>
      <c r="J29" s="118">
        <f t="shared" si="0"/>
        <v>40.21715417147108</v>
      </c>
      <c r="K29" s="158">
        <f t="shared" si="0"/>
        <v>39.9656019639945</v>
      </c>
    </row>
    <row r="30" spans="2:11" ht="15" customHeight="1">
      <c r="B30" s="61"/>
      <c r="C30" s="57"/>
      <c r="D30" s="57" t="s">
        <v>165</v>
      </c>
      <c r="E30" s="57"/>
      <c r="F30" s="58"/>
      <c r="G30" s="62" t="s">
        <v>15</v>
      </c>
      <c r="H30" s="117">
        <f t="shared" si="0"/>
        <v>41.399508674259614</v>
      </c>
      <c r="I30" s="118">
        <f t="shared" si="0"/>
        <v>39.621670232653436</v>
      </c>
      <c r="J30" s="118">
        <f t="shared" si="0"/>
        <v>39.0084563152197</v>
      </c>
      <c r="K30" s="158">
        <f t="shared" si="0"/>
        <v>38.44696274386154</v>
      </c>
    </row>
    <row r="31" spans="2:11" ht="15" customHeight="1">
      <c r="B31" s="61"/>
      <c r="C31" s="57"/>
      <c r="D31" s="57" t="s">
        <v>166</v>
      </c>
      <c r="E31" s="57"/>
      <c r="F31" s="58"/>
      <c r="G31" s="62" t="s">
        <v>15</v>
      </c>
      <c r="H31" s="117">
        <f t="shared" si="0"/>
        <v>1.2592388400002958</v>
      </c>
      <c r="I31" s="118">
        <f t="shared" si="0"/>
        <v>1.2371529543791644</v>
      </c>
      <c r="J31" s="118">
        <f t="shared" si="0"/>
        <v>1.2086978562513784</v>
      </c>
      <c r="K31" s="158">
        <f t="shared" si="0"/>
        <v>1.5186392201329637</v>
      </c>
    </row>
    <row r="32" spans="2:11" ht="3.75" customHeight="1">
      <c r="B32" s="61"/>
      <c r="C32" s="57"/>
      <c r="D32" s="73"/>
      <c r="E32" s="57"/>
      <c r="F32" s="58"/>
      <c r="G32" s="62"/>
      <c r="H32" s="117"/>
      <c r="I32" s="118"/>
      <c r="J32" s="118"/>
      <c r="K32" s="158"/>
    </row>
    <row r="33" spans="2:11" ht="15" customHeight="1">
      <c r="B33" s="61"/>
      <c r="C33" s="57" t="s">
        <v>160</v>
      </c>
      <c r="D33" s="73"/>
      <c r="E33" s="57"/>
      <c r="F33" s="58"/>
      <c r="G33" s="62" t="s">
        <v>15</v>
      </c>
      <c r="H33" s="117">
        <f aca="true" t="shared" si="1" ref="H33:K36">+H14/H$45*100</f>
        <v>45.62814915223184</v>
      </c>
      <c r="I33" s="118">
        <f t="shared" si="1"/>
        <v>43.41008350974059</v>
      </c>
      <c r="J33" s="118">
        <f t="shared" si="1"/>
        <v>42.20152168327027</v>
      </c>
      <c r="K33" s="158">
        <f t="shared" si="1"/>
        <v>41.155752511339614</v>
      </c>
    </row>
    <row r="34" spans="2:11" ht="15" customHeight="1">
      <c r="B34" s="61"/>
      <c r="C34" s="57" t="s">
        <v>167</v>
      </c>
      <c r="D34" s="73"/>
      <c r="E34" s="57"/>
      <c r="F34" s="58"/>
      <c r="G34" s="62" t="s">
        <v>15</v>
      </c>
      <c r="H34" s="117">
        <f t="shared" si="1"/>
        <v>43.84389336383624</v>
      </c>
      <c r="I34" s="118">
        <f t="shared" si="1"/>
        <v>41.702950397632314</v>
      </c>
      <c r="J34" s="118">
        <f t="shared" si="1"/>
        <v>40.60768788963654</v>
      </c>
      <c r="K34" s="158">
        <f t="shared" si="1"/>
        <v>39.684455504096626</v>
      </c>
    </row>
    <row r="35" spans="2:11" ht="15" customHeight="1">
      <c r="B35" s="61"/>
      <c r="C35" s="57"/>
      <c r="D35" s="57" t="s">
        <v>168</v>
      </c>
      <c r="E35" s="57"/>
      <c r="F35" s="58"/>
      <c r="G35" s="62" t="s">
        <v>15</v>
      </c>
      <c r="H35" s="117">
        <f t="shared" si="1"/>
        <v>38.34383535880433</v>
      </c>
      <c r="I35" s="118">
        <f t="shared" si="1"/>
        <v>38.2723868824132</v>
      </c>
      <c r="J35" s="118">
        <f t="shared" si="1"/>
        <v>37.44094134553828</v>
      </c>
      <c r="K35" s="158">
        <f t="shared" si="1"/>
        <v>36.22925478451395</v>
      </c>
    </row>
    <row r="36" spans="2:11" ht="15" customHeight="1">
      <c r="B36" s="61"/>
      <c r="C36" s="57"/>
      <c r="D36" s="57" t="s">
        <v>169</v>
      </c>
      <c r="E36" s="57"/>
      <c r="F36" s="58"/>
      <c r="G36" s="62" t="s">
        <v>15</v>
      </c>
      <c r="H36" s="117">
        <f t="shared" si="1"/>
        <v>7.284313793427513</v>
      </c>
      <c r="I36" s="118">
        <f t="shared" si="1"/>
        <v>5.137696627327388</v>
      </c>
      <c r="J36" s="118">
        <f t="shared" si="1"/>
        <v>4.760580337731987</v>
      </c>
      <c r="K36" s="158">
        <f t="shared" si="1"/>
        <v>4.92649772682566</v>
      </c>
    </row>
    <row r="37" spans="1:11" ht="3.75" customHeight="1">
      <c r="A37" s="61"/>
      <c r="B37" s="61"/>
      <c r="C37" s="57"/>
      <c r="D37" s="57"/>
      <c r="E37" s="57"/>
      <c r="F37" s="58"/>
      <c r="G37" s="62"/>
      <c r="H37" s="117"/>
      <c r="I37" s="118"/>
      <c r="J37" s="118"/>
      <c r="K37" s="158"/>
    </row>
    <row r="38" spans="1:11" ht="15" customHeight="1">
      <c r="A38" s="61"/>
      <c r="B38" s="50" t="s">
        <v>194</v>
      </c>
      <c r="C38" s="51"/>
      <c r="D38" s="51"/>
      <c r="E38" s="51"/>
      <c r="F38" s="100"/>
      <c r="G38" s="62"/>
      <c r="H38" s="117"/>
      <c r="I38" s="118"/>
      <c r="J38" s="118"/>
      <c r="K38" s="158"/>
    </row>
    <row r="39" spans="1:11" ht="15" customHeight="1">
      <c r="A39" s="61"/>
      <c r="B39" s="61"/>
      <c r="C39" s="57" t="s">
        <v>187</v>
      </c>
      <c r="D39" s="217"/>
      <c r="E39" s="217"/>
      <c r="F39" s="218"/>
      <c r="G39" s="29" t="s">
        <v>190</v>
      </c>
      <c r="H39" s="233">
        <v>-0.394356323331458</v>
      </c>
      <c r="I39" s="222">
        <v>-0.06465717608697985</v>
      </c>
      <c r="J39" s="222">
        <v>0.11007541508132816</v>
      </c>
      <c r="K39" s="232">
        <v>0.2378065491695624</v>
      </c>
    </row>
    <row r="40" spans="2:11" ht="15" customHeight="1">
      <c r="B40" s="61"/>
      <c r="C40" s="57" t="s">
        <v>188</v>
      </c>
      <c r="D40" s="217"/>
      <c r="E40" s="217"/>
      <c r="F40" s="218"/>
      <c r="G40" s="29" t="s">
        <v>190</v>
      </c>
      <c r="H40" s="233">
        <v>-2.198483566655186</v>
      </c>
      <c r="I40" s="222">
        <v>-2.1924543676270964</v>
      </c>
      <c r="J40" s="222">
        <v>-2.065839732965101</v>
      </c>
      <c r="K40" s="232">
        <v>-1.416373386282749</v>
      </c>
    </row>
    <row r="41" spans="2:11" ht="15" customHeight="1">
      <c r="B41" s="61"/>
      <c r="C41" s="57" t="s">
        <v>189</v>
      </c>
      <c r="D41" s="217"/>
      <c r="E41" s="217"/>
      <c r="F41" s="218"/>
      <c r="G41" s="29" t="s">
        <v>190</v>
      </c>
      <c r="H41" s="233">
        <v>-0.7820999839424071</v>
      </c>
      <c r="I41" s="222">
        <v>-0.7735096071668448</v>
      </c>
      <c r="J41" s="222">
        <v>-0.49855298865927966</v>
      </c>
      <c r="K41" s="232">
        <v>0.043565303362509716</v>
      </c>
    </row>
    <row r="42" spans="2:11" ht="15" customHeight="1">
      <c r="B42" s="61"/>
      <c r="C42" s="57" t="s">
        <v>195</v>
      </c>
      <c r="D42" s="217"/>
      <c r="E42" s="217"/>
      <c r="F42" s="218"/>
      <c r="G42" s="29" t="s">
        <v>198</v>
      </c>
      <c r="H42" s="233">
        <v>-0.6436026529371728</v>
      </c>
      <c r="I42" s="222">
        <v>0.008590376775562292</v>
      </c>
      <c r="J42" s="222">
        <v>0.27495661850756514</v>
      </c>
      <c r="K42" s="232">
        <v>0.5421182920217894</v>
      </c>
    </row>
    <row r="43" spans="2:11" ht="3.75" customHeight="1">
      <c r="B43" s="61"/>
      <c r="C43" s="57"/>
      <c r="D43" s="57"/>
      <c r="E43" s="57"/>
      <c r="F43" s="58"/>
      <c r="G43" s="62"/>
      <c r="H43" s="117"/>
      <c r="I43" s="118"/>
      <c r="J43" s="118"/>
      <c r="K43" s="158"/>
    </row>
    <row r="44" spans="2:11" ht="15" customHeight="1">
      <c r="B44" s="219" t="s">
        <v>158</v>
      </c>
      <c r="C44" s="57"/>
      <c r="D44" s="57"/>
      <c r="E44" s="57"/>
      <c r="F44" s="58"/>
      <c r="G44" s="62" t="s">
        <v>15</v>
      </c>
      <c r="H44" s="124">
        <f>+H19/H$45*100</f>
        <v>52.908033633516794</v>
      </c>
      <c r="I44" s="120">
        <f>+I19/I$45*100</f>
        <v>53.451532047188486</v>
      </c>
      <c r="J44" s="120">
        <f>+J19/J$45*100</f>
        <v>53.342362131029475</v>
      </c>
      <c r="K44" s="123">
        <f>+K19/K$45*100</f>
        <v>52.100929962639384</v>
      </c>
    </row>
    <row r="45" spans="2:11" ht="15" customHeight="1" thickBot="1">
      <c r="B45" s="63"/>
      <c r="C45" s="130" t="s">
        <v>65</v>
      </c>
      <c r="D45" s="64"/>
      <c r="E45" s="64"/>
      <c r="F45" s="65"/>
      <c r="G45" s="66" t="s">
        <v>149</v>
      </c>
      <c r="H45" s="144">
        <f>HDP!H7</f>
        <v>78070.813</v>
      </c>
      <c r="I45" s="90">
        <f>HDP!I7</f>
        <v>80615.49267747888</v>
      </c>
      <c r="J45" s="90">
        <f>HDP!J7</f>
        <v>84647.8374541848</v>
      </c>
      <c r="K45" s="92">
        <f>HDP!K7</f>
        <v>89892.09409146954</v>
      </c>
    </row>
    <row r="46" ht="15" customHeight="1">
      <c r="B46" s="45" t="s">
        <v>114</v>
      </c>
    </row>
    <row r="47" ht="15" customHeight="1">
      <c r="B47" s="45" t="s">
        <v>199</v>
      </c>
    </row>
    <row r="48" spans="2:11" ht="15" customHeight="1">
      <c r="B48" s="45" t="s">
        <v>205</v>
      </c>
      <c r="H48" s="220"/>
      <c r="I48" s="220"/>
      <c r="J48" s="220"/>
      <c r="K48" s="22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4">
    <mergeCell ref="B21:K22"/>
    <mergeCell ref="B23:F24"/>
    <mergeCell ref="G23:G24"/>
    <mergeCell ref="I23:I24"/>
    <mergeCell ref="J23:J24"/>
    <mergeCell ref="K23:K24"/>
    <mergeCell ref="H23:H24"/>
    <mergeCell ref="B4:F5"/>
    <mergeCell ref="G4:G5"/>
    <mergeCell ref="I4:I5"/>
    <mergeCell ref="J4:J5"/>
    <mergeCell ref="K4:K5"/>
    <mergeCell ref="B2:K3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7"/>
  <sheetViews>
    <sheetView zoomScale="80" zoomScaleNormal="80" zoomScalePageLayoutView="0" workbookViewId="0" topLeftCell="A1">
      <selection activeCell="Y16" sqref="Y16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3" width="7.7109375" style="45" customWidth="1"/>
    <col min="24" max="16384" width="9.140625" style="45" customWidth="1"/>
  </cols>
  <sheetData>
    <row r="1" ht="22.5" customHeight="1" thickBot="1">
      <c r="B1" s="44" t="s">
        <v>127</v>
      </c>
    </row>
    <row r="2" spans="2:23" ht="15">
      <c r="B2" s="297" t="s">
        <v>68</v>
      </c>
      <c r="C2" s="298"/>
      <c r="D2" s="294">
        <v>2015</v>
      </c>
      <c r="E2" s="295"/>
      <c r="F2" s="295"/>
      <c r="G2" s="295"/>
      <c r="H2" s="296"/>
      <c r="I2" s="295">
        <v>2016</v>
      </c>
      <c r="J2" s="295"/>
      <c r="K2" s="295"/>
      <c r="L2" s="295"/>
      <c r="M2" s="296"/>
      <c r="N2" s="294">
        <v>2017</v>
      </c>
      <c r="O2" s="295"/>
      <c r="P2" s="295"/>
      <c r="Q2" s="295"/>
      <c r="R2" s="296"/>
      <c r="S2" s="295">
        <v>2018</v>
      </c>
      <c r="T2" s="295"/>
      <c r="U2" s="295"/>
      <c r="V2" s="295"/>
      <c r="W2" s="296"/>
    </row>
    <row r="3" spans="2:23" ht="81.75" customHeight="1" thickBot="1">
      <c r="B3" s="299"/>
      <c r="C3" s="300"/>
      <c r="D3" s="148" t="s">
        <v>177</v>
      </c>
      <c r="E3" s="149" t="s">
        <v>71</v>
      </c>
      <c r="F3" s="149" t="s">
        <v>72</v>
      </c>
      <c r="G3" s="150" t="s">
        <v>73</v>
      </c>
      <c r="H3" s="151" t="s">
        <v>74</v>
      </c>
      <c r="I3" s="148" t="s">
        <v>70</v>
      </c>
      <c r="J3" s="149" t="s">
        <v>71</v>
      </c>
      <c r="K3" s="149" t="s">
        <v>72</v>
      </c>
      <c r="L3" s="150" t="s">
        <v>73</v>
      </c>
      <c r="M3" s="151" t="s">
        <v>74</v>
      </c>
      <c r="N3" s="148" t="s">
        <v>70</v>
      </c>
      <c r="O3" s="149" t="s">
        <v>71</v>
      </c>
      <c r="P3" s="149" t="s">
        <v>72</v>
      </c>
      <c r="Q3" s="150" t="s">
        <v>73</v>
      </c>
      <c r="R3" s="151" t="s">
        <v>74</v>
      </c>
      <c r="S3" s="148" t="s">
        <v>70</v>
      </c>
      <c r="T3" s="149" t="s">
        <v>71</v>
      </c>
      <c r="U3" s="149" t="s">
        <v>72</v>
      </c>
      <c r="V3" s="150" t="s">
        <v>73</v>
      </c>
      <c r="W3" s="151" t="s">
        <v>74</v>
      </c>
    </row>
    <row r="4" spans="2:23" ht="15" customHeight="1">
      <c r="B4" s="61" t="s">
        <v>150</v>
      </c>
      <c r="C4" s="60"/>
      <c r="D4" s="159">
        <v>3.595003065923194</v>
      </c>
      <c r="E4" s="160">
        <v>3.572538568700412</v>
      </c>
      <c r="F4" s="160">
        <v>3.6</v>
      </c>
      <c r="G4" s="161">
        <v>3.595</v>
      </c>
      <c r="H4" s="162">
        <v>3.595003065923219</v>
      </c>
      <c r="I4" s="159">
        <v>3.320309652156112</v>
      </c>
      <c r="J4" s="160">
        <v>3.2103214709743977</v>
      </c>
      <c r="K4" s="160">
        <v>3.2</v>
      </c>
      <c r="L4" s="161">
        <v>3.347</v>
      </c>
      <c r="M4" s="162">
        <v>3.068323539043849</v>
      </c>
      <c r="N4" s="159">
        <v>3.500232393544465</v>
      </c>
      <c r="O4" s="160">
        <v>3.61889264835078</v>
      </c>
      <c r="P4" s="160">
        <v>3.3</v>
      </c>
      <c r="Q4" s="161">
        <v>3.426</v>
      </c>
      <c r="R4" s="162">
        <v>3.211869552502211</v>
      </c>
      <c r="S4" s="159">
        <v>4.2054292072722745</v>
      </c>
      <c r="T4" s="160">
        <v>4.087173247911102</v>
      </c>
      <c r="U4" s="160" t="s">
        <v>131</v>
      </c>
      <c r="V4" s="161">
        <v>3.4</v>
      </c>
      <c r="W4" s="162" t="s">
        <v>131</v>
      </c>
    </row>
    <row r="5" spans="2:23" ht="15" customHeight="1">
      <c r="B5" s="61"/>
      <c r="C5" s="60" t="s">
        <v>200</v>
      </c>
      <c r="D5" s="159">
        <v>2.3668421900249683</v>
      </c>
      <c r="E5" s="160">
        <v>2.250722906911662</v>
      </c>
      <c r="F5" s="160">
        <v>2.4</v>
      </c>
      <c r="G5" s="161" t="s">
        <v>131</v>
      </c>
      <c r="H5" s="162">
        <v>2.3668421900249648</v>
      </c>
      <c r="I5" s="159">
        <v>3.35269232207132</v>
      </c>
      <c r="J5" s="160">
        <v>3.153680270706971</v>
      </c>
      <c r="K5" s="160">
        <v>3.6</v>
      </c>
      <c r="L5" s="161" t="s">
        <v>131</v>
      </c>
      <c r="M5" s="162">
        <v>3.322124401626092</v>
      </c>
      <c r="N5" s="159">
        <v>3.7981553197871136</v>
      </c>
      <c r="O5" s="160">
        <v>2.6443486099263946</v>
      </c>
      <c r="P5" s="160">
        <v>3.2</v>
      </c>
      <c r="Q5" s="161" t="s">
        <v>131</v>
      </c>
      <c r="R5" s="162">
        <v>3.190171295747213</v>
      </c>
      <c r="S5" s="159">
        <v>3.522637204466889</v>
      </c>
      <c r="T5" s="160">
        <v>2.6748167852640226</v>
      </c>
      <c r="U5" s="160" t="s">
        <v>131</v>
      </c>
      <c r="V5" s="161" t="s">
        <v>131</v>
      </c>
      <c r="W5" s="162" t="s">
        <v>131</v>
      </c>
    </row>
    <row r="6" spans="2:23" ht="15">
      <c r="B6" s="61"/>
      <c r="C6" s="60" t="s">
        <v>151</v>
      </c>
      <c r="D6" s="159">
        <v>3.4386987629245596</v>
      </c>
      <c r="E6" s="160">
        <v>3.630194773683937</v>
      </c>
      <c r="F6" s="160">
        <v>3.4</v>
      </c>
      <c r="G6" s="161" t="s">
        <v>131</v>
      </c>
      <c r="H6" s="162">
        <v>3.4386987555263593</v>
      </c>
      <c r="I6" s="159">
        <v>2.3686138601563442</v>
      </c>
      <c r="J6" s="160">
        <v>-0.5696389925289758</v>
      </c>
      <c r="K6" s="160">
        <v>0.9</v>
      </c>
      <c r="L6" s="161" t="s">
        <v>131</v>
      </c>
      <c r="M6" s="162">
        <v>2.471416259530046</v>
      </c>
      <c r="N6" s="159">
        <v>1.1067490925592267</v>
      </c>
      <c r="O6" s="160">
        <v>2.0591403218570115</v>
      </c>
      <c r="P6" s="160">
        <v>2.6</v>
      </c>
      <c r="Q6" s="161" t="s">
        <v>131</v>
      </c>
      <c r="R6" s="162">
        <v>0.800451644675304</v>
      </c>
      <c r="S6" s="159">
        <v>1.0094788457532218</v>
      </c>
      <c r="T6" s="160">
        <v>1.3174138803202284</v>
      </c>
      <c r="U6" s="160" t="s">
        <v>131</v>
      </c>
      <c r="V6" s="161" t="s">
        <v>131</v>
      </c>
      <c r="W6" s="162" t="s">
        <v>131</v>
      </c>
    </row>
    <row r="7" spans="2:23" ht="15">
      <c r="B7" s="61"/>
      <c r="C7" s="60" t="s">
        <v>152</v>
      </c>
      <c r="D7" s="159">
        <v>13.97092206629111</v>
      </c>
      <c r="E7" s="160">
        <v>14.55743036512227</v>
      </c>
      <c r="F7" s="160">
        <v>14</v>
      </c>
      <c r="G7" s="161" t="s">
        <v>131</v>
      </c>
      <c r="H7" s="162">
        <v>13.970922066291113</v>
      </c>
      <c r="I7" s="159">
        <v>0.8799057748475576</v>
      </c>
      <c r="J7" s="160">
        <v>0.8570475230839314</v>
      </c>
      <c r="K7" s="160">
        <v>1.5</v>
      </c>
      <c r="L7" s="161" t="s">
        <v>131</v>
      </c>
      <c r="M7" s="162">
        <v>2.316831830259214</v>
      </c>
      <c r="N7" s="159">
        <v>5.907318062809438</v>
      </c>
      <c r="O7" s="160">
        <v>1.4071249671479213</v>
      </c>
      <c r="P7" s="160">
        <v>5.7</v>
      </c>
      <c r="Q7" s="161" t="s">
        <v>131</v>
      </c>
      <c r="R7" s="162">
        <v>3.8035975899385788</v>
      </c>
      <c r="S7" s="159">
        <v>5.932764203617765</v>
      </c>
      <c r="T7" s="160">
        <v>0.9451850692085539</v>
      </c>
      <c r="U7" s="160" t="s">
        <v>131</v>
      </c>
      <c r="V7" s="161" t="s">
        <v>131</v>
      </c>
      <c r="W7" s="162" t="s">
        <v>131</v>
      </c>
    </row>
    <row r="8" spans="2:23" ht="15">
      <c r="B8" s="61"/>
      <c r="C8" s="60" t="s">
        <v>153</v>
      </c>
      <c r="D8" s="159">
        <v>6.998743919286724</v>
      </c>
      <c r="E8" s="160">
        <v>6.744743046087942</v>
      </c>
      <c r="F8" s="160">
        <v>7</v>
      </c>
      <c r="G8" s="161">
        <v>6.602</v>
      </c>
      <c r="H8" s="162">
        <v>7</v>
      </c>
      <c r="I8" s="159">
        <v>3.5574101577393122</v>
      </c>
      <c r="J8" s="160">
        <v>4.940882719147677</v>
      </c>
      <c r="K8" s="160">
        <v>4.3</v>
      </c>
      <c r="L8" s="161">
        <v>5.4</v>
      </c>
      <c r="M8" s="162">
        <v>4.4</v>
      </c>
      <c r="N8" s="159">
        <v>5.147954544302763</v>
      </c>
      <c r="O8" s="160">
        <v>6.0585629254074735</v>
      </c>
      <c r="P8" s="160">
        <v>5.9</v>
      </c>
      <c r="Q8" s="161">
        <v>5.6</v>
      </c>
      <c r="R8" s="162">
        <v>5.5</v>
      </c>
      <c r="S8" s="159">
        <v>7.886797527358652</v>
      </c>
      <c r="T8" s="160">
        <v>7.525931696817878</v>
      </c>
      <c r="U8" s="160" t="s">
        <v>131</v>
      </c>
      <c r="V8" s="161">
        <v>5.796</v>
      </c>
      <c r="W8" s="162" t="s">
        <v>131</v>
      </c>
    </row>
    <row r="9" spans="2:23" ht="15">
      <c r="B9" s="61"/>
      <c r="C9" s="60" t="s">
        <v>201</v>
      </c>
      <c r="D9" s="159">
        <v>8.227369562007226</v>
      </c>
      <c r="E9" s="160">
        <v>8.287771253221043</v>
      </c>
      <c r="F9" s="160">
        <v>8.2</v>
      </c>
      <c r="G9" s="161">
        <v>8.059</v>
      </c>
      <c r="H9" s="162">
        <v>8.2</v>
      </c>
      <c r="I9" s="159">
        <v>2.7159896086648416</v>
      </c>
      <c r="J9" s="160">
        <v>3.5727862381908393</v>
      </c>
      <c r="K9" s="160">
        <v>3.5</v>
      </c>
      <c r="L9" s="161">
        <v>5.3</v>
      </c>
      <c r="M9" s="162">
        <v>3.3</v>
      </c>
      <c r="N9" s="159">
        <v>5.43382618408701</v>
      </c>
      <c r="O9" s="160">
        <v>4.632235981524335</v>
      </c>
      <c r="P9" s="160">
        <v>6.5</v>
      </c>
      <c r="Q9" s="161">
        <v>6</v>
      </c>
      <c r="R9" s="162">
        <v>5.3</v>
      </c>
      <c r="S9" s="159">
        <v>7.601987200732168</v>
      </c>
      <c r="T9" s="160">
        <v>5.841696472646718</v>
      </c>
      <c r="U9" s="160" t="s">
        <v>131</v>
      </c>
      <c r="V9" s="161">
        <v>5.8</v>
      </c>
      <c r="W9" s="162" t="s">
        <v>131</v>
      </c>
    </row>
    <row r="10" spans="2:23" ht="3.75" customHeight="1">
      <c r="B10" s="61"/>
      <c r="C10" s="60"/>
      <c r="D10" s="159"/>
      <c r="E10" s="160"/>
      <c r="F10" s="160"/>
      <c r="G10" s="161"/>
      <c r="H10" s="162"/>
      <c r="I10" s="159"/>
      <c r="J10" s="160"/>
      <c r="K10" s="160"/>
      <c r="L10" s="161"/>
      <c r="M10" s="162"/>
      <c r="N10" s="159"/>
      <c r="O10" s="160"/>
      <c r="P10" s="160"/>
      <c r="Q10" s="161"/>
      <c r="R10" s="162"/>
      <c r="S10" s="159"/>
      <c r="T10" s="160"/>
      <c r="U10" s="160"/>
      <c r="V10" s="161"/>
      <c r="W10" s="162"/>
    </row>
    <row r="11" spans="2:23" ht="18">
      <c r="B11" s="61" t="s">
        <v>154</v>
      </c>
      <c r="C11" s="60"/>
      <c r="D11" s="159">
        <v>-0.34381384224427336</v>
      </c>
      <c r="E11" s="161">
        <v>-0.34471059238652124</v>
      </c>
      <c r="F11" s="161">
        <v>-0.3</v>
      </c>
      <c r="G11" s="161">
        <v>-0.341</v>
      </c>
      <c r="H11" s="162">
        <v>-0.3438138426323456</v>
      </c>
      <c r="I11" s="159">
        <v>-0.3271778944329924</v>
      </c>
      <c r="J11" s="160">
        <v>0.16962560445938912</v>
      </c>
      <c r="K11" s="160">
        <v>-0.1</v>
      </c>
      <c r="L11" s="161">
        <v>0.161</v>
      </c>
      <c r="M11" s="162">
        <v>-0.33806775295279756</v>
      </c>
      <c r="N11" s="159">
        <v>1.177327317185643</v>
      </c>
      <c r="O11" s="160">
        <v>1.6</v>
      </c>
      <c r="P11" s="160">
        <v>1.5</v>
      </c>
      <c r="Q11" s="161">
        <v>1.424</v>
      </c>
      <c r="R11" s="162">
        <v>0.9263708449353869</v>
      </c>
      <c r="S11" s="159">
        <v>1.8225427948779185</v>
      </c>
      <c r="T11" s="160">
        <v>2.1</v>
      </c>
      <c r="U11" s="160" t="s">
        <v>131</v>
      </c>
      <c r="V11" s="161">
        <v>1.743</v>
      </c>
      <c r="W11" s="162" t="s">
        <v>131</v>
      </c>
    </row>
    <row r="12" spans="2:23" ht="3.75" customHeight="1">
      <c r="B12" s="61"/>
      <c r="C12" s="60"/>
      <c r="D12" s="58"/>
      <c r="E12" s="58"/>
      <c r="F12" s="58"/>
      <c r="G12" s="58"/>
      <c r="H12" s="162"/>
      <c r="I12" s="159"/>
      <c r="J12" s="160"/>
      <c r="K12" s="160"/>
      <c r="L12" s="161"/>
      <c r="M12" s="162"/>
      <c r="N12" s="159"/>
      <c r="O12" s="160"/>
      <c r="P12" s="160"/>
      <c r="Q12" s="161"/>
      <c r="R12" s="162"/>
      <c r="S12" s="159"/>
      <c r="T12" s="160"/>
      <c r="U12" s="160"/>
      <c r="V12" s="161"/>
      <c r="W12" s="162"/>
    </row>
    <row r="13" spans="2:23" ht="15">
      <c r="B13" s="61" t="s">
        <v>125</v>
      </c>
      <c r="C13" s="60"/>
      <c r="D13" s="159">
        <v>1.9768355607293842</v>
      </c>
      <c r="E13" s="161">
        <v>1.981644067139321</v>
      </c>
      <c r="F13" s="161">
        <v>2</v>
      </c>
      <c r="G13" s="161" t="s">
        <v>131</v>
      </c>
      <c r="H13" s="162" t="s">
        <v>131</v>
      </c>
      <c r="I13" s="159">
        <v>1.7292177829414186</v>
      </c>
      <c r="J13" s="160">
        <v>1.3283944131721626</v>
      </c>
      <c r="K13" s="160">
        <v>1.8</v>
      </c>
      <c r="L13" s="161" t="s">
        <v>131</v>
      </c>
      <c r="M13" s="162" t="s">
        <v>131</v>
      </c>
      <c r="N13" s="159">
        <v>1.051198575450556</v>
      </c>
      <c r="O13" s="160">
        <v>0.8976982333893435</v>
      </c>
      <c r="P13" s="160">
        <v>1.5</v>
      </c>
      <c r="Q13" s="161" t="s">
        <v>131</v>
      </c>
      <c r="R13" s="162" t="s">
        <v>131</v>
      </c>
      <c r="S13" s="159">
        <v>1.0590017540492482</v>
      </c>
      <c r="T13" s="160">
        <v>1.1016794843581534</v>
      </c>
      <c r="U13" s="160" t="s">
        <v>131</v>
      </c>
      <c r="V13" s="161" t="s">
        <v>131</v>
      </c>
      <c r="W13" s="162" t="s">
        <v>131</v>
      </c>
    </row>
    <row r="14" spans="2:23" ht="15">
      <c r="B14" s="61" t="s">
        <v>69</v>
      </c>
      <c r="C14" s="60"/>
      <c r="D14" s="159">
        <v>11.476977294099362</v>
      </c>
      <c r="E14" s="160">
        <v>11.502115510298113</v>
      </c>
      <c r="F14" s="160">
        <v>11.5</v>
      </c>
      <c r="G14" s="161">
        <v>11.467</v>
      </c>
      <c r="H14" s="162">
        <v>11.47630785942356</v>
      </c>
      <c r="I14" s="159">
        <v>9.952027665954711</v>
      </c>
      <c r="J14" s="160">
        <v>10.283803873218828</v>
      </c>
      <c r="K14" s="160">
        <v>10.5</v>
      </c>
      <c r="L14" s="161">
        <v>10.384</v>
      </c>
      <c r="M14" s="162">
        <v>10.44554705883359</v>
      </c>
      <c r="N14" s="159">
        <v>9.247387391968687</v>
      </c>
      <c r="O14" s="160">
        <v>9.31833487806268</v>
      </c>
      <c r="P14" s="160">
        <v>9.5</v>
      </c>
      <c r="Q14" s="161">
        <v>9.61</v>
      </c>
      <c r="R14" s="162">
        <v>9.559402274464887</v>
      </c>
      <c r="S14" s="159">
        <v>8.487475921273813</v>
      </c>
      <c r="T14" s="160">
        <v>8.176563471027693</v>
      </c>
      <c r="U14" s="160" t="s">
        <v>131</v>
      </c>
      <c r="V14" s="161">
        <v>9.236</v>
      </c>
      <c r="W14" s="162" t="s">
        <v>131</v>
      </c>
    </row>
    <row r="15" spans="2:23" ht="15">
      <c r="B15" s="61" t="s">
        <v>93</v>
      </c>
      <c r="C15" s="60"/>
      <c r="D15" s="159">
        <v>2.9137529137528873</v>
      </c>
      <c r="E15" s="160">
        <v>2.7972027972027913</v>
      </c>
      <c r="F15" s="160" t="s">
        <v>131</v>
      </c>
      <c r="G15" s="161" t="s">
        <v>131</v>
      </c>
      <c r="H15" s="162" t="s">
        <v>131</v>
      </c>
      <c r="I15" s="159">
        <v>3.35994714899914</v>
      </c>
      <c r="J15" s="160">
        <v>3.287981859410438</v>
      </c>
      <c r="K15" s="160" t="s">
        <v>131</v>
      </c>
      <c r="L15" s="161" t="s">
        <v>131</v>
      </c>
      <c r="M15" s="162" t="s">
        <v>131</v>
      </c>
      <c r="N15" s="159">
        <v>4.13927598402249</v>
      </c>
      <c r="O15" s="160">
        <v>4.500548847420416</v>
      </c>
      <c r="P15" s="160" t="s">
        <v>131</v>
      </c>
      <c r="Q15" s="161" t="s">
        <v>131</v>
      </c>
      <c r="R15" s="162" t="s">
        <v>131</v>
      </c>
      <c r="S15" s="159">
        <v>3.999144542239492</v>
      </c>
      <c r="T15" s="160">
        <v>4.726890756302526</v>
      </c>
      <c r="U15" s="160" t="s">
        <v>131</v>
      </c>
      <c r="V15" s="161" t="s">
        <v>131</v>
      </c>
      <c r="W15" s="162" t="s">
        <v>131</v>
      </c>
    </row>
    <row r="16" spans="2:23" ht="15">
      <c r="B16" s="61" t="s">
        <v>90</v>
      </c>
      <c r="C16" s="60"/>
      <c r="D16" s="159">
        <v>2.372126850898354</v>
      </c>
      <c r="E16" s="160" t="s">
        <v>131</v>
      </c>
      <c r="F16" s="160">
        <v>2.4</v>
      </c>
      <c r="G16" s="161" t="s">
        <v>131</v>
      </c>
      <c r="H16" s="162">
        <v>2.3721268474792945</v>
      </c>
      <c r="I16" s="159">
        <v>3.3411603826973675</v>
      </c>
      <c r="J16" s="160" t="s">
        <v>131</v>
      </c>
      <c r="K16" s="160">
        <v>3.5</v>
      </c>
      <c r="L16" s="161" t="s">
        <v>131</v>
      </c>
      <c r="M16" s="162">
        <v>3.506573487618958</v>
      </c>
      <c r="N16" s="159">
        <v>4.139945444165804</v>
      </c>
      <c r="O16" s="160" t="s">
        <v>131</v>
      </c>
      <c r="P16" s="160">
        <v>3.9</v>
      </c>
      <c r="Q16" s="161" t="s">
        <v>131</v>
      </c>
      <c r="R16" s="162">
        <v>3.847565623992355</v>
      </c>
      <c r="S16" s="159">
        <v>3.998672522678632</v>
      </c>
      <c r="T16" s="160" t="s">
        <v>131</v>
      </c>
      <c r="U16" s="160" t="s">
        <v>131</v>
      </c>
      <c r="V16" s="161" t="s">
        <v>131</v>
      </c>
      <c r="W16" s="162" t="s">
        <v>131</v>
      </c>
    </row>
    <row r="17" spans="2:23" ht="3.75" customHeight="1">
      <c r="B17" s="61"/>
      <c r="C17" s="60"/>
      <c r="D17" s="159"/>
      <c r="E17" s="202"/>
      <c r="F17" s="160"/>
      <c r="G17" s="161"/>
      <c r="H17" s="162"/>
      <c r="I17" s="159"/>
      <c r="J17" s="160"/>
      <c r="K17" s="160"/>
      <c r="L17" s="161"/>
      <c r="M17" s="162"/>
      <c r="N17" s="159"/>
      <c r="O17" s="160"/>
      <c r="P17" s="160"/>
      <c r="Q17" s="161"/>
      <c r="R17" s="162"/>
      <c r="S17" s="159"/>
      <c r="T17" s="160"/>
      <c r="U17" s="160"/>
      <c r="V17" s="161"/>
      <c r="W17" s="162"/>
    </row>
    <row r="18" spans="2:23" ht="15">
      <c r="B18" s="61" t="s">
        <v>66</v>
      </c>
      <c r="C18" s="60"/>
      <c r="D18" s="163" t="s">
        <v>131</v>
      </c>
      <c r="E18" s="164">
        <v>0</v>
      </c>
      <c r="F18" s="164">
        <v>-3</v>
      </c>
      <c r="G18" s="160">
        <v>-2.681</v>
      </c>
      <c r="H18" s="161">
        <v>-3</v>
      </c>
      <c r="I18" s="159" t="s">
        <v>131</v>
      </c>
      <c r="J18" s="226">
        <v>0</v>
      </c>
      <c r="K18" s="160">
        <v>-2.4</v>
      </c>
      <c r="L18" s="161">
        <v>-2.203</v>
      </c>
      <c r="M18" s="162">
        <v>-2.3</v>
      </c>
      <c r="N18" s="159" t="s">
        <v>131</v>
      </c>
      <c r="O18" s="227">
        <v>0</v>
      </c>
      <c r="P18" s="160">
        <v>-1.6</v>
      </c>
      <c r="Q18" s="161">
        <v>-1.965</v>
      </c>
      <c r="R18" s="162">
        <v>-1.6</v>
      </c>
      <c r="S18" s="159" t="s">
        <v>131</v>
      </c>
      <c r="T18" s="227">
        <v>0</v>
      </c>
      <c r="U18" s="227" t="s">
        <v>131</v>
      </c>
      <c r="V18" s="161">
        <v>-1.746</v>
      </c>
      <c r="W18" s="162" t="s">
        <v>131</v>
      </c>
    </row>
    <row r="19" spans="2:23" ht="15">
      <c r="B19" s="61" t="s">
        <v>88</v>
      </c>
      <c r="C19" s="60"/>
      <c r="D19" s="163" t="s">
        <v>131</v>
      </c>
      <c r="E19" s="164">
        <v>0</v>
      </c>
      <c r="F19" s="164">
        <v>52.9</v>
      </c>
      <c r="G19" s="160">
        <v>52.634</v>
      </c>
      <c r="H19" s="161">
        <v>52.9</v>
      </c>
      <c r="I19" s="159" t="s">
        <v>131</v>
      </c>
      <c r="J19" s="226">
        <v>0</v>
      </c>
      <c r="K19" s="160">
        <v>53.4</v>
      </c>
      <c r="L19" s="161">
        <v>52.141</v>
      </c>
      <c r="M19" s="162">
        <v>53.3</v>
      </c>
      <c r="N19" s="159" t="s">
        <v>131</v>
      </c>
      <c r="O19" s="227">
        <v>0</v>
      </c>
      <c r="P19" s="160">
        <v>52.7</v>
      </c>
      <c r="Q19" s="161">
        <v>51.888</v>
      </c>
      <c r="R19" s="162">
        <v>53</v>
      </c>
      <c r="S19" s="159" t="s">
        <v>131</v>
      </c>
      <c r="T19" s="227">
        <v>0</v>
      </c>
      <c r="U19" s="227" t="s">
        <v>131</v>
      </c>
      <c r="V19" s="161">
        <v>51.191</v>
      </c>
      <c r="W19" s="162" t="s">
        <v>131</v>
      </c>
    </row>
    <row r="20" spans="2:23" ht="3.75" customHeight="1">
      <c r="B20" s="61"/>
      <c r="C20" s="60"/>
      <c r="D20" s="159"/>
      <c r="E20" s="160"/>
      <c r="F20" s="161"/>
      <c r="G20" s="161"/>
      <c r="H20" s="162"/>
      <c r="I20" s="159"/>
      <c r="J20" s="161"/>
      <c r="K20" s="161"/>
      <c r="L20" s="161"/>
      <c r="M20" s="162"/>
      <c r="N20" s="159"/>
      <c r="O20" s="161"/>
      <c r="P20" s="161"/>
      <c r="Q20" s="161"/>
      <c r="R20" s="162"/>
      <c r="S20" s="159"/>
      <c r="T20" s="160"/>
      <c r="U20" s="161"/>
      <c r="V20" s="161"/>
      <c r="W20" s="162"/>
    </row>
    <row r="21" spans="2:23" ht="15.75" thickBot="1">
      <c r="B21" s="63" t="s">
        <v>67</v>
      </c>
      <c r="C21" s="67"/>
      <c r="D21" s="228">
        <v>-1.3016382884772022</v>
      </c>
      <c r="E21" s="166">
        <v>-1.513547998341098</v>
      </c>
      <c r="F21" s="166">
        <v>0.8</v>
      </c>
      <c r="G21" s="166">
        <v>-1.149</v>
      </c>
      <c r="H21" s="167">
        <v>-1.1</v>
      </c>
      <c r="I21" s="228">
        <v>-1.194246645167249</v>
      </c>
      <c r="J21" s="166">
        <v>-0.5182516771888318</v>
      </c>
      <c r="K21" s="166">
        <v>-0.6</v>
      </c>
      <c r="L21" s="166">
        <v>-0.983</v>
      </c>
      <c r="M21" s="167">
        <v>0</v>
      </c>
      <c r="N21" s="228">
        <v>-1.615341810971628</v>
      </c>
      <c r="O21" s="166">
        <v>0.2195240964721415</v>
      </c>
      <c r="P21" s="166">
        <v>-1.1</v>
      </c>
      <c r="Q21" s="166">
        <v>-1.015</v>
      </c>
      <c r="R21" s="167">
        <v>0.5</v>
      </c>
      <c r="S21" s="228">
        <v>-0.9692646104140813</v>
      </c>
      <c r="T21" s="165">
        <v>1.0224475905770982</v>
      </c>
      <c r="U21" s="166" t="s">
        <v>131</v>
      </c>
      <c r="V21" s="166">
        <v>-1.016</v>
      </c>
      <c r="W21" s="167" t="s">
        <v>131</v>
      </c>
    </row>
    <row r="22" ht="15">
      <c r="B22" s="45" t="s">
        <v>126</v>
      </c>
    </row>
    <row r="23" ht="15">
      <c r="B23" s="57" t="s">
        <v>186</v>
      </c>
    </row>
    <row r="24" spans="1:15" ht="15">
      <c r="A24" s="171"/>
      <c r="B24" s="171" t="s">
        <v>183</v>
      </c>
      <c r="C24" s="171"/>
      <c r="D24" s="171"/>
      <c r="E24" s="171"/>
      <c r="F24" s="171"/>
      <c r="G24" s="203"/>
      <c r="H24" s="203"/>
      <c r="I24" s="203"/>
      <c r="J24" s="203"/>
      <c r="K24" s="203"/>
      <c r="L24" s="203"/>
      <c r="M24" s="203"/>
      <c r="N24" s="203"/>
      <c r="O24" s="204"/>
    </row>
    <row r="25" ht="15">
      <c r="B25" s="45" t="s">
        <v>184</v>
      </c>
    </row>
    <row r="26" ht="15">
      <c r="B26" s="45" t="s">
        <v>185</v>
      </c>
    </row>
    <row r="27" spans="2:10" ht="15">
      <c r="B27" s="45" t="s">
        <v>202</v>
      </c>
      <c r="J27" s="171"/>
    </row>
    <row r="29" ht="15">
      <c r="B29" s="45" t="s">
        <v>157</v>
      </c>
    </row>
    <row r="30" ht="15">
      <c r="B30" s="45" t="s">
        <v>155</v>
      </c>
    </row>
    <row r="37" ht="15">
      <c r="G37" s="45" t="s">
        <v>178</v>
      </c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2016-05-31T09:38:10Z</cp:lastPrinted>
  <dcterms:created xsi:type="dcterms:W3CDTF">2013-10-16T07:18:04Z</dcterms:created>
  <dcterms:modified xsi:type="dcterms:W3CDTF">2016-06-06T12:53:42Z</dcterms:modified>
  <cp:category/>
  <cp:version/>
  <cp:contentType/>
  <cp:contentStatus/>
</cp:coreProperties>
</file>