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745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6">'Porovnanie predikcií'!$A$1:$W$30</definedName>
  </definedNames>
  <calcPr fullCalcOnLoad="1"/>
</workbook>
</file>

<file path=xl/sharedStrings.xml><?xml version="1.0" encoding="utf-8"?>
<sst xmlns="http://schemas.openxmlformats.org/spreadsheetml/2006/main" count="715" uniqueCount="197">
  <si>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</si>
  <si>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</si>
  <si>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</si>
  <si>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</si>
  <si>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</si>
  <si>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</si>
  <si>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</si>
  <si>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</si>
  <si>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</si>
  <si>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</si>
  <si>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</si>
  <si>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</si>
  <si>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Miera úspor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</si>
  <si>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</si>
  <si>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</si>
  <si>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</si>
  <si>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</si>
  <si>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</si>
  <si>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</si>
  <si>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</si>
  <si>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</si>
  <si>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</si>
  <si>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</si>
  <si>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</si>
  <si>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</si>
  <si>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</si>
  <si>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</si>
  <si>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</si>
  <si>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</si>
  <si>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</si>
  <si>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</si>
  <si>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domácností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</si>
  <si>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</si>
  <si>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</si>
  <si>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</si>
  <si>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</si>
  <si>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</si>
  <si>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</si>
  <si>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</si>
  <si>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Domácnosti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</si>
  <si>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</si>
  <si>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</si>
  <si>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</si>
  <si>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</si>
  <si>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</si>
  <si>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</si>
  <si>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</si>
  <si>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</si>
  <si>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</si>
  <si>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</si>
  <si>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</si>
  <si>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</si>
  <si>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</si>
  <si>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</si>
  <si>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</si>
  <si>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</si>
  <si>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</si>
  <si>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</si>
  <si>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</si>
  <si>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</si>
  <si>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</si>
  <si>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</si>
  <si>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</si>
  <si>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</si>
  <si>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</si>
  <si>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</si>
  <si>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</si>
  <si>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</si>
  <si>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</si>
  <si>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Súkromná spotreba (s.c.)</t>
  </si>
  <si>
    <t>Import tovarov a služieb (s.c.)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</si>
  <si>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</si>
  <si>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</si>
  <si>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</si>
  <si>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</si>
  <si>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</si>
  <si>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</si>
  <si>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</si>
  <si>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</si>
  <si>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</si>
  <si>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</si>
  <si>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</si>
  <si>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</si>
  <si>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</si>
  <si>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</si>
  <si>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</si>
  <si>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</si>
  <si>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</si>
  <si>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</si>
  <si>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</si>
  <si>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</si>
  <si>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</si>
  <si>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</si>
  <si>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</si>
  <si>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</si>
  <si>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</si>
  <si>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</si>
  <si>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</si>
  <si>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</si>
  <si>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</si>
  <si>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</si>
  <si>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</si>
  <si>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</si>
  <si>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</si>
  <si>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</si>
  <si>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</si>
  <si>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</si>
  <si>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</si>
  <si>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</si>
  <si>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</si>
  <si>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</si>
  <si>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</si>
  <si>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</si>
  <si>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</si>
  <si>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</si>
  <si>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</si>
  <si>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</si>
  <si>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</si>
  <si>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</si>
  <si>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</si>
  <si>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</si>
  <si>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</si>
  <si>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</si>
  <si>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</si>
  <si>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</si>
  <si>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</si>
  <si>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</si>
  <si>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</si>
  <si>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</si>
  <si>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Tabuľka 5 Porovnanie predikcií vybraných inštitúcií</t>
  </si>
  <si>
    <t>[tis. osôb, ESA 2010]</t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</si>
  <si>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</si>
  <si>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[tis. osôb, VZPS]</t>
  </si>
  <si>
    <t>-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</si>
  <si>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</si>
  <si>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</si>
  <si>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</si>
  <si>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</si>
  <si>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</si>
  <si>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</si>
  <si>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</si>
  <si>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</si>
  <si>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</si>
  <si>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</si>
  <si>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</si>
  <si>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</si>
  <si>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</si>
  <si>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</si>
  <si>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</si>
  <si>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</si>
  <si>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</si>
  <si>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</si>
  <si>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</si>
  <si>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</si>
  <si>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</si>
  <si>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</si>
  <si>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</si>
  <si>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2) MMF: index CPI</t>
  </si>
  <si>
    <t>Tabuľka 4 Obchodná a platobná bilancia</t>
  </si>
  <si>
    <t>1) Skutočnosť</t>
  </si>
  <si>
    <t>Medzinárodný menový fond - World Economic Outlook (október 2015)</t>
  </si>
  <si>
    <t>Organizácia pre ekonomickú spoluprácu a rozvoj (OECD) - Economic Outlook 98 (november 2015)</t>
  </si>
  <si>
    <t>Hrubý dlh</t>
  </si>
  <si>
    <t>Celkové príjmy</t>
  </si>
  <si>
    <t>Celkové výdavky</t>
  </si>
  <si>
    <t>Tabuľka 4 Sektor verejnej správy  (S.13)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</si>
  <si>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</si>
  <si>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</si>
  <si>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</si>
  <si>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</si>
  <si>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</si>
  <si>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</si>
  <si>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</si>
  <si>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</si>
  <si>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</si>
  <si>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1) B.9N - Čisté pôžičky poskytnuté (+) / prijaté (-)</t>
  </si>
  <si>
    <t>5) Priemerná mesačná mzda zo štatistického výkazníctva ŠÚ SR.</t>
  </si>
  <si>
    <t>6) Mzda zo štatistického výkazníctva deflovaná infláciou CPI.</t>
  </si>
  <si>
    <t>1) Priemerná mesačná mzda zo štatistického výkazníctva ŠÚ SR.</t>
  </si>
  <si>
    <t xml:space="preserve">Ceny neenergetických komodít v USD </t>
  </si>
  <si>
    <t xml:space="preserve">EURIBOR - 3M </t>
  </si>
  <si>
    <t>P1Q-2016</t>
  </si>
  <si>
    <t>Zmena oproti P4Q-2015 akt.</t>
  </si>
  <si>
    <t>Výnos 10-ročného štátneho dlhopisu SR</t>
  </si>
  <si>
    <t xml:space="preserve"> ---</t>
  </si>
  <si>
    <t>Národná banka Slovenska - Strednodobá predikcia P1Q-2016</t>
  </si>
  <si>
    <t>Európska komisia -  European Economic Forecast (zimná predikcia, február 2016)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</si>
  <si>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</si>
  <si>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 xml:space="preserve"> </t>
  </si>
  <si>
    <r>
      <t>Inštitút finančnej politiky - Makroekonomická prognóza (február 2016</t>
    </r>
    <r>
      <rPr>
        <sz val="11"/>
        <rFont val="Times New Roman"/>
        <family val="1"/>
      </rPr>
      <t>), cielený deficit a dlh verejnej správy sú z "Rozpočtu VS na roky 2016 až 2018"</t>
    </r>
  </si>
  <si>
    <t>7) S.13; fiškálny výhľad, skutočnosť po rok 2014.</t>
  </si>
  <si>
    <t>8) B.9N - Čisté pôžičky poskytnuté (+) / prijaté (-)</t>
  </si>
  <si>
    <t>9) Zmeny oproti predchádzajúcej predikcii v %.</t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</si>
  <si>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9) 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</si>
  <si>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8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</si>
  <si>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 xml:space="preserve">) 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</si>
  <si>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7</t>
    </r>
    <r>
      <rPr>
        <b/>
        <i/>
        <vertAlign val="superscript"/>
        <sz val="11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</si>
</sst>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80" fillId="57" borderId="26" xfId="0" applyFont="1" applyFill="1" applyBorder="1" applyAlignment="1">
      <alignment/>
    </xf>
    <xf numFmtId="0" fontId="81" fillId="57" borderId="27" xfId="0" applyFont="1" applyFill="1" applyBorder="1" applyAlignment="1">
      <alignment/>
    </xf>
    <xf numFmtId="0" fontId="81" fillId="57" borderId="28" xfId="0" applyFont="1" applyFill="1" applyBorder="1" applyAlignment="1">
      <alignment/>
    </xf>
    <xf numFmtId="0" fontId="81" fillId="57" borderId="28" xfId="0" applyFont="1" applyFill="1" applyBorder="1" applyAlignment="1">
      <alignment horizontal="right"/>
    </xf>
    <xf numFmtId="0" fontId="81" fillId="57" borderId="28" xfId="0" applyFont="1" applyFill="1" applyBorder="1" applyAlignment="1">
      <alignment horizontal="center"/>
    </xf>
    <xf numFmtId="0" fontId="81" fillId="57" borderId="27" xfId="0" applyFont="1" applyFill="1" applyBorder="1" applyAlignment="1">
      <alignment horizontal="center"/>
    </xf>
    <xf numFmtId="0" fontId="81" fillId="57" borderId="29" xfId="0" applyFont="1" applyFill="1" applyBorder="1" applyAlignment="1">
      <alignment horizontal="center"/>
    </xf>
    <xf numFmtId="0" fontId="81" fillId="0" borderId="3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2" xfId="0" applyFont="1" applyBorder="1" applyAlignment="1">
      <alignment/>
    </xf>
    <xf numFmtId="0" fontId="81" fillId="0" borderId="22" xfId="0" applyFont="1" applyBorder="1" applyAlignment="1">
      <alignment horizontal="right"/>
    </xf>
    <xf numFmtId="173" fontId="81" fillId="0" borderId="22" xfId="0" applyNumberFormat="1" applyFont="1" applyBorder="1" applyAlignment="1">
      <alignment horizontal="right"/>
    </xf>
    <xf numFmtId="173" fontId="81" fillId="0" borderId="0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7" xfId="0" applyFont="1" applyFill="1" applyBorder="1" applyAlignment="1">
      <alignment horizontal="right"/>
    </xf>
    <xf numFmtId="3" fontId="81" fillId="0" borderId="22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2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81" fillId="0" borderId="22" xfId="0" applyFont="1" applyFill="1" applyBorder="1" applyAlignment="1">
      <alignment horizontal="right"/>
    </xf>
    <xf numFmtId="0" fontId="82" fillId="57" borderId="28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2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31" xfId="0" applyFont="1" applyBorder="1" applyAlignment="1">
      <alignment/>
    </xf>
    <xf numFmtId="0" fontId="81" fillId="0" borderId="32" xfId="0" applyFont="1" applyBorder="1" applyAlignment="1">
      <alignment/>
    </xf>
    <xf numFmtId="0" fontId="81" fillId="0" borderId="33" xfId="0" applyFont="1" applyBorder="1" applyAlignment="1">
      <alignment/>
    </xf>
    <xf numFmtId="0" fontId="81" fillId="0" borderId="33" xfId="0" applyFont="1" applyBorder="1" applyAlignment="1">
      <alignment horizontal="right"/>
    </xf>
    <xf numFmtId="173" fontId="81" fillId="0" borderId="33" xfId="0" applyNumberFormat="1" applyFont="1" applyBorder="1" applyAlignment="1">
      <alignment horizontal="right"/>
    </xf>
    <xf numFmtId="173" fontId="81" fillId="0" borderId="32" xfId="0" applyNumberFormat="1" applyFont="1" applyBorder="1" applyAlignment="1">
      <alignment horizontal="right"/>
    </xf>
    <xf numFmtId="0" fontId="82" fillId="58" borderId="34" xfId="0" applyFont="1" applyFill="1" applyBorder="1" applyAlignment="1">
      <alignment horizontal="center" vertical="center"/>
    </xf>
    <xf numFmtId="0" fontId="82" fillId="58" borderId="35" xfId="0" applyFont="1" applyFill="1" applyBorder="1" applyAlignment="1">
      <alignment horizontal="center"/>
    </xf>
    <xf numFmtId="0" fontId="81" fillId="58" borderId="23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39" xfId="0" applyFont="1" applyFill="1" applyBorder="1" applyAlignment="1">
      <alignment horizontal="center"/>
    </xf>
    <xf numFmtId="0" fontId="81" fillId="58" borderId="25" xfId="0" applyFont="1" applyFill="1" applyBorder="1" applyAlignment="1">
      <alignment horizontal="center"/>
    </xf>
    <xf numFmtId="0" fontId="84" fillId="58" borderId="30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4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22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2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30" xfId="0" applyFont="1" applyFill="1" applyBorder="1" applyAlignment="1">
      <alignment/>
    </xf>
    <xf numFmtId="0" fontId="81" fillId="58" borderId="22" xfId="0" applyFont="1" applyFill="1" applyBorder="1" applyAlignment="1">
      <alignment horizontal="right"/>
    </xf>
    <xf numFmtId="0" fontId="81" fillId="58" borderId="31" xfId="0" applyFont="1" applyFill="1" applyBorder="1" applyAlignment="1">
      <alignment/>
    </xf>
    <xf numFmtId="0" fontId="81" fillId="58" borderId="32" xfId="0" applyFont="1" applyFill="1" applyBorder="1" applyAlignment="1">
      <alignment/>
    </xf>
    <xf numFmtId="0" fontId="81" fillId="58" borderId="33" xfId="0" applyFont="1" applyFill="1" applyBorder="1" applyAlignment="1">
      <alignment/>
    </xf>
    <xf numFmtId="0" fontId="81" fillId="58" borderId="33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2" xfId="0" applyFont="1" applyFill="1" applyBorder="1" applyAlignment="1">
      <alignment/>
    </xf>
    <xf numFmtId="173" fontId="81" fillId="58" borderId="22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2" xfId="0" applyNumberFormat="1" applyFont="1" applyFill="1" applyBorder="1" applyAlignment="1">
      <alignment/>
    </xf>
    <xf numFmtId="173" fontId="81" fillId="58" borderId="33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2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2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3" xfId="0" applyNumberFormat="1" applyFont="1" applyFill="1" applyBorder="1" applyAlignment="1">
      <alignment/>
    </xf>
    <xf numFmtId="3" fontId="81" fillId="58" borderId="32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2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2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31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2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2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2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2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2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2" xfId="0" applyFont="1" applyFill="1" applyBorder="1" applyAlignment="1">
      <alignment horizontal="left" vertical="center"/>
    </xf>
    <xf numFmtId="0" fontId="81" fillId="59" borderId="32" xfId="0" applyFont="1" applyFill="1" applyBorder="1" applyAlignment="1">
      <alignment/>
    </xf>
    <xf numFmtId="0" fontId="81" fillId="59" borderId="33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2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2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2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2" xfId="0" applyNumberFormat="1" applyFont="1" applyFill="1" applyBorder="1" applyAlignment="1">
      <alignment/>
    </xf>
    <xf numFmtId="3" fontId="81" fillId="59" borderId="33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3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8" xfId="0" applyNumberFormat="1" applyFont="1" applyFill="1" applyBorder="1" applyAlignment="1">
      <alignment horizontal="right"/>
    </xf>
    <xf numFmtId="173" fontId="81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50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1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22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30" xfId="0" applyNumberFormat="1" applyFont="1" applyFill="1" applyBorder="1" applyAlignment="1">
      <alignment horizontal="center"/>
    </xf>
    <xf numFmtId="173" fontId="81" fillId="58" borderId="41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3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2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2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1" fontId="81" fillId="0" borderId="56" xfId="0" applyNumberFormat="1" applyFont="1" applyFill="1" applyBorder="1" applyAlignment="1">
      <alignment/>
    </xf>
    <xf numFmtId="1" fontId="81" fillId="0" borderId="57" xfId="0" applyNumberFormat="1" applyFont="1" applyFill="1" applyBorder="1" applyAlignment="1">
      <alignment/>
    </xf>
    <xf numFmtId="1" fontId="81" fillId="0" borderId="58" xfId="0" applyNumberFormat="1" applyFont="1" applyFill="1" applyBorder="1" applyAlignment="1">
      <alignment/>
    </xf>
    <xf numFmtId="1" fontId="81" fillId="0" borderId="59" xfId="0" applyNumberFormat="1" applyFont="1" applyFill="1" applyBorder="1" applyAlignment="1">
      <alignment/>
    </xf>
    <xf numFmtId="1" fontId="81" fillId="0" borderId="60" xfId="0" applyNumberFormat="1" applyFont="1" applyFill="1" applyBorder="1" applyAlignment="1">
      <alignment/>
    </xf>
    <xf numFmtId="1" fontId="81" fillId="0" borderId="61" xfId="0" applyNumberFormat="1" applyFont="1" applyFill="1" applyBorder="1" applyAlignment="1">
      <alignment/>
    </xf>
    <xf numFmtId="1" fontId="81" fillId="0" borderId="62" xfId="0" applyNumberFormat="1" applyFont="1" applyFill="1" applyBorder="1" applyAlignment="1">
      <alignment/>
    </xf>
    <xf numFmtId="0" fontId="81" fillId="0" borderId="63" xfId="0" applyFont="1" applyFill="1" applyBorder="1" applyAlignment="1">
      <alignment/>
    </xf>
    <xf numFmtId="0" fontId="81" fillId="58" borderId="64" xfId="0" applyFont="1" applyFill="1" applyBorder="1" applyAlignment="1">
      <alignment/>
    </xf>
    <xf numFmtId="0" fontId="81" fillId="58" borderId="65" xfId="0" applyFont="1" applyFill="1" applyBorder="1" applyAlignment="1">
      <alignment/>
    </xf>
    <xf numFmtId="0" fontId="81" fillId="0" borderId="65" xfId="0" applyFont="1" applyFill="1" applyBorder="1" applyAlignment="1">
      <alignment/>
    </xf>
    <xf numFmtId="173" fontId="81" fillId="0" borderId="66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173" fontId="81" fillId="0" borderId="56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8" xfId="0" applyNumberFormat="1" applyFont="1" applyFill="1" applyBorder="1" applyAlignment="1">
      <alignment/>
    </xf>
    <xf numFmtId="173" fontId="81" fillId="0" borderId="59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60" xfId="0" applyNumberFormat="1" applyFont="1" applyFill="1" applyBorder="1" applyAlignment="1">
      <alignment/>
    </xf>
    <xf numFmtId="173" fontId="81" fillId="0" borderId="61" xfId="0" applyNumberFormat="1" applyFont="1" applyFill="1" applyBorder="1" applyAlignment="1">
      <alignment/>
    </xf>
    <xf numFmtId="173" fontId="81" fillId="0" borderId="62" xfId="0" applyNumberFormat="1" applyFont="1" applyFill="1" applyBorder="1" applyAlignment="1">
      <alignment/>
    </xf>
    <xf numFmtId="17" fontId="81" fillId="58" borderId="67" xfId="0" applyNumberFormat="1" applyFont="1" applyFill="1" applyBorder="1" applyAlignment="1">
      <alignment/>
    </xf>
    <xf numFmtId="17" fontId="81" fillId="58" borderId="68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81" fillId="58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69" xfId="0" applyFont="1" applyFill="1" applyBorder="1" applyAlignment="1">
      <alignment vertical="center"/>
    </xf>
    <xf numFmtId="0" fontId="86" fillId="57" borderId="70" xfId="0" applyFont="1" applyFill="1" applyBorder="1" applyAlignment="1">
      <alignment vertical="center"/>
    </xf>
    <xf numFmtId="0" fontId="86" fillId="57" borderId="37" xfId="0" applyFont="1" applyFill="1" applyBorder="1" applyAlignment="1">
      <alignment vertical="center"/>
    </xf>
    <xf numFmtId="0" fontId="86" fillId="57" borderId="25" xfId="0" applyFont="1" applyFill="1" applyBorder="1" applyAlignment="1">
      <alignment vertical="center"/>
    </xf>
    <xf numFmtId="3" fontId="81" fillId="0" borderId="66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30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2" fillId="58" borderId="34" xfId="0" applyFont="1" applyFill="1" applyBorder="1" applyAlignment="1">
      <alignment horizontal="center"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2" xfId="0" applyFont="1" applyFill="1" applyBorder="1" applyAlignment="1">
      <alignment horizontal="left" vertical="center"/>
    </xf>
    <xf numFmtId="0" fontId="84" fillId="58" borderId="30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31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4" xfId="0" applyFont="1" applyFill="1" applyBorder="1" applyAlignment="1">
      <alignment horizontal="center" vertical="center"/>
    </xf>
    <xf numFmtId="0" fontId="82" fillId="58" borderId="7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1" fillId="58" borderId="70" xfId="0" applyNumberFormat="1" applyFont="1" applyFill="1" applyBorder="1" applyAlignment="1">
      <alignment horizontal="center"/>
    </xf>
    <xf numFmtId="173" fontId="81" fillId="0" borderId="42" xfId="0" applyNumberFormat="1" applyFont="1" applyBorder="1" applyAlignment="1">
      <alignment horizontal="center"/>
    </xf>
    <xf numFmtId="173" fontId="81" fillId="57" borderId="29" xfId="0" applyNumberFormat="1" applyFont="1" applyFill="1" applyBorder="1" applyAlignment="1">
      <alignment horizontal="center"/>
    </xf>
    <xf numFmtId="3" fontId="81" fillId="0" borderId="42" xfId="0" applyNumberFormat="1" applyFont="1" applyBorder="1" applyAlignment="1">
      <alignment horizontal="center"/>
    </xf>
    <xf numFmtId="0" fontId="81" fillId="0" borderId="42" xfId="0" applyFont="1" applyBorder="1" applyAlignment="1">
      <alignment horizontal="center"/>
    </xf>
    <xf numFmtId="173" fontId="81" fillId="0" borderId="70" xfId="0" applyNumberFormat="1" applyFont="1" applyBorder="1" applyAlignment="1">
      <alignment horizontal="center"/>
    </xf>
    <xf numFmtId="174" fontId="81" fillId="0" borderId="42" xfId="0" applyNumberFormat="1" applyFont="1" applyFill="1" applyBorder="1" applyAlignment="1">
      <alignment horizontal="center"/>
    </xf>
    <xf numFmtId="173" fontId="81" fillId="0" borderId="43" xfId="0" applyNumberFormat="1" applyFont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0" borderId="44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49" xfId="0" applyNumberFormat="1" applyFont="1" applyFill="1" applyBorder="1" applyAlignment="1">
      <alignment horizontal="center"/>
    </xf>
    <xf numFmtId="0" fontId="86" fillId="57" borderId="72" xfId="0" applyFont="1" applyFill="1" applyBorder="1" applyAlignment="1">
      <alignment horizontal="left" vertical="center"/>
    </xf>
    <xf numFmtId="0" fontId="86" fillId="57" borderId="69" xfId="0" applyFont="1" applyFill="1" applyBorder="1" applyAlignment="1">
      <alignment horizontal="left" vertical="center"/>
    </xf>
    <xf numFmtId="0" fontId="86" fillId="57" borderId="70" xfId="0" applyFont="1" applyFill="1" applyBorder="1" applyAlignment="1">
      <alignment horizontal="left" vertical="center"/>
    </xf>
    <xf numFmtId="0" fontId="86" fillId="57" borderId="31" xfId="0" applyFont="1" applyFill="1" applyBorder="1" applyAlignment="1">
      <alignment horizontal="left" vertical="center"/>
    </xf>
    <xf numFmtId="0" fontId="86" fillId="57" borderId="32" xfId="0" applyFont="1" applyFill="1" applyBorder="1" applyAlignment="1">
      <alignment horizontal="left" vertical="center"/>
    </xf>
    <xf numFmtId="0" fontId="86" fillId="57" borderId="43" xfId="0" applyFont="1" applyFill="1" applyBorder="1" applyAlignment="1">
      <alignment horizontal="left" vertical="center"/>
    </xf>
    <xf numFmtId="0" fontId="80" fillId="0" borderId="72" xfId="0" applyFont="1" applyBorder="1" applyAlignment="1">
      <alignment horizontal="left" vertical="center"/>
    </xf>
    <xf numFmtId="0" fontId="80" fillId="0" borderId="69" xfId="0" applyFont="1" applyBorder="1" applyAlignment="1">
      <alignment horizontal="left" vertical="center"/>
    </xf>
    <xf numFmtId="0" fontId="80" fillId="0" borderId="73" xfId="0" applyFont="1" applyBorder="1" applyAlignment="1">
      <alignment horizontal="left" vertical="center"/>
    </xf>
    <xf numFmtId="0" fontId="80" fillId="0" borderId="74" xfId="0" applyFont="1" applyBorder="1" applyAlignment="1">
      <alignment horizontal="left" vertical="center"/>
    </xf>
    <xf numFmtId="0" fontId="80" fillId="0" borderId="37" xfId="0" applyFont="1" applyBorder="1" applyAlignment="1">
      <alignment horizontal="left" vertical="center"/>
    </xf>
    <xf numFmtId="0" fontId="80" fillId="0" borderId="23" xfId="0" applyFont="1" applyBorder="1" applyAlignment="1">
      <alignment horizontal="left" vertical="center"/>
    </xf>
    <xf numFmtId="0" fontId="80" fillId="0" borderId="2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79" fillId="0" borderId="75" xfId="0" applyFont="1" applyBorder="1" applyAlignment="1">
      <alignment horizontal="center"/>
    </xf>
    <xf numFmtId="0" fontId="79" fillId="0" borderId="67" xfId="0" applyFont="1" applyBorder="1" applyAlignment="1">
      <alignment horizontal="center"/>
    </xf>
    <xf numFmtId="0" fontId="79" fillId="0" borderId="76" xfId="0" applyFont="1" applyBorder="1" applyAlignment="1">
      <alignment horizontal="center"/>
    </xf>
    <xf numFmtId="0" fontId="79" fillId="0" borderId="68" xfId="0" applyFont="1" applyBorder="1" applyAlignment="1">
      <alignment horizontal="center"/>
    </xf>
    <xf numFmtId="0" fontId="81" fillId="58" borderId="40" xfId="0" applyFont="1" applyFill="1" applyBorder="1" applyAlignment="1">
      <alignment horizontal="center" vertical="center"/>
    </xf>
    <xf numFmtId="0" fontId="81" fillId="58" borderId="37" xfId="0" applyFont="1" applyFill="1" applyBorder="1" applyAlignment="1">
      <alignment horizontal="center" vertical="center"/>
    </xf>
    <xf numFmtId="0" fontId="81" fillId="58" borderId="70" xfId="0" applyFont="1" applyFill="1" applyBorder="1" applyAlignment="1">
      <alignment horizontal="center" vertical="center"/>
    </xf>
    <xf numFmtId="0" fontId="81" fillId="58" borderId="25" xfId="0" applyFont="1" applyFill="1" applyBorder="1" applyAlignment="1">
      <alignment horizontal="center" vertical="center"/>
    </xf>
    <xf numFmtId="0" fontId="80" fillId="58" borderId="72" xfId="0" applyFont="1" applyFill="1" applyBorder="1" applyAlignment="1">
      <alignment horizontal="left" vertical="center"/>
    </xf>
    <xf numFmtId="0" fontId="80" fillId="58" borderId="69" xfId="0" applyFont="1" applyFill="1" applyBorder="1" applyAlignment="1">
      <alignment horizontal="left" vertical="center"/>
    </xf>
    <xf numFmtId="0" fontId="80" fillId="58" borderId="73" xfId="0" applyFont="1" applyFill="1" applyBorder="1" applyAlignment="1">
      <alignment horizontal="left" vertical="center"/>
    </xf>
    <xf numFmtId="0" fontId="80" fillId="58" borderId="74" xfId="0" applyFont="1" applyFill="1" applyBorder="1" applyAlignment="1">
      <alignment horizontal="left" vertical="center"/>
    </xf>
    <xf numFmtId="0" fontId="80" fillId="58" borderId="37" xfId="0" applyFont="1" applyFill="1" applyBorder="1" applyAlignment="1">
      <alignment horizontal="left" vertical="center"/>
    </xf>
    <xf numFmtId="0" fontId="80" fillId="58" borderId="23" xfId="0" applyFont="1" applyFill="1" applyBorder="1" applyAlignment="1">
      <alignment horizontal="left" vertical="center"/>
    </xf>
    <xf numFmtId="0" fontId="82" fillId="58" borderId="73" xfId="0" applyFont="1" applyFill="1" applyBorder="1" applyAlignment="1">
      <alignment horizontal="center" vertical="center"/>
    </xf>
    <xf numFmtId="0" fontId="82" fillId="58" borderId="23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 vertical="center"/>
    </xf>
    <xf numFmtId="0" fontId="80" fillId="58" borderId="77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4" xfId="0" applyFont="1" applyFill="1" applyBorder="1" applyAlignment="1">
      <alignment horizontal="left" vertical="center"/>
    </xf>
    <xf numFmtId="0" fontId="82" fillId="58" borderId="35" xfId="0" applyFont="1" applyFill="1" applyBorder="1" applyAlignment="1">
      <alignment horizontal="center" vertical="center"/>
    </xf>
    <xf numFmtId="0" fontId="82" fillId="58" borderId="36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 vertical="center"/>
    </xf>
    <xf numFmtId="0" fontId="86" fillId="57" borderId="74" xfId="0" applyFont="1" applyFill="1" applyBorder="1" applyAlignment="1">
      <alignment horizontal="left" vertical="center"/>
    </xf>
    <xf numFmtId="0" fontId="86" fillId="57" borderId="37" xfId="0" applyFont="1" applyFill="1" applyBorder="1" applyAlignment="1">
      <alignment horizontal="left" vertical="center"/>
    </xf>
    <xf numFmtId="0" fontId="86" fillId="57" borderId="25" xfId="0" applyFont="1" applyFill="1" applyBorder="1" applyAlignment="1">
      <alignment horizontal="left" vertical="center"/>
    </xf>
    <xf numFmtId="0" fontId="81" fillId="58" borderId="78" xfId="0" applyFont="1" applyFill="1" applyBorder="1" applyAlignment="1">
      <alignment horizontal="center"/>
    </xf>
    <xf numFmtId="0" fontId="81" fillId="58" borderId="79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50" xfId="0" applyFont="1" applyFill="1" applyBorder="1" applyAlignment="1">
      <alignment horizontal="center"/>
    </xf>
    <xf numFmtId="0" fontId="81" fillId="58" borderId="34" xfId="0" applyFont="1" applyFill="1" applyBorder="1" applyAlignment="1">
      <alignment horizontal="center" vertical="center"/>
    </xf>
    <xf numFmtId="0" fontId="81" fillId="58" borderId="23" xfId="0" applyFont="1" applyFill="1" applyBorder="1" applyAlignment="1">
      <alignment horizontal="center" vertical="center"/>
    </xf>
    <xf numFmtId="0" fontId="81" fillId="58" borderId="80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 vertical="center"/>
    </xf>
    <xf numFmtId="0" fontId="81" fillId="58" borderId="47" xfId="0" applyFont="1" applyFill="1" applyBorder="1" applyAlignment="1">
      <alignment horizontal="center"/>
    </xf>
    <xf numFmtId="0" fontId="81" fillId="58" borderId="67" xfId="0" applyFont="1" applyFill="1" applyBorder="1" applyAlignment="1">
      <alignment horizontal="center"/>
    </xf>
    <xf numFmtId="0" fontId="81" fillId="58" borderId="68" xfId="0" applyFont="1" applyFill="1" applyBorder="1" applyAlignment="1">
      <alignment horizontal="center"/>
    </xf>
    <xf numFmtId="0" fontId="82" fillId="58" borderId="72" xfId="0" applyFont="1" applyFill="1" applyBorder="1" applyAlignment="1">
      <alignment horizontal="left" vertical="center" wrapText="1"/>
    </xf>
    <xf numFmtId="0" fontId="82" fillId="58" borderId="70" xfId="0" applyFont="1" applyFill="1" applyBorder="1" applyAlignment="1">
      <alignment horizontal="left" vertical="center" wrapText="1"/>
    </xf>
    <xf numFmtId="0" fontId="82" fillId="58" borderId="31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75"/>
  <sheetViews>
    <sheetView showGridLines="0" tabSelected="1" zoomScale="80" zoomScaleNormal="80" zoomScalePageLayoutView="0" workbookViewId="0" topLeftCell="A1">
      <pane xSplit="6" ySplit="5" topLeftCell="G2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T65" sqref="T65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13" width="11.00390625" style="0" customWidth="1"/>
    <col min="14" max="16" width="11.421875" style="0" bestFit="1" customWidth="1"/>
  </cols>
  <sheetData>
    <row r="1" ht="22.5" customHeight="1" thickBot="1">
      <c r="B1" s="1"/>
    </row>
    <row r="2" spans="2:13" ht="15" customHeight="1">
      <c r="B2" s="239" t="str">
        <f>"Strednodobá predikcia "&amp;H4&amp;" základných makroekonomických ukazovateľov"</f>
        <v>Strednodobá predikcia P1Q-2016 základných makroekonomických ukazovateľov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</row>
    <row r="3" spans="2:13" ht="15" customHeight="1" thickBot="1"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2:13" ht="15">
      <c r="B4" s="245" t="s">
        <v>30</v>
      </c>
      <c r="C4" s="246"/>
      <c r="D4" s="246"/>
      <c r="E4" s="247"/>
      <c r="F4" s="251" t="s">
        <v>77</v>
      </c>
      <c r="G4" s="2" t="s">
        <v>37</v>
      </c>
      <c r="H4" s="253" t="s">
        <v>181</v>
      </c>
      <c r="I4" s="254"/>
      <c r="J4" s="255"/>
      <c r="K4" s="253" t="s">
        <v>182</v>
      </c>
      <c r="L4" s="254"/>
      <c r="M4" s="256"/>
    </row>
    <row r="5" spans="2:13" ht="15">
      <c r="B5" s="248"/>
      <c r="C5" s="249"/>
      <c r="D5" s="249"/>
      <c r="E5" s="250"/>
      <c r="F5" s="252"/>
      <c r="G5" s="4">
        <v>2015</v>
      </c>
      <c r="H5" s="4">
        <v>2016</v>
      </c>
      <c r="I5" s="4">
        <v>2017</v>
      </c>
      <c r="J5" s="3">
        <v>2018</v>
      </c>
      <c r="K5" s="4">
        <v>2016</v>
      </c>
      <c r="L5" s="4">
        <v>2017</v>
      </c>
      <c r="M5" s="5">
        <v>2018</v>
      </c>
    </row>
    <row r="6" spans="2:13" ht="15.75" thickBot="1">
      <c r="B6" s="6" t="s">
        <v>13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24" ht="15">
      <c r="B7" s="13"/>
      <c r="C7" s="14" t="s">
        <v>78</v>
      </c>
      <c r="D7" s="14"/>
      <c r="E7" s="15"/>
      <c r="F7" s="16" t="s">
        <v>46</v>
      </c>
      <c r="G7" s="114">
        <v>-0.34381384224428757</v>
      </c>
      <c r="H7" s="113">
        <v>-0.15911518097820476</v>
      </c>
      <c r="I7" s="113">
        <v>1.2838662187274252</v>
      </c>
      <c r="J7" s="114">
        <v>1.8541443033752598</v>
      </c>
      <c r="K7" s="113">
        <v>-0.6</v>
      </c>
      <c r="L7" s="113">
        <v>-0.4982295954282421</v>
      </c>
      <c r="M7" s="226" t="s">
        <v>184</v>
      </c>
      <c r="N7" s="210"/>
      <c r="V7" s="210"/>
      <c r="W7" s="210"/>
      <c r="X7" s="210"/>
    </row>
    <row r="8" spans="2:24" ht="15">
      <c r="B8" s="13"/>
      <c r="C8" s="14" t="s">
        <v>79</v>
      </c>
      <c r="D8" s="14"/>
      <c r="E8" s="15"/>
      <c r="F8" s="16" t="s">
        <v>46</v>
      </c>
      <c r="G8" s="114">
        <v>-0.3260402423651243</v>
      </c>
      <c r="H8" s="113">
        <v>-0.11220709136075868</v>
      </c>
      <c r="I8" s="113">
        <v>1.2837133148419326</v>
      </c>
      <c r="J8" s="114">
        <v>1.9261064273186435</v>
      </c>
      <c r="K8" s="113">
        <v>-0.48042898621027064</v>
      </c>
      <c r="L8" s="113">
        <v>-0.500525271092414</v>
      </c>
      <c r="M8" s="162" t="s">
        <v>184</v>
      </c>
      <c r="N8" s="210"/>
      <c r="V8" s="210"/>
      <c r="W8" s="210"/>
      <c r="X8" s="210"/>
    </row>
    <row r="9" spans="2:24" ht="15">
      <c r="B9" s="13"/>
      <c r="C9" s="14" t="s">
        <v>19</v>
      </c>
      <c r="D9" s="14"/>
      <c r="E9" s="15"/>
      <c r="F9" s="16" t="s">
        <v>46</v>
      </c>
      <c r="G9" s="17">
        <v>-0.2632256221178295</v>
      </c>
      <c r="H9" s="18">
        <v>0.3005139944146009</v>
      </c>
      <c r="I9" s="18">
        <v>1.88386069356919</v>
      </c>
      <c r="J9" s="17">
        <v>1.9878664166265878</v>
      </c>
      <c r="K9" s="18">
        <v>-0.562408626958927</v>
      </c>
      <c r="L9" s="18">
        <v>-0.3458886361621296</v>
      </c>
      <c r="M9" s="227" t="s">
        <v>184</v>
      </c>
      <c r="N9" s="210"/>
      <c r="V9" s="210"/>
      <c r="W9" s="210"/>
      <c r="X9" s="210"/>
    </row>
    <row r="10" spans="2:24" ht="3.75" customHeight="1">
      <c r="B10" s="13"/>
      <c r="C10" s="14"/>
      <c r="D10" s="14"/>
      <c r="E10" s="15"/>
      <c r="F10" s="16"/>
      <c r="G10" s="17"/>
      <c r="H10" s="18"/>
      <c r="I10" s="18"/>
      <c r="J10" s="17"/>
      <c r="K10" s="18"/>
      <c r="L10" s="18"/>
      <c r="M10" s="227"/>
      <c r="N10" s="210"/>
      <c r="V10" s="210"/>
      <c r="W10" s="210"/>
      <c r="X10" s="210"/>
    </row>
    <row r="11" spans="2:24" ht="15.75" thickBot="1">
      <c r="B11" s="6" t="s">
        <v>29</v>
      </c>
      <c r="C11" s="7"/>
      <c r="D11" s="7"/>
      <c r="E11" s="8"/>
      <c r="F11" s="9"/>
      <c r="G11" s="152"/>
      <c r="H11" s="153"/>
      <c r="I11" s="153"/>
      <c r="J11" s="152"/>
      <c r="K11" s="153"/>
      <c r="L11" s="153"/>
      <c r="M11" s="228"/>
      <c r="N11" s="210"/>
      <c r="V11" s="210"/>
      <c r="W11" s="210"/>
      <c r="X11" s="210"/>
    </row>
    <row r="12" spans="2:24" ht="15">
      <c r="B12" s="13"/>
      <c r="C12" s="14" t="s">
        <v>0</v>
      </c>
      <c r="D12" s="14"/>
      <c r="E12" s="15"/>
      <c r="F12" s="16" t="s">
        <v>97</v>
      </c>
      <c r="G12" s="17">
        <v>3.5950030659232226</v>
      </c>
      <c r="H12" s="18">
        <v>3.2052656459961497</v>
      </c>
      <c r="I12" s="18">
        <v>3.262238549034336</v>
      </c>
      <c r="J12" s="17">
        <v>4.170252736232911</v>
      </c>
      <c r="K12" s="18">
        <v>0.003922695801279019</v>
      </c>
      <c r="L12" s="18">
        <v>0</v>
      </c>
      <c r="M12" s="227" t="s">
        <v>184</v>
      </c>
      <c r="N12" s="210"/>
      <c r="V12" s="210"/>
      <c r="W12" s="210"/>
      <c r="X12" s="210"/>
    </row>
    <row r="13" spans="2:24" ht="15">
      <c r="B13" s="13"/>
      <c r="C13" s="14"/>
      <c r="D13" s="14" t="s">
        <v>31</v>
      </c>
      <c r="E13" s="15"/>
      <c r="F13" s="16" t="s">
        <v>97</v>
      </c>
      <c r="G13" s="17">
        <v>2.3668421900249683</v>
      </c>
      <c r="H13" s="18">
        <v>3.7106719833064403</v>
      </c>
      <c r="I13" s="18">
        <v>3.253908915364974</v>
      </c>
      <c r="J13" s="17">
        <v>3.261381877956808</v>
      </c>
      <c r="K13" s="18">
        <v>0.08474688289946641</v>
      </c>
      <c r="L13" s="18">
        <v>0.3</v>
      </c>
      <c r="M13" s="227" t="s">
        <v>184</v>
      </c>
      <c r="N13" s="210"/>
      <c r="V13" s="210"/>
      <c r="W13" s="210"/>
      <c r="X13" s="210"/>
    </row>
    <row r="14" spans="2:24" ht="15">
      <c r="B14" s="13"/>
      <c r="C14" s="14"/>
      <c r="D14" s="14" t="s">
        <v>32</v>
      </c>
      <c r="E14" s="15"/>
      <c r="F14" s="16" t="s">
        <v>97</v>
      </c>
      <c r="G14" s="17">
        <v>3.4386987629245596</v>
      </c>
      <c r="H14" s="18">
        <v>2.2665696319456003</v>
      </c>
      <c r="I14" s="18">
        <v>1.030293351052734</v>
      </c>
      <c r="J14" s="17">
        <v>1.016311786599644</v>
      </c>
      <c r="K14" s="18">
        <v>0.26294442084497405</v>
      </c>
      <c r="L14" s="18">
        <v>0.1</v>
      </c>
      <c r="M14" s="227" t="s">
        <v>184</v>
      </c>
      <c r="N14" s="210"/>
      <c r="V14" s="210"/>
      <c r="W14" s="210"/>
      <c r="X14" s="210"/>
    </row>
    <row r="15" spans="2:24" ht="15">
      <c r="B15" s="13"/>
      <c r="C15" s="14"/>
      <c r="D15" s="14" t="s">
        <v>1</v>
      </c>
      <c r="E15" s="15"/>
      <c r="F15" s="16" t="s">
        <v>97</v>
      </c>
      <c r="G15" s="17">
        <v>13.97092206629111</v>
      </c>
      <c r="H15" s="18">
        <v>0.18040933980476836</v>
      </c>
      <c r="I15" s="18">
        <v>4.957533807215</v>
      </c>
      <c r="J15" s="17">
        <v>5.474607942656178</v>
      </c>
      <c r="K15" s="18">
        <v>-0.6400180342720461</v>
      </c>
      <c r="L15" s="18">
        <v>0.1</v>
      </c>
      <c r="M15" s="227" t="s">
        <v>184</v>
      </c>
      <c r="N15" s="210"/>
      <c r="V15" s="210"/>
      <c r="W15" s="210"/>
      <c r="X15" s="210"/>
    </row>
    <row r="16" spans="2:24" ht="15">
      <c r="B16" s="13"/>
      <c r="C16" s="14"/>
      <c r="D16" s="14" t="s">
        <v>33</v>
      </c>
      <c r="E16" s="15"/>
      <c r="F16" s="16" t="s">
        <v>97</v>
      </c>
      <c r="G16" s="17">
        <v>6.998743919286724</v>
      </c>
      <c r="H16" s="18">
        <v>4.11777658635657</v>
      </c>
      <c r="I16" s="18">
        <v>5.619040955440283</v>
      </c>
      <c r="J16" s="17">
        <v>8.277651517225195</v>
      </c>
      <c r="K16" s="18">
        <v>-0.09444098822496017</v>
      </c>
      <c r="L16" s="18">
        <v>-0.4941536864009777</v>
      </c>
      <c r="M16" s="227" t="s">
        <v>184</v>
      </c>
      <c r="N16" s="210"/>
      <c r="V16" s="210"/>
      <c r="W16" s="210"/>
      <c r="X16" s="210"/>
    </row>
    <row r="17" spans="2:24" ht="15">
      <c r="B17" s="13"/>
      <c r="C17" s="14"/>
      <c r="D17" s="14" t="s">
        <v>34</v>
      </c>
      <c r="E17" s="15"/>
      <c r="F17" s="16" t="s">
        <v>97</v>
      </c>
      <c r="G17" s="17">
        <v>8.227369562007226</v>
      </c>
      <c r="H17" s="18">
        <v>3.319204976845569</v>
      </c>
      <c r="I17" s="18">
        <v>5.711159534269299</v>
      </c>
      <c r="J17" s="17">
        <v>7.805544787022427</v>
      </c>
      <c r="K17" s="18">
        <v>-0.4059381417428085</v>
      </c>
      <c r="L17" s="18">
        <v>-0.3</v>
      </c>
      <c r="M17" s="227" t="s">
        <v>184</v>
      </c>
      <c r="N17" s="210"/>
      <c r="V17" s="210"/>
      <c r="W17" s="210"/>
      <c r="X17" s="210"/>
    </row>
    <row r="18" spans="2:24" ht="15">
      <c r="B18" s="13"/>
      <c r="C18" s="14"/>
      <c r="D18" s="14" t="s">
        <v>35</v>
      </c>
      <c r="E18" s="15"/>
      <c r="F18" s="16" t="s">
        <v>103</v>
      </c>
      <c r="G18" s="21">
        <v>4268.737999999899</v>
      </c>
      <c r="H18" s="22">
        <v>5004.395270425324</v>
      </c>
      <c r="I18" s="22">
        <v>5218.866074935879</v>
      </c>
      <c r="J18" s="21">
        <v>6012.378113473958</v>
      </c>
      <c r="K18" s="22">
        <v>421.76192480461395</v>
      </c>
      <c r="L18" s="22">
        <v>245.207130965111</v>
      </c>
      <c r="M18" s="229" t="s">
        <v>184</v>
      </c>
      <c r="N18" s="225"/>
      <c r="V18" s="210"/>
      <c r="W18" s="210"/>
      <c r="X18" s="210"/>
    </row>
    <row r="19" spans="2:24" ht="15">
      <c r="B19" s="13"/>
      <c r="C19" s="14" t="s">
        <v>14</v>
      </c>
      <c r="D19" s="14"/>
      <c r="E19" s="15"/>
      <c r="F19" s="16" t="s">
        <v>36</v>
      </c>
      <c r="G19" s="17">
        <v>-0.8110386325597149</v>
      </c>
      <c r="H19" s="18">
        <v>-0.7198982364824336</v>
      </c>
      <c r="I19" s="18">
        <v>-0.5659257851771499</v>
      </c>
      <c r="J19" s="17">
        <v>-0.03471281955414243</v>
      </c>
      <c r="K19" s="18">
        <v>0.09856815974957678</v>
      </c>
      <c r="L19" s="18">
        <v>-0.1</v>
      </c>
      <c r="M19" s="227" t="s">
        <v>184</v>
      </c>
      <c r="N19" s="210"/>
      <c r="V19" s="210"/>
      <c r="W19" s="210"/>
      <c r="X19" s="210"/>
    </row>
    <row r="20" spans="2:24" ht="15">
      <c r="B20" s="13"/>
      <c r="C20" s="14" t="s">
        <v>0</v>
      </c>
      <c r="D20" s="14"/>
      <c r="E20" s="15"/>
      <c r="F20" s="16" t="s">
        <v>104</v>
      </c>
      <c r="G20" s="21">
        <v>78070.813</v>
      </c>
      <c r="H20" s="22">
        <v>80815.32366018082</v>
      </c>
      <c r="I20" s="22">
        <v>85023.82630832074</v>
      </c>
      <c r="J20" s="21">
        <v>90330.17878807877</v>
      </c>
      <c r="K20" s="22">
        <v>-338.49371997313574</v>
      </c>
      <c r="L20" s="22">
        <v>-696.3502357441903</v>
      </c>
      <c r="M20" s="229" t="s">
        <v>184</v>
      </c>
      <c r="N20" s="225"/>
      <c r="V20" s="210"/>
      <c r="W20" s="210"/>
      <c r="X20" s="210"/>
    </row>
    <row r="21" spans="2:24" ht="3.75" customHeight="1">
      <c r="B21" s="13"/>
      <c r="C21" s="14"/>
      <c r="D21" s="14"/>
      <c r="E21" s="15"/>
      <c r="F21" s="16"/>
      <c r="G21" s="16"/>
      <c r="H21" s="19"/>
      <c r="I21" s="19"/>
      <c r="J21" s="16"/>
      <c r="K21" s="19">
        <v>0</v>
      </c>
      <c r="L21" s="19">
        <v>0</v>
      </c>
      <c r="M21" s="230"/>
      <c r="N21" s="210"/>
      <c r="V21" s="210"/>
      <c r="W21" s="210"/>
      <c r="X21" s="210"/>
    </row>
    <row r="22" spans="2:24" ht="15.75" thickBot="1">
      <c r="B22" s="6" t="s">
        <v>7</v>
      </c>
      <c r="C22" s="7"/>
      <c r="D22" s="7"/>
      <c r="E22" s="8"/>
      <c r="F22" s="9"/>
      <c r="G22" s="9"/>
      <c r="H22" s="20"/>
      <c r="I22" s="20"/>
      <c r="J22" s="9"/>
      <c r="K22" s="20"/>
      <c r="L22" s="20"/>
      <c r="M22" s="12"/>
      <c r="N22" s="210"/>
      <c r="V22" s="210"/>
      <c r="W22" s="210"/>
      <c r="X22" s="210"/>
    </row>
    <row r="23" spans="2:24" ht="15">
      <c r="B23" s="13"/>
      <c r="C23" s="14" t="s">
        <v>10</v>
      </c>
      <c r="D23" s="14"/>
      <c r="E23" s="15"/>
      <c r="F23" s="16" t="s">
        <v>130</v>
      </c>
      <c r="G23" s="21">
        <v>2267.09725</v>
      </c>
      <c r="H23" s="22">
        <v>2299.3905649210105</v>
      </c>
      <c r="I23" s="22">
        <v>2324.1066822269186</v>
      </c>
      <c r="J23" s="21">
        <v>2349.0848194674063</v>
      </c>
      <c r="K23" s="18">
        <v>0.882048409955587</v>
      </c>
      <c r="L23" s="18">
        <v>1.828205168589193</v>
      </c>
      <c r="M23" s="227" t="s">
        <v>184</v>
      </c>
      <c r="N23" s="225"/>
      <c r="V23" s="210"/>
      <c r="W23" s="210"/>
      <c r="X23" s="210"/>
    </row>
    <row r="24" spans="2:24" ht="15">
      <c r="B24" s="13"/>
      <c r="C24" s="14" t="s">
        <v>10</v>
      </c>
      <c r="D24" s="14"/>
      <c r="E24" s="15"/>
      <c r="F24" s="16" t="s">
        <v>117</v>
      </c>
      <c r="G24" s="17">
        <v>1.9768124032130316</v>
      </c>
      <c r="H24" s="18">
        <v>1.4244344798623416</v>
      </c>
      <c r="I24" s="18">
        <v>1.0748986137010093</v>
      </c>
      <c r="J24" s="17">
        <v>1.074741423511341</v>
      </c>
      <c r="K24" s="18">
        <v>0.038601381328632556</v>
      </c>
      <c r="L24" s="18">
        <v>0.1</v>
      </c>
      <c r="M24" s="227" t="s">
        <v>184</v>
      </c>
      <c r="N24" s="210"/>
      <c r="V24" s="210"/>
      <c r="W24" s="210"/>
      <c r="X24" s="210"/>
    </row>
    <row r="25" spans="2:24" ht="18">
      <c r="B25" s="13"/>
      <c r="C25" s="14" t="s">
        <v>38</v>
      </c>
      <c r="D25" s="14"/>
      <c r="E25" s="15"/>
      <c r="F25" s="16" t="s">
        <v>131</v>
      </c>
      <c r="G25" s="24">
        <v>314.23599999999993</v>
      </c>
      <c r="H25" s="23">
        <v>283.6410792550503</v>
      </c>
      <c r="I25" s="23">
        <v>261.01098337584006</v>
      </c>
      <c r="J25" s="24">
        <v>239.91212847509757</v>
      </c>
      <c r="K25" s="18">
        <v>3.541537934638484</v>
      </c>
      <c r="L25" s="18">
        <v>8.095786809207084</v>
      </c>
      <c r="M25" s="227" t="s">
        <v>184</v>
      </c>
      <c r="N25" s="225"/>
      <c r="V25" s="210"/>
      <c r="W25" s="210"/>
      <c r="X25" s="210"/>
    </row>
    <row r="26" spans="2:24" ht="15">
      <c r="B26" s="13"/>
      <c r="C26" s="14" t="s">
        <v>8</v>
      </c>
      <c r="D26" s="14"/>
      <c r="E26" s="15"/>
      <c r="F26" s="16" t="s">
        <v>11</v>
      </c>
      <c r="G26" s="17">
        <v>11.47698994539871</v>
      </c>
      <c r="H26" s="18">
        <v>10.300894631702262</v>
      </c>
      <c r="I26" s="18">
        <v>9.4687938181238</v>
      </c>
      <c r="J26" s="17">
        <v>8.697519521982144</v>
      </c>
      <c r="K26" s="18">
        <v>0.05344448083008402</v>
      </c>
      <c r="L26" s="18">
        <v>0.20360764794418174</v>
      </c>
      <c r="M26" s="227" t="s">
        <v>184</v>
      </c>
      <c r="N26" s="25"/>
      <c r="V26" s="210"/>
      <c r="W26" s="210"/>
      <c r="X26" s="210"/>
    </row>
    <row r="27" spans="2:24" ht="18">
      <c r="B27" s="13"/>
      <c r="C27" s="14" t="s">
        <v>106</v>
      </c>
      <c r="D27" s="14"/>
      <c r="E27" s="15"/>
      <c r="F27" s="16" t="s">
        <v>107</v>
      </c>
      <c r="G27" s="17">
        <v>1.4652483451047569</v>
      </c>
      <c r="H27" s="18">
        <v>0.5038424842073952</v>
      </c>
      <c r="I27" s="18">
        <v>0.1662760433674748</v>
      </c>
      <c r="J27" s="17">
        <v>-0.2888401300225496</v>
      </c>
      <c r="K27" s="18">
        <v>-0.1788048913846263</v>
      </c>
      <c r="L27" s="18">
        <v>-0.010905372502634236</v>
      </c>
      <c r="M27" s="227" t="s">
        <v>184</v>
      </c>
      <c r="N27" s="210"/>
      <c r="V27" s="210"/>
      <c r="W27" s="210"/>
      <c r="X27" s="210"/>
    </row>
    <row r="28" spans="2:24" ht="18">
      <c r="B28" s="13"/>
      <c r="C28" s="14" t="s">
        <v>108</v>
      </c>
      <c r="D28" s="14"/>
      <c r="E28" s="15"/>
      <c r="F28" s="16" t="s">
        <v>46</v>
      </c>
      <c r="G28" s="17">
        <v>1.5868221653290107</v>
      </c>
      <c r="H28" s="18">
        <v>1.7558206513711383</v>
      </c>
      <c r="I28" s="18">
        <v>2.1640782878181426</v>
      </c>
      <c r="J28" s="17">
        <v>3.0625963214203438</v>
      </c>
      <c r="K28" s="18">
        <v>-0.034873172584269696</v>
      </c>
      <c r="L28" s="18">
        <v>-0.10129964864397323</v>
      </c>
      <c r="M28" s="227" t="s">
        <v>184</v>
      </c>
      <c r="N28" s="210"/>
      <c r="V28" s="210"/>
      <c r="W28" s="210"/>
      <c r="X28" s="210"/>
    </row>
    <row r="29" spans="2:24" ht="18">
      <c r="B29" s="13"/>
      <c r="C29" s="14" t="s">
        <v>109</v>
      </c>
      <c r="D29" s="14"/>
      <c r="E29" s="15"/>
      <c r="F29" s="16" t="s">
        <v>46</v>
      </c>
      <c r="G29" s="17">
        <v>1.166243653820075</v>
      </c>
      <c r="H29" s="18">
        <v>1.9536316117830523</v>
      </c>
      <c r="I29" s="18">
        <v>4.088707201629589</v>
      </c>
      <c r="J29" s="17">
        <v>5.1113430617972995</v>
      </c>
      <c r="K29" s="18">
        <v>-0.6</v>
      </c>
      <c r="L29" s="18">
        <v>-0.4</v>
      </c>
      <c r="M29" s="227" t="s">
        <v>184</v>
      </c>
      <c r="N29" s="210"/>
      <c r="V29" s="210"/>
      <c r="W29" s="210"/>
      <c r="X29" s="210"/>
    </row>
    <row r="30" spans="2:24" ht="15">
      <c r="B30" s="13"/>
      <c r="C30" s="26" t="s">
        <v>92</v>
      </c>
      <c r="D30" s="26"/>
      <c r="E30" s="27"/>
      <c r="F30" s="28" t="s">
        <v>117</v>
      </c>
      <c r="G30" s="17">
        <v>2.372126850898354</v>
      </c>
      <c r="H30" s="18">
        <v>3.2684976866412967</v>
      </c>
      <c r="I30" s="18">
        <v>3.6578080418101706</v>
      </c>
      <c r="J30" s="17">
        <v>3.801092191554517</v>
      </c>
      <c r="K30" s="18">
        <v>-0.3486272285977208</v>
      </c>
      <c r="L30" s="18">
        <v>-0.21511119211987761</v>
      </c>
      <c r="M30" s="227" t="s">
        <v>184</v>
      </c>
      <c r="N30" s="210"/>
      <c r="V30" s="210"/>
      <c r="W30" s="210"/>
      <c r="X30" s="210"/>
    </row>
    <row r="31" spans="2:24" ht="18">
      <c r="B31" s="13"/>
      <c r="C31" s="14" t="s">
        <v>110</v>
      </c>
      <c r="D31" s="14"/>
      <c r="E31" s="15"/>
      <c r="F31" s="16" t="s">
        <v>46</v>
      </c>
      <c r="G31" s="168">
        <v>2.9137529137528873</v>
      </c>
      <c r="H31" s="25">
        <v>3.2565497599552913</v>
      </c>
      <c r="I31" s="25">
        <v>3.657323629038501</v>
      </c>
      <c r="J31" s="168">
        <v>3.8012302935933207</v>
      </c>
      <c r="K31" s="18">
        <v>-0.3</v>
      </c>
      <c r="L31" s="18">
        <v>-0.21596621937902682</v>
      </c>
      <c r="M31" s="227" t="s">
        <v>184</v>
      </c>
      <c r="N31" s="210"/>
      <c r="V31" s="210"/>
      <c r="W31" s="210"/>
      <c r="X31" s="210"/>
    </row>
    <row r="32" spans="2:24" ht="18">
      <c r="B32" s="13"/>
      <c r="C32" s="14" t="s">
        <v>111</v>
      </c>
      <c r="D32" s="14"/>
      <c r="E32" s="15"/>
      <c r="F32" s="16" t="s">
        <v>46</v>
      </c>
      <c r="G32" s="168">
        <v>3.2356362403998844</v>
      </c>
      <c r="H32" s="25">
        <v>3.372845468188885</v>
      </c>
      <c r="I32" s="25">
        <v>2.342984813014354</v>
      </c>
      <c r="J32" s="168">
        <v>1.8396894887884088</v>
      </c>
      <c r="K32" s="18">
        <v>0.08992545633681459</v>
      </c>
      <c r="L32" s="18">
        <v>0.2</v>
      </c>
      <c r="M32" s="227" t="s">
        <v>184</v>
      </c>
      <c r="N32" s="210"/>
      <c r="V32" s="210"/>
      <c r="W32" s="210"/>
      <c r="X32" s="210"/>
    </row>
    <row r="33" spans="2:24" ht="3.75" customHeight="1">
      <c r="B33" s="13"/>
      <c r="C33" s="14"/>
      <c r="D33" s="14"/>
      <c r="E33" s="15"/>
      <c r="F33" s="15"/>
      <c r="G33" s="16"/>
      <c r="H33" s="19"/>
      <c r="I33" s="19"/>
      <c r="J33" s="16"/>
      <c r="K33" s="19"/>
      <c r="L33" s="19"/>
      <c r="M33" s="230"/>
      <c r="N33" s="210"/>
      <c r="V33" s="210"/>
      <c r="W33" s="210"/>
      <c r="X33" s="210"/>
    </row>
    <row r="34" spans="2:24" ht="15.75" thickBot="1">
      <c r="B34" s="6" t="s">
        <v>39</v>
      </c>
      <c r="C34" s="7"/>
      <c r="D34" s="7"/>
      <c r="E34" s="8"/>
      <c r="F34" s="8"/>
      <c r="G34" s="9"/>
      <c r="H34" s="20"/>
      <c r="I34" s="20"/>
      <c r="J34" s="9"/>
      <c r="K34" s="20"/>
      <c r="L34" s="20"/>
      <c r="M34" s="12"/>
      <c r="N34" s="210"/>
      <c r="V34" s="210"/>
      <c r="W34" s="210"/>
      <c r="X34" s="210"/>
    </row>
    <row r="35" spans="2:24" ht="15">
      <c r="B35" s="13"/>
      <c r="C35" s="14" t="s">
        <v>9</v>
      </c>
      <c r="D35" s="14"/>
      <c r="E35" s="15"/>
      <c r="F35" s="16" t="s">
        <v>98</v>
      </c>
      <c r="G35" s="17">
        <v>2.997287776668216</v>
      </c>
      <c r="H35" s="18">
        <v>3.8427985319638367</v>
      </c>
      <c r="I35" s="18">
        <v>3.135643824286305</v>
      </c>
      <c r="J35" s="17">
        <v>3.1420028914391054</v>
      </c>
      <c r="K35" s="18">
        <v>0.14970990158332143</v>
      </c>
      <c r="L35" s="18">
        <v>0.14350802042328326</v>
      </c>
      <c r="M35" s="231" t="s">
        <v>184</v>
      </c>
      <c r="N35" s="210"/>
      <c r="V35" s="210"/>
      <c r="W35" s="210"/>
      <c r="X35" s="210"/>
    </row>
    <row r="36" spans="2:24" ht="15">
      <c r="B36" s="13"/>
      <c r="C36" s="14" t="s">
        <v>12</v>
      </c>
      <c r="D36" s="14"/>
      <c r="E36" s="15"/>
      <c r="F36" s="16" t="s">
        <v>99</v>
      </c>
      <c r="G36" s="17">
        <v>8.807390632548413</v>
      </c>
      <c r="H36" s="18">
        <v>9.142284190744773</v>
      </c>
      <c r="I36" s="18">
        <v>9.03712063612518</v>
      </c>
      <c r="J36" s="17">
        <v>8.931748075661373</v>
      </c>
      <c r="K36" s="18">
        <v>0.6445760882411964</v>
      </c>
      <c r="L36" s="18">
        <v>0.5</v>
      </c>
      <c r="M36" s="227" t="s">
        <v>184</v>
      </c>
      <c r="N36" s="210"/>
      <c r="V36" s="210"/>
      <c r="W36" s="210"/>
      <c r="X36" s="210"/>
    </row>
    <row r="37" spans="2:24" ht="3.75" customHeight="1">
      <c r="B37" s="13"/>
      <c r="C37" s="14"/>
      <c r="D37" s="14"/>
      <c r="E37" s="15"/>
      <c r="F37" s="15"/>
      <c r="G37" s="16"/>
      <c r="H37" s="19"/>
      <c r="I37" s="19"/>
      <c r="J37" s="16"/>
      <c r="K37" s="19"/>
      <c r="L37" s="19"/>
      <c r="M37" s="230"/>
      <c r="N37" s="210"/>
      <c r="V37" s="210"/>
      <c r="W37" s="210"/>
      <c r="X37" s="210"/>
    </row>
    <row r="38" spans="2:24" s="154" customFormat="1" ht="18" customHeight="1" thickBot="1">
      <c r="B38" s="6" t="s">
        <v>196</v>
      </c>
      <c r="C38" s="7"/>
      <c r="D38" s="7"/>
      <c r="E38" s="8"/>
      <c r="F38" s="8"/>
      <c r="G38" s="9"/>
      <c r="H38" s="20"/>
      <c r="I38" s="20"/>
      <c r="J38" s="9"/>
      <c r="K38" s="20"/>
      <c r="L38" s="20"/>
      <c r="M38" s="12"/>
      <c r="N38" s="210"/>
      <c r="O38"/>
      <c r="P38"/>
      <c r="Q38"/>
      <c r="R38"/>
      <c r="S38"/>
      <c r="T38"/>
      <c r="U38"/>
      <c r="V38" s="210"/>
      <c r="W38" s="210"/>
      <c r="X38" s="210"/>
    </row>
    <row r="39" spans="2:24" s="154" customFormat="1" ht="18">
      <c r="B39" s="211"/>
      <c r="C39" s="169" t="s">
        <v>194</v>
      </c>
      <c r="D39" s="169"/>
      <c r="E39" s="170"/>
      <c r="F39" s="29" t="s">
        <v>15</v>
      </c>
      <c r="G39" s="168">
        <v>-2.700588128668164</v>
      </c>
      <c r="H39" s="25">
        <v>-2.585345589192571</v>
      </c>
      <c r="I39" s="25">
        <v>-1.8325359360190925</v>
      </c>
      <c r="J39" s="168">
        <v>-1.0546313096555353</v>
      </c>
      <c r="K39" s="222">
        <v>-0.12990489652928527</v>
      </c>
      <c r="L39" s="222">
        <v>-0.132539027494621</v>
      </c>
      <c r="M39" s="232" t="s">
        <v>184</v>
      </c>
      <c r="N39" s="210"/>
      <c r="O39" s="210"/>
      <c r="P39" s="210"/>
      <c r="U39" s="210"/>
      <c r="V39" s="210"/>
      <c r="W39" s="210"/>
      <c r="X39" s="210"/>
    </row>
    <row r="40" spans="2:24" s="154" customFormat="1" ht="15">
      <c r="B40" s="211"/>
      <c r="C40" s="169" t="s">
        <v>162</v>
      </c>
      <c r="D40" s="169"/>
      <c r="E40" s="170"/>
      <c r="F40" s="29" t="s">
        <v>15</v>
      </c>
      <c r="G40" s="168">
        <v>52.4636584976357</v>
      </c>
      <c r="H40" s="25">
        <v>52.87871528282339</v>
      </c>
      <c r="I40" s="25">
        <v>52.648264195519126</v>
      </c>
      <c r="J40" s="168">
        <v>51.276962582918095</v>
      </c>
      <c r="K40" s="222">
        <v>0.36137443958421045</v>
      </c>
      <c r="L40" s="222">
        <v>0.36208915892356686</v>
      </c>
      <c r="M40" s="232" t="s">
        <v>184</v>
      </c>
      <c r="N40" s="210"/>
      <c r="O40" s="210"/>
      <c r="P40" s="210"/>
      <c r="U40" s="210"/>
      <c r="V40" s="210"/>
      <c r="W40" s="210"/>
      <c r="X40" s="210"/>
    </row>
    <row r="41" spans="2:24" s="154" customFormat="1" ht="15">
      <c r="B41" s="211"/>
      <c r="C41" s="169" t="s">
        <v>163</v>
      </c>
      <c r="D41" s="169"/>
      <c r="E41" s="170"/>
      <c r="F41" s="29" t="s">
        <v>15</v>
      </c>
      <c r="G41" s="168">
        <v>41.885807143399596</v>
      </c>
      <c r="H41" s="25">
        <v>39.77413008800386</v>
      </c>
      <c r="I41" s="25">
        <v>39.083590262820536</v>
      </c>
      <c r="J41" s="168">
        <v>38.80768935993356</v>
      </c>
      <c r="K41" s="222">
        <v>0.3662198228695104</v>
      </c>
      <c r="L41" s="222">
        <v>0.39919794626919014</v>
      </c>
      <c r="M41" s="232" t="s">
        <v>184</v>
      </c>
      <c r="N41" s="210"/>
      <c r="O41" s="210"/>
      <c r="P41" s="210"/>
      <c r="U41" s="210"/>
      <c r="V41" s="210"/>
      <c r="W41" s="210"/>
      <c r="X41" s="210"/>
    </row>
    <row r="42" spans="2:24" s="154" customFormat="1" ht="15">
      <c r="B42" s="211"/>
      <c r="C42" s="169" t="s">
        <v>164</v>
      </c>
      <c r="D42" s="169"/>
      <c r="E42" s="170"/>
      <c r="F42" s="29" t="s">
        <v>15</v>
      </c>
      <c r="G42" s="168">
        <v>44.58639527206776</v>
      </c>
      <c r="H42" s="25">
        <v>42.35947567719643</v>
      </c>
      <c r="I42" s="25">
        <v>40.916126198839635</v>
      </c>
      <c r="J42" s="168">
        <v>39.862320669589096</v>
      </c>
      <c r="K42" s="222">
        <v>0.496124719398793</v>
      </c>
      <c r="L42" s="222">
        <v>0.5317369737638202</v>
      </c>
      <c r="M42" s="232" t="s">
        <v>184</v>
      </c>
      <c r="N42" s="210"/>
      <c r="O42" s="210"/>
      <c r="P42" s="210"/>
      <c r="U42" s="210"/>
      <c r="V42" s="210"/>
      <c r="W42" s="210"/>
      <c r="X42" s="210"/>
    </row>
    <row r="43" spans="2:24" s="154" customFormat="1" ht="3.75" customHeight="1">
      <c r="B43" s="13"/>
      <c r="C43" s="14"/>
      <c r="D43" s="14"/>
      <c r="E43" s="15"/>
      <c r="F43" s="15"/>
      <c r="G43" s="16"/>
      <c r="H43" s="19"/>
      <c r="I43" s="19"/>
      <c r="J43" s="16"/>
      <c r="K43" s="19"/>
      <c r="L43" s="19"/>
      <c r="M43" s="230"/>
      <c r="N43" s="210"/>
      <c r="O43" s="210"/>
      <c r="P43" s="210"/>
      <c r="U43" s="210"/>
      <c r="V43" s="210"/>
      <c r="W43" s="210"/>
      <c r="X43" s="210"/>
    </row>
    <row r="44" spans="2:24" ht="15.75" thickBot="1">
      <c r="B44" s="6" t="s">
        <v>16</v>
      </c>
      <c r="C44" s="7"/>
      <c r="D44" s="7"/>
      <c r="E44" s="8"/>
      <c r="F44" s="8"/>
      <c r="G44" s="9"/>
      <c r="H44" s="20"/>
      <c r="I44" s="20"/>
      <c r="J44" s="9"/>
      <c r="K44" s="20"/>
      <c r="L44" s="20"/>
      <c r="M44" s="12"/>
      <c r="N44" s="210"/>
      <c r="O44" s="210"/>
      <c r="P44" s="210"/>
      <c r="U44" s="210"/>
      <c r="V44" s="210"/>
      <c r="W44" s="210"/>
      <c r="X44" s="210"/>
    </row>
    <row r="45" spans="2:24" ht="15">
      <c r="B45" s="13"/>
      <c r="C45" s="14" t="s">
        <v>100</v>
      </c>
      <c r="D45" s="14"/>
      <c r="E45" s="15"/>
      <c r="F45" s="16" t="s">
        <v>15</v>
      </c>
      <c r="G45" s="17">
        <v>2.351267891339078</v>
      </c>
      <c r="H45" s="18">
        <v>3.0539491253910334</v>
      </c>
      <c r="I45" s="18">
        <v>2.787586178329645</v>
      </c>
      <c r="J45" s="17">
        <v>3.17898082513067</v>
      </c>
      <c r="K45" s="18">
        <v>0.4415376473878827</v>
      </c>
      <c r="L45" s="18">
        <v>0.41583831908221347</v>
      </c>
      <c r="M45" s="227" t="s">
        <v>184</v>
      </c>
      <c r="N45" s="210"/>
      <c r="O45" s="210"/>
      <c r="P45" s="210"/>
      <c r="U45" s="210"/>
      <c r="V45" s="210"/>
      <c r="W45" s="210"/>
      <c r="X45" s="210"/>
    </row>
    <row r="46" spans="2:24" ht="15">
      <c r="B46" s="13"/>
      <c r="C46" s="14" t="s">
        <v>80</v>
      </c>
      <c r="D46" s="14"/>
      <c r="E46" s="15"/>
      <c r="F46" s="16" t="s">
        <v>15</v>
      </c>
      <c r="G46" s="17">
        <v>-1.3172684155647585</v>
      </c>
      <c r="H46" s="18">
        <v>-0.8167605025128064</v>
      </c>
      <c r="I46" s="18">
        <v>-0.8595435011908045</v>
      </c>
      <c r="J46" s="17">
        <v>-0.07020668766600774</v>
      </c>
      <c r="K46" s="18">
        <v>0.569949510365471</v>
      </c>
      <c r="L46" s="18">
        <v>0.5394508207792693</v>
      </c>
      <c r="M46" s="227" t="s">
        <v>184</v>
      </c>
      <c r="N46" s="210"/>
      <c r="O46" s="210"/>
      <c r="P46" s="210"/>
      <c r="U46" s="210"/>
      <c r="V46" s="210"/>
      <c r="W46" s="210"/>
      <c r="X46" s="210"/>
    </row>
    <row r="47" spans="2:24" ht="3.75" customHeight="1">
      <c r="B47" s="13"/>
      <c r="C47" s="14"/>
      <c r="D47" s="14"/>
      <c r="E47" s="15"/>
      <c r="F47" s="15"/>
      <c r="G47" s="16"/>
      <c r="H47" s="19"/>
      <c r="I47" s="19"/>
      <c r="J47" s="16"/>
      <c r="K47" s="19"/>
      <c r="L47" s="19"/>
      <c r="M47" s="230"/>
      <c r="N47" s="210"/>
      <c r="O47" s="210"/>
      <c r="P47" s="210"/>
      <c r="U47" s="210"/>
      <c r="V47" s="210"/>
      <c r="W47" s="210"/>
      <c r="X47" s="210"/>
    </row>
    <row r="48" spans="2:24" ht="15.75" hidden="1" outlineLevel="1" thickBot="1">
      <c r="B48" s="6" t="s">
        <v>17</v>
      </c>
      <c r="C48" s="7"/>
      <c r="D48" s="7"/>
      <c r="E48" s="8"/>
      <c r="F48" s="8"/>
      <c r="G48" s="9"/>
      <c r="H48" s="20"/>
      <c r="I48" s="20"/>
      <c r="J48" s="9"/>
      <c r="K48" s="20"/>
      <c r="L48" s="20"/>
      <c r="M48" s="12"/>
      <c r="N48" s="210"/>
      <c r="O48" s="210"/>
      <c r="P48" s="210"/>
      <c r="U48" s="210"/>
      <c r="V48" s="210"/>
      <c r="W48" s="210"/>
      <c r="X48" s="210"/>
    </row>
    <row r="49" spans="2:24" ht="15" hidden="1" outlineLevel="1">
      <c r="B49" s="13"/>
      <c r="C49" s="14" t="s">
        <v>41</v>
      </c>
      <c r="D49" s="14"/>
      <c r="E49" s="15"/>
      <c r="F49" s="16" t="s">
        <v>81</v>
      </c>
      <c r="G49" s="16"/>
      <c r="H49" s="19"/>
      <c r="I49" s="19"/>
      <c r="J49" s="16"/>
      <c r="K49" s="19"/>
      <c r="L49" s="19"/>
      <c r="M49" s="230"/>
      <c r="N49" s="210"/>
      <c r="O49" s="210"/>
      <c r="P49" s="210"/>
      <c r="U49" s="210"/>
      <c r="V49" s="210"/>
      <c r="W49" s="210"/>
      <c r="X49" s="210"/>
    </row>
    <row r="50" spans="2:24" ht="15" hidden="1" outlineLevel="1">
      <c r="B50" s="13"/>
      <c r="C50" s="14" t="s">
        <v>18</v>
      </c>
      <c r="D50" s="14"/>
      <c r="E50" s="15"/>
      <c r="F50" s="29" t="s">
        <v>81</v>
      </c>
      <c r="G50" s="16"/>
      <c r="H50" s="19"/>
      <c r="I50" s="19"/>
      <c r="J50" s="16"/>
      <c r="K50" s="19"/>
      <c r="L50" s="19"/>
      <c r="M50" s="230"/>
      <c r="N50" s="210"/>
      <c r="O50" s="210"/>
      <c r="P50" s="210"/>
      <c r="U50" s="210"/>
      <c r="V50" s="210"/>
      <c r="W50" s="210"/>
      <c r="X50" s="210"/>
    </row>
    <row r="51" spans="2:24" ht="3.75" customHeight="1" hidden="1" collapsed="1">
      <c r="B51" s="13"/>
      <c r="C51" s="14"/>
      <c r="D51" s="14"/>
      <c r="E51" s="15"/>
      <c r="F51" s="15"/>
      <c r="G51" s="16"/>
      <c r="H51" s="19"/>
      <c r="I51" s="19"/>
      <c r="J51" s="16"/>
      <c r="K51" s="19"/>
      <c r="L51" s="19"/>
      <c r="M51" s="230"/>
      <c r="N51" s="210"/>
      <c r="O51" s="210"/>
      <c r="P51" s="210"/>
      <c r="U51" s="210"/>
      <c r="V51" s="210"/>
      <c r="W51" s="210"/>
      <c r="X51" s="210"/>
    </row>
    <row r="52" spans="2:24" ht="15.75" thickBot="1">
      <c r="B52" s="6" t="s">
        <v>40</v>
      </c>
      <c r="C52" s="7"/>
      <c r="D52" s="7"/>
      <c r="E52" s="30"/>
      <c r="F52" s="8"/>
      <c r="G52" s="9"/>
      <c r="H52" s="20"/>
      <c r="I52" s="20"/>
      <c r="J52" s="9"/>
      <c r="K52" s="20"/>
      <c r="L52" s="20"/>
      <c r="M52" s="12"/>
      <c r="N52" s="210"/>
      <c r="O52" s="210"/>
      <c r="P52" s="210"/>
      <c r="U52" s="210"/>
      <c r="V52" s="210"/>
      <c r="W52" s="210"/>
      <c r="X52" s="210"/>
    </row>
    <row r="53" spans="2:24" ht="15">
      <c r="B53" s="13"/>
      <c r="C53" s="31" t="s">
        <v>45</v>
      </c>
      <c r="D53" s="31"/>
      <c r="E53" s="15"/>
      <c r="F53" s="16" t="s">
        <v>46</v>
      </c>
      <c r="G53" s="17">
        <v>3.2595625925949605</v>
      </c>
      <c r="H53" s="18">
        <v>3.4917588300971545</v>
      </c>
      <c r="I53" s="18">
        <v>4.548736976617661</v>
      </c>
      <c r="J53" s="17">
        <v>4.814704281955912</v>
      </c>
      <c r="K53" s="18">
        <v>-0.5</v>
      </c>
      <c r="L53" s="18">
        <v>-0.3</v>
      </c>
      <c r="M53" s="227" t="s">
        <v>184</v>
      </c>
      <c r="N53" s="210"/>
      <c r="O53" s="210"/>
      <c r="P53" s="210"/>
      <c r="U53" s="210"/>
      <c r="V53" s="210"/>
      <c r="W53" s="210"/>
      <c r="X53" s="210"/>
    </row>
    <row r="54" spans="2:24" ht="15" customHeight="1">
      <c r="B54" s="13"/>
      <c r="C54" s="14" t="s">
        <v>195</v>
      </c>
      <c r="D54" s="14"/>
      <c r="E54" s="15"/>
      <c r="F54" s="16" t="s">
        <v>42</v>
      </c>
      <c r="G54" s="32">
        <v>1.1096</v>
      </c>
      <c r="H54" s="33">
        <v>1.0956</v>
      </c>
      <c r="I54" s="33">
        <v>1.0953</v>
      </c>
      <c r="J54" s="32">
        <v>1.0953</v>
      </c>
      <c r="K54" s="18">
        <v>0.7</v>
      </c>
      <c r="L54" s="18">
        <v>0.7</v>
      </c>
      <c r="M54" s="227" t="s">
        <v>184</v>
      </c>
      <c r="N54" s="210"/>
      <c r="O54" s="210"/>
      <c r="P54" s="210"/>
      <c r="U54" s="210"/>
      <c r="V54" s="210"/>
      <c r="W54" s="210"/>
      <c r="X54" s="210"/>
    </row>
    <row r="55" spans="2:24" ht="18">
      <c r="B55" s="13"/>
      <c r="C55" s="14" t="s">
        <v>193</v>
      </c>
      <c r="D55" s="14"/>
      <c r="E55" s="15"/>
      <c r="F55" s="16" t="s">
        <v>42</v>
      </c>
      <c r="G55" s="17">
        <v>52.5</v>
      </c>
      <c r="H55" s="18">
        <v>38.9</v>
      </c>
      <c r="I55" s="18">
        <v>44.7</v>
      </c>
      <c r="J55" s="17">
        <v>47.1</v>
      </c>
      <c r="K55" s="18">
        <v>4.6</v>
      </c>
      <c r="L55" s="18">
        <v>1.2</v>
      </c>
      <c r="M55" s="227" t="s">
        <v>184</v>
      </c>
      <c r="N55" s="210"/>
      <c r="O55" s="210"/>
      <c r="P55" s="210"/>
      <c r="U55" s="210"/>
      <c r="V55" s="210"/>
      <c r="W55" s="210"/>
      <c r="X55" s="210"/>
    </row>
    <row r="56" spans="2:24" ht="15">
      <c r="B56" s="13"/>
      <c r="C56" s="14" t="s">
        <v>43</v>
      </c>
      <c r="D56" s="14"/>
      <c r="E56" s="15"/>
      <c r="F56" s="16" t="s">
        <v>46</v>
      </c>
      <c r="G56" s="17">
        <v>-46.93928085038645</v>
      </c>
      <c r="H56" s="18">
        <v>-25.904761904761912</v>
      </c>
      <c r="I56" s="18">
        <v>14.80719794344472</v>
      </c>
      <c r="J56" s="17">
        <v>5.420510523958825</v>
      </c>
      <c r="K56" s="18">
        <v>3.7</v>
      </c>
      <c r="L56" s="18">
        <v>-3.9</v>
      </c>
      <c r="M56" s="227" t="s">
        <v>184</v>
      </c>
      <c r="N56" s="210"/>
      <c r="O56" s="210"/>
      <c r="P56" s="210"/>
      <c r="U56" s="210"/>
      <c r="V56" s="210"/>
      <c r="W56" s="210"/>
      <c r="X56" s="210"/>
    </row>
    <row r="57" spans="2:24" ht="15">
      <c r="B57" s="13"/>
      <c r="C57" s="14" t="s">
        <v>44</v>
      </c>
      <c r="D57" s="14"/>
      <c r="E57" s="15"/>
      <c r="F57" s="16" t="s">
        <v>46</v>
      </c>
      <c r="G57" s="17">
        <v>-36.44681772959467</v>
      </c>
      <c r="H57" s="18">
        <v>-24.957944331438313</v>
      </c>
      <c r="I57" s="18">
        <v>14.838643355097275</v>
      </c>
      <c r="J57" s="17">
        <v>5.4205105239587965</v>
      </c>
      <c r="K57" s="18">
        <v>3.3</v>
      </c>
      <c r="L57" s="18">
        <v>-3.9</v>
      </c>
      <c r="M57" s="227" t="s">
        <v>184</v>
      </c>
      <c r="N57" s="210"/>
      <c r="O57" s="210"/>
      <c r="P57" s="210"/>
      <c r="U57" s="210"/>
      <c r="V57" s="210"/>
      <c r="W57" s="210"/>
      <c r="X57" s="210"/>
    </row>
    <row r="58" spans="2:24" ht="15">
      <c r="B58" s="13"/>
      <c r="C58" s="14" t="s">
        <v>179</v>
      </c>
      <c r="D58" s="14"/>
      <c r="E58" s="15"/>
      <c r="F58" s="16" t="s">
        <v>46</v>
      </c>
      <c r="G58" s="17">
        <v>-19.9</v>
      </c>
      <c r="H58" s="18">
        <v>-14.8</v>
      </c>
      <c r="I58" s="18">
        <v>3</v>
      </c>
      <c r="J58" s="17">
        <v>4.7</v>
      </c>
      <c r="K58" s="18">
        <v>-9.6</v>
      </c>
      <c r="L58" s="25">
        <v>-1.1</v>
      </c>
      <c r="M58" s="227" t="s">
        <v>184</v>
      </c>
      <c r="N58" s="210"/>
      <c r="O58" s="210"/>
      <c r="P58" s="210"/>
      <c r="U58" s="210"/>
      <c r="V58" s="210"/>
      <c r="W58" s="210"/>
      <c r="X58" s="210"/>
    </row>
    <row r="59" spans="2:24" ht="15">
      <c r="B59" s="13"/>
      <c r="C59" s="14" t="s">
        <v>180</v>
      </c>
      <c r="D59" s="14"/>
      <c r="E59" s="15"/>
      <c r="F59" s="16" t="s">
        <v>101</v>
      </c>
      <c r="G59" s="17">
        <v>0</v>
      </c>
      <c r="H59" s="18">
        <v>-0.3</v>
      </c>
      <c r="I59" s="18">
        <v>-0.3</v>
      </c>
      <c r="J59" s="17">
        <v>-0.2</v>
      </c>
      <c r="K59" s="18">
        <v>-0.1</v>
      </c>
      <c r="L59" s="18">
        <v>-0.2</v>
      </c>
      <c r="M59" s="162" t="s">
        <v>184</v>
      </c>
      <c r="N59" s="210"/>
      <c r="O59" s="210"/>
      <c r="P59" s="210"/>
      <c r="U59" s="210"/>
      <c r="V59" s="210"/>
      <c r="W59" s="210"/>
      <c r="X59" s="210"/>
    </row>
    <row r="60" spans="2:24" ht="15.75" thickBot="1">
      <c r="B60" s="34"/>
      <c r="C60" s="35" t="s">
        <v>183</v>
      </c>
      <c r="D60" s="35"/>
      <c r="E60" s="36"/>
      <c r="F60" s="37" t="s">
        <v>11</v>
      </c>
      <c r="G60" s="38">
        <v>0.9</v>
      </c>
      <c r="H60" s="39">
        <v>0.7</v>
      </c>
      <c r="I60" s="39">
        <v>0.9</v>
      </c>
      <c r="J60" s="38">
        <v>1.1</v>
      </c>
      <c r="K60" s="39">
        <v>-0.2</v>
      </c>
      <c r="L60" s="39">
        <v>-0.3</v>
      </c>
      <c r="M60" s="233" t="s">
        <v>184</v>
      </c>
      <c r="N60" s="210"/>
      <c r="O60" s="210"/>
      <c r="P60" s="210"/>
      <c r="U60" s="210"/>
      <c r="V60" s="210"/>
      <c r="W60" s="210"/>
      <c r="X60" s="210"/>
    </row>
    <row r="61" spans="2:13" ht="15.75" customHeight="1">
      <c r="B61" s="31" t="s">
        <v>102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5.75" customHeight="1">
      <c r="B62" s="31" t="s">
        <v>112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2:13" ht="15.75" customHeight="1">
      <c r="B63" s="31" t="s">
        <v>113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13" ht="15.75" customHeight="1">
      <c r="B64" s="31" t="s">
        <v>114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5">
      <c r="B65" s="31" t="s">
        <v>124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5">
      <c r="B66" s="31" t="s">
        <v>115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ht="15">
      <c r="B67" s="31" t="s">
        <v>176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 ht="15">
      <c r="B68" s="31" t="s">
        <v>177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3" s="154" customFormat="1" ht="15">
      <c r="B69" s="171" t="s">
        <v>190</v>
      </c>
      <c r="C69" s="171"/>
      <c r="D69" s="171"/>
      <c r="E69" s="171"/>
      <c r="F69" s="31"/>
      <c r="G69" s="31"/>
      <c r="H69" s="31"/>
      <c r="I69" s="31"/>
      <c r="J69" s="31"/>
      <c r="K69" s="31"/>
      <c r="L69" s="31"/>
      <c r="M69" s="31"/>
    </row>
    <row r="70" spans="2:13" s="154" customFormat="1" ht="15">
      <c r="B70" s="171" t="s">
        <v>191</v>
      </c>
      <c r="C70" s="171"/>
      <c r="D70" s="212"/>
      <c r="E70" s="171"/>
      <c r="F70" s="171"/>
      <c r="G70" s="31"/>
      <c r="H70" s="31"/>
      <c r="I70" s="31"/>
      <c r="J70" s="31"/>
      <c r="K70" s="31"/>
      <c r="L70" s="31"/>
      <c r="M70" s="31"/>
    </row>
    <row r="71" spans="2:13" ht="15">
      <c r="B71" s="31" t="s">
        <v>192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6:16" s="154" customFormat="1" ht="15">
      <c r="F72" s="171"/>
      <c r="G72" s="171"/>
      <c r="H72" s="171"/>
      <c r="I72" s="171"/>
      <c r="J72" s="171"/>
      <c r="K72" s="171"/>
      <c r="L72" s="171"/>
      <c r="M72" s="171"/>
      <c r="N72" s="201"/>
      <c r="O72" s="201"/>
      <c r="P72" s="201"/>
    </row>
    <row r="73" spans="3:4" s="171" customFormat="1" ht="15.75">
      <c r="C73" s="212"/>
      <c r="D73" s="213"/>
    </row>
    <row r="74" s="171" customFormat="1" ht="15"/>
    <row r="75" spans="5:14" ht="15">
      <c r="E75" s="201"/>
      <c r="F75" s="201"/>
      <c r="G75" s="201"/>
      <c r="H75" s="201"/>
      <c r="I75" s="201"/>
      <c r="J75" s="201"/>
      <c r="K75" s="201"/>
      <c r="L75" s="201"/>
      <c r="M75" s="201"/>
      <c r="N75" s="201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0" zoomScaleNormal="80" zoomScalePageLayoutView="0" workbookViewId="0" topLeftCell="A1">
      <selection activeCell="B4" sqref="B4:F5"/>
    </sheetView>
  </sheetViews>
  <sheetFormatPr defaultColWidth="9.140625" defaultRowHeight="15"/>
  <cols>
    <col min="1" max="5" width="3.140625" style="45" customWidth="1"/>
    <col min="6" max="6" width="29.8515625" style="45" customWidth="1"/>
    <col min="7" max="7" width="20.7109375" style="45" bestFit="1" customWidth="1"/>
    <col min="8" max="8" width="10.0039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119</v>
      </c>
    </row>
    <row r="2" spans="2:27" ht="15" customHeight="1">
      <c r="B2" s="239" t="str">
        <f>"Strednodobá predikcia "&amp;Súhrn!$H$4&amp;" - komponenty HDP [objem]"</f>
        <v>Strednodobá predikcia P1Q-2016 - komponenty HDP [objem]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1"/>
    </row>
    <row r="3" spans="2:27" ht="15" customHeight="1"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8"/>
    </row>
    <row r="4" spans="2:27" ht="15">
      <c r="B4" s="270" t="s">
        <v>30</v>
      </c>
      <c r="C4" s="271"/>
      <c r="D4" s="271"/>
      <c r="E4" s="271"/>
      <c r="F4" s="272"/>
      <c r="G4" s="275" t="s">
        <v>77</v>
      </c>
      <c r="H4" s="41" t="s">
        <v>37</v>
      </c>
      <c r="I4" s="257">
        <v>2016</v>
      </c>
      <c r="J4" s="257">
        <v>2017</v>
      </c>
      <c r="K4" s="283">
        <v>2018</v>
      </c>
      <c r="L4" s="279">
        <v>2015</v>
      </c>
      <c r="M4" s="280"/>
      <c r="N4" s="280"/>
      <c r="O4" s="280"/>
      <c r="P4" s="279">
        <v>2016</v>
      </c>
      <c r="Q4" s="280"/>
      <c r="R4" s="280"/>
      <c r="S4" s="280"/>
      <c r="T4" s="279">
        <v>2017</v>
      </c>
      <c r="U4" s="280"/>
      <c r="V4" s="280"/>
      <c r="W4" s="281"/>
      <c r="X4" s="280">
        <v>2018</v>
      </c>
      <c r="Y4" s="280"/>
      <c r="Z4" s="280"/>
      <c r="AA4" s="282"/>
    </row>
    <row r="5" spans="2:27" ht="15">
      <c r="B5" s="264"/>
      <c r="C5" s="265"/>
      <c r="D5" s="265"/>
      <c r="E5" s="265"/>
      <c r="F5" s="266"/>
      <c r="G5" s="268"/>
      <c r="H5" s="42">
        <v>2015</v>
      </c>
      <c r="I5" s="258"/>
      <c r="J5" s="258"/>
      <c r="K5" s="284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54"/>
      <c r="I6" s="55"/>
      <c r="J6" s="56"/>
      <c r="K6" s="54"/>
      <c r="L6" s="57"/>
      <c r="M6" s="57"/>
      <c r="N6" s="57"/>
      <c r="O6" s="58"/>
      <c r="P6" s="57"/>
      <c r="Q6" s="57"/>
      <c r="R6" s="57"/>
      <c r="S6" s="58"/>
      <c r="T6" s="59"/>
      <c r="U6" s="57"/>
      <c r="V6" s="57"/>
      <c r="W6" s="58"/>
      <c r="X6" s="57"/>
      <c r="Y6" s="57"/>
      <c r="Z6" s="57"/>
      <c r="AA6" s="60"/>
    </row>
    <row r="7" spans="2:27" ht="15">
      <c r="B7" s="61"/>
      <c r="C7" s="57" t="s">
        <v>0</v>
      </c>
      <c r="D7" s="57"/>
      <c r="E7" s="57"/>
      <c r="F7" s="58"/>
      <c r="G7" s="62" t="s">
        <v>134</v>
      </c>
      <c r="H7" s="83">
        <v>78070.813</v>
      </c>
      <c r="I7" s="84">
        <v>80815.32366018082</v>
      </c>
      <c r="J7" s="84">
        <v>85023.82630832074</v>
      </c>
      <c r="K7" s="83">
        <v>90330.17878807877</v>
      </c>
      <c r="L7" s="85">
        <v>19233.5573823517</v>
      </c>
      <c r="M7" s="85">
        <v>19418.6933918113</v>
      </c>
      <c r="N7" s="85">
        <v>19605.51109252</v>
      </c>
      <c r="O7" s="86">
        <v>19813.051133317</v>
      </c>
      <c r="P7" s="85">
        <v>19845.42319850582</v>
      </c>
      <c r="Q7" s="85">
        <v>20052.15018971005</v>
      </c>
      <c r="R7" s="85">
        <v>20321.20868945282</v>
      </c>
      <c r="S7" s="86">
        <v>20596.541582512124</v>
      </c>
      <c r="T7" s="87">
        <v>20845.53920381099</v>
      </c>
      <c r="U7" s="85">
        <v>21108.787613223492</v>
      </c>
      <c r="V7" s="85">
        <v>21387.45735800346</v>
      </c>
      <c r="W7" s="86">
        <v>21682.04213328279</v>
      </c>
      <c r="X7" s="85">
        <v>22073.657367488006</v>
      </c>
      <c r="Y7" s="85">
        <v>22405.56396863195</v>
      </c>
      <c r="Z7" s="85">
        <v>22760.052519136305</v>
      </c>
      <c r="AA7" s="88">
        <v>23090.9049328225</v>
      </c>
    </row>
    <row r="8" spans="2:27" ht="15">
      <c r="B8" s="61"/>
      <c r="C8" s="57"/>
      <c r="D8" s="57"/>
      <c r="E8" s="57" t="s">
        <v>31</v>
      </c>
      <c r="F8" s="58"/>
      <c r="G8" s="62" t="s">
        <v>134</v>
      </c>
      <c r="H8" s="86">
        <v>43698.47900000001</v>
      </c>
      <c r="I8" s="85">
        <v>45280.398142623955</v>
      </c>
      <c r="J8" s="22">
        <v>47487.58054837583</v>
      </c>
      <c r="K8" s="86">
        <v>49880.06116457417</v>
      </c>
      <c r="L8" s="85">
        <v>10801.5656563389</v>
      </c>
      <c r="M8" s="85">
        <v>10899.8065422318</v>
      </c>
      <c r="N8" s="85">
        <v>10969.591791081699</v>
      </c>
      <c r="O8" s="86">
        <v>11027.5150103476</v>
      </c>
      <c r="P8" s="85">
        <v>11114.960403409188</v>
      </c>
      <c r="Q8" s="85">
        <v>11259.741800029346</v>
      </c>
      <c r="R8" s="85">
        <v>11388.947087645738</v>
      </c>
      <c r="S8" s="86">
        <v>11516.748851539685</v>
      </c>
      <c r="T8" s="87">
        <v>11655.855759845863</v>
      </c>
      <c r="U8" s="85">
        <v>11797.716678068477</v>
      </c>
      <c r="V8" s="85">
        <v>11943.448250974196</v>
      </c>
      <c r="W8" s="86">
        <v>12090.559859487295</v>
      </c>
      <c r="X8" s="85">
        <v>12239.679889767156</v>
      </c>
      <c r="Y8" s="85">
        <v>12392.340274785945</v>
      </c>
      <c r="Z8" s="85">
        <v>12548.200344603889</v>
      </c>
      <c r="AA8" s="88">
        <v>12699.840655417176</v>
      </c>
    </row>
    <row r="9" spans="2:27" ht="15">
      <c r="B9" s="61"/>
      <c r="C9" s="57"/>
      <c r="D9" s="57"/>
      <c r="E9" s="57" t="s">
        <v>32</v>
      </c>
      <c r="F9" s="58"/>
      <c r="G9" s="62" t="s">
        <v>134</v>
      </c>
      <c r="H9" s="86">
        <v>14853.80000000001</v>
      </c>
      <c r="I9" s="85">
        <v>15460.501107804372</v>
      </c>
      <c r="J9" s="85">
        <v>15927.967852634396</v>
      </c>
      <c r="K9" s="86">
        <v>16431.377859102264</v>
      </c>
      <c r="L9" s="85">
        <v>3644.50920142909</v>
      </c>
      <c r="M9" s="85">
        <v>3692.56035060254</v>
      </c>
      <c r="N9" s="85">
        <v>3740.51479394248</v>
      </c>
      <c r="O9" s="86">
        <v>3776.2156540259</v>
      </c>
      <c r="P9" s="85">
        <v>3806.9650071002866</v>
      </c>
      <c r="Q9" s="85">
        <v>3846.8683487835624</v>
      </c>
      <c r="R9" s="85">
        <v>3886.0306382629215</v>
      </c>
      <c r="S9" s="86">
        <v>3920.6371136576026</v>
      </c>
      <c r="T9" s="87">
        <v>3946.0816630923637</v>
      </c>
      <c r="U9" s="85">
        <v>3968.334941891493</v>
      </c>
      <c r="V9" s="85">
        <v>3993.181214461574</v>
      </c>
      <c r="W9" s="86">
        <v>4020.370033188964</v>
      </c>
      <c r="X9" s="85">
        <v>4053.9304963109985</v>
      </c>
      <c r="Y9" s="85">
        <v>4089.5214236525335</v>
      </c>
      <c r="Z9" s="85">
        <v>4125.633768218225</v>
      </c>
      <c r="AA9" s="88">
        <v>4162.292170920507</v>
      </c>
    </row>
    <row r="10" spans="2:27" ht="15">
      <c r="B10" s="61"/>
      <c r="C10" s="57"/>
      <c r="D10" s="57"/>
      <c r="E10" s="57" t="s">
        <v>1</v>
      </c>
      <c r="F10" s="58"/>
      <c r="G10" s="62" t="s">
        <v>134</v>
      </c>
      <c r="H10" s="86">
        <v>17968.563999999988</v>
      </c>
      <c r="I10" s="85">
        <v>18157.805891974578</v>
      </c>
      <c r="J10" s="85">
        <v>19428.003544779334</v>
      </c>
      <c r="K10" s="86">
        <v>20915.842103947303</v>
      </c>
      <c r="L10" s="85">
        <v>4158.33873112682</v>
      </c>
      <c r="M10" s="85">
        <v>4359.4983666933</v>
      </c>
      <c r="N10" s="85">
        <v>4621.46149537695</v>
      </c>
      <c r="O10" s="86">
        <v>4829.26540680292</v>
      </c>
      <c r="P10" s="85">
        <v>4464.491994094561</v>
      </c>
      <c r="Q10" s="85">
        <v>4458.630006702098</v>
      </c>
      <c r="R10" s="85">
        <v>4555.559124201591</v>
      </c>
      <c r="S10" s="86">
        <v>4679.12476697633</v>
      </c>
      <c r="T10" s="87">
        <v>4754.819706896603</v>
      </c>
      <c r="U10" s="85">
        <v>4822.011089996818</v>
      </c>
      <c r="V10" s="85">
        <v>4889.732444796188</v>
      </c>
      <c r="W10" s="86">
        <v>4961.440303089728</v>
      </c>
      <c r="X10" s="85">
        <v>5086.976812608972</v>
      </c>
      <c r="Y10" s="85">
        <v>5191.131150665437</v>
      </c>
      <c r="Z10" s="85">
        <v>5280.207052489034</v>
      </c>
      <c r="AA10" s="88">
        <v>5357.527088183858</v>
      </c>
    </row>
    <row r="11" spans="2:27" ht="15">
      <c r="B11" s="61"/>
      <c r="C11" s="57"/>
      <c r="D11" s="57"/>
      <c r="E11" s="57" t="s">
        <v>2</v>
      </c>
      <c r="F11" s="58"/>
      <c r="G11" s="62" t="s">
        <v>134</v>
      </c>
      <c r="H11" s="86">
        <v>76520.843</v>
      </c>
      <c r="I11" s="85">
        <v>78898.7051424029</v>
      </c>
      <c r="J11" s="85">
        <v>82843.55194578956</v>
      </c>
      <c r="K11" s="86">
        <v>87227.28112762373</v>
      </c>
      <c r="L11" s="85">
        <v>18604.41358889481</v>
      </c>
      <c r="M11" s="85">
        <v>18951.86525952764</v>
      </c>
      <c r="N11" s="85">
        <v>19331.568080401128</v>
      </c>
      <c r="O11" s="86">
        <v>19632.99607117642</v>
      </c>
      <c r="P11" s="85">
        <v>19386.417404604035</v>
      </c>
      <c r="Q11" s="85">
        <v>19565.240155515006</v>
      </c>
      <c r="R11" s="85">
        <v>19830.53685011025</v>
      </c>
      <c r="S11" s="86">
        <v>20116.510732173618</v>
      </c>
      <c r="T11" s="87">
        <v>20356.757129834827</v>
      </c>
      <c r="U11" s="85">
        <v>20588.062709956786</v>
      </c>
      <c r="V11" s="85">
        <v>20826.361910231957</v>
      </c>
      <c r="W11" s="86">
        <v>21072.370195765987</v>
      </c>
      <c r="X11" s="85">
        <v>21380.587198687124</v>
      </c>
      <c r="Y11" s="85">
        <v>21672.992849103917</v>
      </c>
      <c r="Z11" s="85">
        <v>21954.041165311148</v>
      </c>
      <c r="AA11" s="88">
        <v>22219.65991452154</v>
      </c>
    </row>
    <row r="12" spans="2:27" ht="15">
      <c r="B12" s="61"/>
      <c r="C12" s="57"/>
      <c r="D12" s="57" t="s">
        <v>33</v>
      </c>
      <c r="E12" s="57"/>
      <c r="F12" s="58"/>
      <c r="G12" s="62" t="s">
        <v>134</v>
      </c>
      <c r="H12" s="86">
        <v>73226.576</v>
      </c>
      <c r="I12" s="85">
        <v>74961.18370804642</v>
      </c>
      <c r="J12" s="85">
        <v>80744.94892025275</v>
      </c>
      <c r="K12" s="86">
        <v>89361.3937711897</v>
      </c>
      <c r="L12" s="85">
        <v>18189.0285132384</v>
      </c>
      <c r="M12" s="85">
        <v>18083.703668643</v>
      </c>
      <c r="N12" s="85">
        <v>18293.6144587877</v>
      </c>
      <c r="O12" s="86">
        <v>18660.2293593309</v>
      </c>
      <c r="P12" s="85">
        <v>18342.02890549691</v>
      </c>
      <c r="Q12" s="85">
        <v>18556.896061432682</v>
      </c>
      <c r="R12" s="85">
        <v>18851.847620063792</v>
      </c>
      <c r="S12" s="86">
        <v>19210.411121053017</v>
      </c>
      <c r="T12" s="87">
        <v>19575.683944547935</v>
      </c>
      <c r="U12" s="85">
        <v>19973.311856742403</v>
      </c>
      <c r="V12" s="85">
        <v>20386.318719794304</v>
      </c>
      <c r="W12" s="86">
        <v>20809.63439916811</v>
      </c>
      <c r="X12" s="85">
        <v>21496.992404599194</v>
      </c>
      <c r="Y12" s="85">
        <v>22017.063829537357</v>
      </c>
      <c r="Z12" s="85">
        <v>22642.827189925803</v>
      </c>
      <c r="AA12" s="88">
        <v>23204.510347127343</v>
      </c>
    </row>
    <row r="13" spans="2:27" ht="15">
      <c r="B13" s="61"/>
      <c r="C13" s="57"/>
      <c r="D13" s="57" t="s">
        <v>34</v>
      </c>
      <c r="E13" s="57"/>
      <c r="F13" s="58"/>
      <c r="G13" s="62" t="s">
        <v>134</v>
      </c>
      <c r="H13" s="86">
        <v>71332.2969999999</v>
      </c>
      <c r="I13" s="85">
        <v>72516.51471978439</v>
      </c>
      <c r="J13" s="85">
        <v>78365.91077764427</v>
      </c>
      <c r="K13" s="86">
        <v>86444.78686714642</v>
      </c>
      <c r="L13" s="85">
        <v>17466.0547671659</v>
      </c>
      <c r="M13" s="85">
        <v>17681.8281955817</v>
      </c>
      <c r="N13" s="85">
        <v>17976.1928219095</v>
      </c>
      <c r="O13" s="86">
        <v>18208.2212153428</v>
      </c>
      <c r="P13" s="85">
        <v>17745.867334252333</v>
      </c>
      <c r="Q13" s="85">
        <v>17899.566142611682</v>
      </c>
      <c r="R13" s="85">
        <v>18241.865294072133</v>
      </c>
      <c r="S13" s="86">
        <v>18629.215948848247</v>
      </c>
      <c r="T13" s="87">
        <v>18994.461252613724</v>
      </c>
      <c r="U13" s="85">
        <v>19387.47532553063</v>
      </c>
      <c r="V13" s="85">
        <v>19787.18546856373</v>
      </c>
      <c r="W13" s="86">
        <v>20196.78873093618</v>
      </c>
      <c r="X13" s="85">
        <v>20832.440476347187</v>
      </c>
      <c r="Y13" s="85">
        <v>21325.493812054196</v>
      </c>
      <c r="Z13" s="85">
        <v>21889.1037645812</v>
      </c>
      <c r="AA13" s="88">
        <v>22397.748814163842</v>
      </c>
    </row>
    <row r="14" spans="2:27" ht="15.75" thickBot="1">
      <c r="B14" s="63"/>
      <c r="C14" s="64"/>
      <c r="D14" s="64" t="s">
        <v>35</v>
      </c>
      <c r="E14" s="64"/>
      <c r="F14" s="65"/>
      <c r="G14" s="104" t="s">
        <v>134</v>
      </c>
      <c r="H14" s="89">
        <v>1894.2790000001005</v>
      </c>
      <c r="I14" s="90">
        <v>2444.6689882620085</v>
      </c>
      <c r="J14" s="90">
        <v>2379.038142608486</v>
      </c>
      <c r="K14" s="89">
        <v>2916.606904043274</v>
      </c>
      <c r="L14" s="90">
        <v>722.973746072501</v>
      </c>
      <c r="M14" s="90">
        <v>401.8754730613</v>
      </c>
      <c r="N14" s="90">
        <v>317.42163687819993</v>
      </c>
      <c r="O14" s="89">
        <v>452.0081439880996</v>
      </c>
      <c r="P14" s="90">
        <v>596.1615712445782</v>
      </c>
      <c r="Q14" s="90">
        <v>657.3299188210003</v>
      </c>
      <c r="R14" s="90">
        <v>609.9823259916593</v>
      </c>
      <c r="S14" s="89">
        <v>581.1951722047706</v>
      </c>
      <c r="T14" s="91">
        <v>581.2226919342102</v>
      </c>
      <c r="U14" s="90">
        <v>585.8365312117712</v>
      </c>
      <c r="V14" s="90">
        <v>599.1332512305744</v>
      </c>
      <c r="W14" s="89">
        <v>612.8456682319302</v>
      </c>
      <c r="X14" s="90">
        <v>664.5519282520072</v>
      </c>
      <c r="Y14" s="90">
        <v>691.5700174831618</v>
      </c>
      <c r="Z14" s="90">
        <v>753.723425344604</v>
      </c>
      <c r="AA14" s="92">
        <v>806.7615329635009</v>
      </c>
    </row>
    <row r="15" ht="15.75" thickBot="1">
      <c r="G15" s="68"/>
    </row>
    <row r="16" spans="2:27" ht="15" customHeight="1">
      <c r="B16" s="239" t="str">
        <f>"Strednodobá predikcia "&amp;Súhrn!$H$4&amp;" - komponenty HDP [zmena oproti predchádzajúcemu obdobiu]"</f>
        <v>Strednodobá predikcia P1Q-2016 - komponenty HDP [zmena oproti predchádzajúcemu obdobiu]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1"/>
    </row>
    <row r="17" spans="2:27" ht="15" customHeight="1">
      <c r="B17" s="276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8"/>
    </row>
    <row r="18" spans="2:27" ht="15">
      <c r="B18" s="270" t="s">
        <v>30</v>
      </c>
      <c r="C18" s="271"/>
      <c r="D18" s="271"/>
      <c r="E18" s="271"/>
      <c r="F18" s="272"/>
      <c r="G18" s="275" t="s">
        <v>77</v>
      </c>
      <c r="H18" s="41" t="s">
        <v>37</v>
      </c>
      <c r="I18" s="257">
        <f>I$4</f>
        <v>2016</v>
      </c>
      <c r="J18" s="257">
        <f>J$4</f>
        <v>2017</v>
      </c>
      <c r="K18" s="283">
        <f>K$4</f>
        <v>2018</v>
      </c>
      <c r="L18" s="279">
        <f>L$4</f>
        <v>2015</v>
      </c>
      <c r="M18" s="280"/>
      <c r="N18" s="280"/>
      <c r="O18" s="280"/>
      <c r="P18" s="279">
        <f>P$4</f>
        <v>2016</v>
      </c>
      <c r="Q18" s="280"/>
      <c r="R18" s="280"/>
      <c r="S18" s="280"/>
      <c r="T18" s="279">
        <f>T$4</f>
        <v>2017</v>
      </c>
      <c r="U18" s="280"/>
      <c r="V18" s="280"/>
      <c r="W18" s="281"/>
      <c r="X18" s="280">
        <f>X$4</f>
        <v>2018</v>
      </c>
      <c r="Y18" s="280"/>
      <c r="Z18" s="280"/>
      <c r="AA18" s="282"/>
    </row>
    <row r="19" spans="2:27" ht="15">
      <c r="B19" s="264"/>
      <c r="C19" s="265"/>
      <c r="D19" s="265"/>
      <c r="E19" s="265"/>
      <c r="F19" s="266"/>
      <c r="G19" s="268"/>
      <c r="H19" s="42">
        <f>$H$5</f>
        <v>2015</v>
      </c>
      <c r="I19" s="258"/>
      <c r="J19" s="258"/>
      <c r="K19" s="284"/>
      <c r="L19" s="46" t="s">
        <v>3</v>
      </c>
      <c r="M19" s="46" t="s">
        <v>4</v>
      </c>
      <c r="N19" s="46" t="s">
        <v>5</v>
      </c>
      <c r="O19" s="157" t="s">
        <v>6</v>
      </c>
      <c r="P19" s="46" t="s">
        <v>3</v>
      </c>
      <c r="Q19" s="46" t="s">
        <v>4</v>
      </c>
      <c r="R19" s="46" t="s">
        <v>5</v>
      </c>
      <c r="S19" s="157" t="s">
        <v>6</v>
      </c>
      <c r="T19" s="48" t="s">
        <v>3</v>
      </c>
      <c r="U19" s="46" t="s">
        <v>4</v>
      </c>
      <c r="V19" s="46" t="s">
        <v>5</v>
      </c>
      <c r="W19" s="157" t="s">
        <v>6</v>
      </c>
      <c r="X19" s="46" t="s">
        <v>3</v>
      </c>
      <c r="Y19" s="46" t="s">
        <v>4</v>
      </c>
      <c r="Z19" s="46" t="s">
        <v>5</v>
      </c>
      <c r="AA19" s="49" t="s">
        <v>6</v>
      </c>
    </row>
    <row r="20" spans="2:27" ht="3.75" customHeight="1">
      <c r="B20" s="50"/>
      <c r="C20" s="51"/>
      <c r="D20" s="51"/>
      <c r="E20" s="51"/>
      <c r="F20" s="52"/>
      <c r="G20" s="40"/>
      <c r="H20" s="54"/>
      <c r="I20" s="55"/>
      <c r="J20" s="56"/>
      <c r="K20" s="54"/>
      <c r="L20" s="57"/>
      <c r="M20" s="57"/>
      <c r="N20" s="57"/>
      <c r="O20" s="58"/>
      <c r="P20" s="57"/>
      <c r="Q20" s="57"/>
      <c r="R20" s="57"/>
      <c r="S20" s="58"/>
      <c r="T20" s="59"/>
      <c r="U20" s="57"/>
      <c r="V20" s="57"/>
      <c r="W20" s="58"/>
      <c r="X20" s="57"/>
      <c r="Y20" s="57"/>
      <c r="Z20" s="57"/>
      <c r="AA20" s="60"/>
    </row>
    <row r="21" spans="2:27" ht="15">
      <c r="B21" s="61"/>
      <c r="C21" s="57" t="s">
        <v>0</v>
      </c>
      <c r="D21" s="57"/>
      <c r="E21" s="57"/>
      <c r="F21" s="58"/>
      <c r="G21" s="62" t="s">
        <v>135</v>
      </c>
      <c r="H21" s="75">
        <v>3.5950030659232226</v>
      </c>
      <c r="I21" s="76">
        <v>3.2052656459961497</v>
      </c>
      <c r="J21" s="76">
        <v>3.262238549034336</v>
      </c>
      <c r="K21" s="75">
        <v>4.170252736232911</v>
      </c>
      <c r="L21" s="76">
        <v>0.9467799131660968</v>
      </c>
      <c r="M21" s="76">
        <v>1.0084199426104874</v>
      </c>
      <c r="N21" s="76">
        <v>1.0200185936599837</v>
      </c>
      <c r="O21" s="75">
        <v>1.014015261379896</v>
      </c>
      <c r="P21" s="76">
        <v>0.5512458000000748</v>
      </c>
      <c r="Q21" s="76">
        <v>0.6154199999999719</v>
      </c>
      <c r="R21" s="76">
        <v>0.8229708866386574</v>
      </c>
      <c r="S21" s="75">
        <v>0.8955168673552265</v>
      </c>
      <c r="T21" s="77">
        <v>0.7495315781946346</v>
      </c>
      <c r="U21" s="76">
        <v>0.794598742891182</v>
      </c>
      <c r="V21" s="76">
        <v>0.8399762257354411</v>
      </c>
      <c r="W21" s="75">
        <v>0.880742429442293</v>
      </c>
      <c r="X21" s="76">
        <v>1.3038260251871776</v>
      </c>
      <c r="Y21" s="76">
        <v>1.0026792336817607</v>
      </c>
      <c r="Z21" s="76">
        <v>1.071230007768719</v>
      </c>
      <c r="AA21" s="78">
        <v>0.9383169898709696</v>
      </c>
    </row>
    <row r="22" spans="2:27" ht="15">
      <c r="B22" s="61"/>
      <c r="C22" s="57"/>
      <c r="D22" s="57"/>
      <c r="E22" s="57" t="s">
        <v>31</v>
      </c>
      <c r="F22" s="58"/>
      <c r="G22" s="62" t="s">
        <v>135</v>
      </c>
      <c r="H22" s="75">
        <v>2.3668421900249683</v>
      </c>
      <c r="I22" s="76">
        <v>3.7106719833064403</v>
      </c>
      <c r="J22" s="76">
        <v>3.253908915364974</v>
      </c>
      <c r="K22" s="75">
        <v>3.261381877956808</v>
      </c>
      <c r="L22" s="76">
        <v>0.4978679968358506</v>
      </c>
      <c r="M22" s="76">
        <v>0.7376894715787898</v>
      </c>
      <c r="N22" s="76">
        <v>0.7186415952903786</v>
      </c>
      <c r="O22" s="75">
        <v>0.6635400714445296</v>
      </c>
      <c r="P22" s="76">
        <v>1.4425234900000277</v>
      </c>
      <c r="Q22" s="76">
        <v>0.8024124999999458</v>
      </c>
      <c r="R22" s="76">
        <v>0.7821546999999782</v>
      </c>
      <c r="S22" s="75">
        <v>0.7382859603484349</v>
      </c>
      <c r="T22" s="77">
        <v>0.8028972716729328</v>
      </c>
      <c r="U22" s="76">
        <v>0.8432544019127732</v>
      </c>
      <c r="V22" s="76">
        <v>0.8406843383168052</v>
      </c>
      <c r="W22" s="75">
        <v>0.8527607458248383</v>
      </c>
      <c r="X22" s="76">
        <v>0.7970359792556394</v>
      </c>
      <c r="Y22" s="76">
        <v>0.7795926857277351</v>
      </c>
      <c r="Z22" s="76">
        <v>0.7698247734755768</v>
      </c>
      <c r="AA22" s="78">
        <v>0.7427902781118831</v>
      </c>
    </row>
    <row r="23" spans="2:27" ht="15">
      <c r="B23" s="61"/>
      <c r="C23" s="57"/>
      <c r="D23" s="57"/>
      <c r="E23" s="57" t="s">
        <v>32</v>
      </c>
      <c r="F23" s="58"/>
      <c r="G23" s="62" t="s">
        <v>135</v>
      </c>
      <c r="H23" s="75">
        <v>3.4386987629245596</v>
      </c>
      <c r="I23" s="76">
        <v>2.2665696319456003</v>
      </c>
      <c r="J23" s="76">
        <v>1.030293351052734</v>
      </c>
      <c r="K23" s="75">
        <v>1.016311786599644</v>
      </c>
      <c r="L23" s="76">
        <v>0.40735797052579414</v>
      </c>
      <c r="M23" s="76">
        <v>1.0790598939658764</v>
      </c>
      <c r="N23" s="76">
        <v>1.069098229226583</v>
      </c>
      <c r="O23" s="75">
        <v>0.6843431569206757</v>
      </c>
      <c r="P23" s="76">
        <v>0.2967665178525749</v>
      </c>
      <c r="Q23" s="76">
        <v>0.4181694673716976</v>
      </c>
      <c r="R23" s="76">
        <v>0.46287990010267777</v>
      </c>
      <c r="S23" s="75">
        <v>0.377168042464632</v>
      </c>
      <c r="T23" s="77">
        <v>0.16481362293188795</v>
      </c>
      <c r="U23" s="76">
        <v>0.12725442442085466</v>
      </c>
      <c r="V23" s="76">
        <v>0.18751152323162046</v>
      </c>
      <c r="W23" s="75">
        <v>0.21879305123377435</v>
      </c>
      <c r="X23" s="76">
        <v>0.27371901541282284</v>
      </c>
      <c r="Y23" s="76">
        <v>0.29533749562877176</v>
      </c>
      <c r="Z23" s="76">
        <v>0.2934353297814738</v>
      </c>
      <c r="AA23" s="78">
        <v>0.3221650493069603</v>
      </c>
    </row>
    <row r="24" spans="2:27" ht="15">
      <c r="B24" s="61"/>
      <c r="C24" s="57"/>
      <c r="D24" s="57"/>
      <c r="E24" s="57" t="s">
        <v>1</v>
      </c>
      <c r="F24" s="58"/>
      <c r="G24" s="62" t="s">
        <v>135</v>
      </c>
      <c r="H24" s="75">
        <v>13.97092206629111</v>
      </c>
      <c r="I24" s="76">
        <v>0.18040933980476836</v>
      </c>
      <c r="J24" s="76">
        <v>4.957533807215</v>
      </c>
      <c r="K24" s="75">
        <v>5.474607942656178</v>
      </c>
      <c r="L24" s="76">
        <v>2.710034207054562</v>
      </c>
      <c r="M24" s="76">
        <v>4.684304557494585</v>
      </c>
      <c r="N24" s="76">
        <v>6.344308816317536</v>
      </c>
      <c r="O24" s="75">
        <v>4.256779749557722</v>
      </c>
      <c r="P24" s="76">
        <v>-7.7521597840906225</v>
      </c>
      <c r="Q24" s="76">
        <v>-0.4712726773299636</v>
      </c>
      <c r="R24" s="76">
        <v>1.7478947338569526</v>
      </c>
      <c r="S24" s="75">
        <v>2.1896556733057793</v>
      </c>
      <c r="T24" s="77">
        <v>1.101173971994811</v>
      </c>
      <c r="U24" s="76">
        <v>0.9127497307283505</v>
      </c>
      <c r="V24" s="76">
        <v>0.9113137838616439</v>
      </c>
      <c r="W24" s="75">
        <v>0.9711228558721814</v>
      </c>
      <c r="X24" s="76">
        <v>2.005332233894322</v>
      </c>
      <c r="Y24" s="76">
        <v>1.501557346094387</v>
      </c>
      <c r="Z24" s="76">
        <v>1.176053466844948</v>
      </c>
      <c r="AA24" s="78">
        <v>0.9359557793558508</v>
      </c>
    </row>
    <row r="25" spans="2:27" ht="15">
      <c r="B25" s="61"/>
      <c r="C25" s="57"/>
      <c r="D25" s="57"/>
      <c r="E25" s="57" t="s">
        <v>2</v>
      </c>
      <c r="F25" s="58"/>
      <c r="G25" s="62" t="s">
        <v>135</v>
      </c>
      <c r="H25" s="75">
        <v>5.224643279997494</v>
      </c>
      <c r="I25" s="76">
        <v>2.5582785038755276</v>
      </c>
      <c r="J25" s="76">
        <v>3.2342325683124074</v>
      </c>
      <c r="K25" s="75">
        <v>3.3786885837837417</v>
      </c>
      <c r="L25" s="76">
        <v>0.991223382040161</v>
      </c>
      <c r="M25" s="76">
        <v>1.7324666666588229</v>
      </c>
      <c r="N25" s="76">
        <v>2.147785389094153</v>
      </c>
      <c r="O25" s="75">
        <v>1.5723505727915636</v>
      </c>
      <c r="P25" s="76">
        <v>-1.1535096444404616</v>
      </c>
      <c r="Q25" s="76">
        <v>0.4204699319970757</v>
      </c>
      <c r="R25" s="76">
        <v>0.9509378585419483</v>
      </c>
      <c r="S25" s="75">
        <v>1.018106271621292</v>
      </c>
      <c r="T25" s="77">
        <v>0.7528970366642369</v>
      </c>
      <c r="U25" s="76">
        <v>0.7233690629018668</v>
      </c>
      <c r="V25" s="76">
        <v>0.7338590300376922</v>
      </c>
      <c r="W25" s="75">
        <v>0.7619865526985166</v>
      </c>
      <c r="X25" s="76">
        <v>0.9958800135668042</v>
      </c>
      <c r="Y25" s="76">
        <v>0.8685747665746675</v>
      </c>
      <c r="Z25" s="76">
        <v>0.7829703417443028</v>
      </c>
      <c r="AA25" s="78">
        <v>0.7135858486412019</v>
      </c>
    </row>
    <row r="26" spans="2:27" ht="15">
      <c r="B26" s="61"/>
      <c r="C26" s="57"/>
      <c r="D26" s="57" t="s">
        <v>33</v>
      </c>
      <c r="E26" s="57"/>
      <c r="F26" s="58"/>
      <c r="G26" s="62" t="s">
        <v>135</v>
      </c>
      <c r="H26" s="75">
        <v>6.998743919286724</v>
      </c>
      <c r="I26" s="76">
        <v>4.11777658635657</v>
      </c>
      <c r="J26" s="76">
        <v>5.619040955440283</v>
      </c>
      <c r="K26" s="75">
        <v>8.277651517225195</v>
      </c>
      <c r="L26" s="76">
        <v>6.966472231985321</v>
      </c>
      <c r="M26" s="76">
        <v>-1.0148644596377636</v>
      </c>
      <c r="N26" s="76">
        <v>1.0934070533443787</v>
      </c>
      <c r="O26" s="75">
        <v>2.13053695246559</v>
      </c>
      <c r="P26" s="76">
        <v>0.5376316884669876</v>
      </c>
      <c r="Q26" s="76">
        <v>0.9762247846285703</v>
      </c>
      <c r="R26" s="76">
        <v>1.1410865519924158</v>
      </c>
      <c r="S26" s="75">
        <v>1.3362242947953007</v>
      </c>
      <c r="T26" s="77">
        <v>1.398089199114679</v>
      </c>
      <c r="U26" s="76">
        <v>1.5040152421490234</v>
      </c>
      <c r="V26" s="76">
        <v>1.543347509994291</v>
      </c>
      <c r="W26" s="75">
        <v>1.5362839203546343</v>
      </c>
      <c r="X26" s="76">
        <v>2.7101629157970706</v>
      </c>
      <c r="Y26" s="76">
        <v>1.8483614310656833</v>
      </c>
      <c r="Z26" s="76">
        <v>2.288816620065745</v>
      </c>
      <c r="AA26" s="78">
        <v>1.937746952937374</v>
      </c>
    </row>
    <row r="27" spans="2:27" ht="15">
      <c r="B27" s="61"/>
      <c r="C27" s="57"/>
      <c r="D27" s="57" t="s">
        <v>34</v>
      </c>
      <c r="E27" s="57"/>
      <c r="F27" s="58"/>
      <c r="G27" s="62" t="s">
        <v>135</v>
      </c>
      <c r="H27" s="75">
        <v>8.227369562007226</v>
      </c>
      <c r="I27" s="76">
        <v>3.319204976845569</v>
      </c>
      <c r="J27" s="76">
        <v>5.711159534269299</v>
      </c>
      <c r="K27" s="75">
        <v>7.805544787022427</v>
      </c>
      <c r="L27" s="76">
        <v>7.2013446703988535</v>
      </c>
      <c r="M27" s="76">
        <v>0.32686042745035593</v>
      </c>
      <c r="N27" s="76">
        <v>1.4395123137573194</v>
      </c>
      <c r="O27" s="75">
        <v>1.4552760113240026</v>
      </c>
      <c r="P27" s="76">
        <v>-0.04512867539999377</v>
      </c>
      <c r="Q27" s="76">
        <v>0.5636434614585824</v>
      </c>
      <c r="R27" s="76">
        <v>1.281708999888508</v>
      </c>
      <c r="S27" s="75">
        <v>1.499945002853309</v>
      </c>
      <c r="T27" s="77">
        <v>1.452364558191661</v>
      </c>
      <c r="U27" s="76">
        <v>1.4872253365034283</v>
      </c>
      <c r="V27" s="76">
        <v>1.4922514935746989</v>
      </c>
      <c r="W27" s="75">
        <v>1.4708011323733672</v>
      </c>
      <c r="X27" s="76">
        <v>2.514910457118802</v>
      </c>
      <c r="Y27" s="76">
        <v>1.7865426739917183</v>
      </c>
      <c r="Z27" s="76">
        <v>2.107599532580153</v>
      </c>
      <c r="AA27" s="78">
        <v>1.8054411067400622</v>
      </c>
    </row>
    <row r="28" spans="2:27" ht="15.75" thickBot="1">
      <c r="B28" s="63"/>
      <c r="C28" s="64"/>
      <c r="D28" s="64" t="s">
        <v>35</v>
      </c>
      <c r="E28" s="64"/>
      <c r="F28" s="65"/>
      <c r="G28" s="104" t="s">
        <v>135</v>
      </c>
      <c r="H28" s="80">
        <v>-9.81611202671634</v>
      </c>
      <c r="I28" s="79">
        <v>17.233600900908925</v>
      </c>
      <c r="J28" s="79">
        <v>4.285648773149902</v>
      </c>
      <c r="K28" s="80">
        <v>15.204682916639683</v>
      </c>
      <c r="L28" s="79">
        <v>3.795707977428137</v>
      </c>
      <c r="M28" s="79">
        <v>-19.72238409652377</v>
      </c>
      <c r="N28" s="79">
        <v>-4.937514648149772</v>
      </c>
      <c r="O28" s="80">
        <v>14.686357727472426</v>
      </c>
      <c r="P28" s="79">
        <v>10.123387471323753</v>
      </c>
      <c r="Q28" s="79">
        <v>7.136077399869407</v>
      </c>
      <c r="R28" s="79">
        <v>-0.8296141379999256</v>
      </c>
      <c r="S28" s="80">
        <v>-1.007025820378331</v>
      </c>
      <c r="T28" s="81">
        <v>0.601601317347189</v>
      </c>
      <c r="U28" s="79">
        <v>1.7524898436482914</v>
      </c>
      <c r="V28" s="79">
        <v>2.2975485447808097</v>
      </c>
      <c r="W28" s="80">
        <v>2.49523157945562</v>
      </c>
      <c r="X28" s="79">
        <v>5.540913993424951</v>
      </c>
      <c r="Y28" s="79">
        <v>2.718907231258541</v>
      </c>
      <c r="Z28" s="79">
        <v>4.81759328100236</v>
      </c>
      <c r="AA28" s="82">
        <v>3.7362627053151556</v>
      </c>
    </row>
    <row r="29" ht="15.75" thickBot="1"/>
    <row r="30" spans="2:27" ht="15" customHeight="1">
      <c r="B30" s="239" t="str">
        <f>"Strednodobá predikcia "&amp;Súhrn!$H$4&amp;" - komponenty HDP [príspevky k rastu]"</f>
        <v>Strednodobá predikcia P1Q-2016 - komponenty HDP [príspevky k rastu]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1"/>
    </row>
    <row r="31" spans="2:27" ht="15" customHeight="1">
      <c r="B31" s="276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8"/>
    </row>
    <row r="32" spans="2:27" ht="15">
      <c r="B32" s="270" t="s">
        <v>30</v>
      </c>
      <c r="C32" s="271"/>
      <c r="D32" s="271"/>
      <c r="E32" s="271"/>
      <c r="F32" s="272"/>
      <c r="G32" s="273" t="s">
        <v>77</v>
      </c>
      <c r="H32" s="41" t="s">
        <v>37</v>
      </c>
      <c r="I32" s="257">
        <f>I$4</f>
        <v>2016</v>
      </c>
      <c r="J32" s="257">
        <f>J$4</f>
        <v>2017</v>
      </c>
      <c r="K32" s="283">
        <f>K$4</f>
        <v>2018</v>
      </c>
      <c r="L32" s="279">
        <f>L$4</f>
        <v>2015</v>
      </c>
      <c r="M32" s="280"/>
      <c r="N32" s="280"/>
      <c r="O32" s="280"/>
      <c r="P32" s="279">
        <f>P$4</f>
        <v>2016</v>
      </c>
      <c r="Q32" s="280"/>
      <c r="R32" s="280"/>
      <c r="S32" s="280"/>
      <c r="T32" s="279">
        <f>T$4</f>
        <v>2017</v>
      </c>
      <c r="U32" s="280"/>
      <c r="V32" s="280"/>
      <c r="W32" s="281"/>
      <c r="X32" s="280">
        <f>X$4</f>
        <v>2018</v>
      </c>
      <c r="Y32" s="280"/>
      <c r="Z32" s="280"/>
      <c r="AA32" s="282"/>
    </row>
    <row r="33" spans="2:27" ht="15">
      <c r="B33" s="264"/>
      <c r="C33" s="265"/>
      <c r="D33" s="265"/>
      <c r="E33" s="265"/>
      <c r="F33" s="266"/>
      <c r="G33" s="274"/>
      <c r="H33" s="42">
        <f>$H$5</f>
        <v>2015</v>
      </c>
      <c r="I33" s="258"/>
      <c r="J33" s="258"/>
      <c r="K33" s="284"/>
      <c r="L33" s="46" t="s">
        <v>3</v>
      </c>
      <c r="M33" s="46" t="s">
        <v>4</v>
      </c>
      <c r="N33" s="46" t="s">
        <v>5</v>
      </c>
      <c r="O33" s="157" t="s">
        <v>6</v>
      </c>
      <c r="P33" s="46" t="s">
        <v>3</v>
      </c>
      <c r="Q33" s="46" t="s">
        <v>4</v>
      </c>
      <c r="R33" s="46" t="s">
        <v>5</v>
      </c>
      <c r="S33" s="157" t="s">
        <v>6</v>
      </c>
      <c r="T33" s="48" t="s">
        <v>3</v>
      </c>
      <c r="U33" s="46" t="s">
        <v>4</v>
      </c>
      <c r="V33" s="46" t="s">
        <v>5</v>
      </c>
      <c r="W33" s="157" t="s">
        <v>6</v>
      </c>
      <c r="X33" s="46" t="s">
        <v>3</v>
      </c>
      <c r="Y33" s="46" t="s">
        <v>4</v>
      </c>
      <c r="Z33" s="46" t="s">
        <v>5</v>
      </c>
      <c r="AA33" s="49" t="s">
        <v>6</v>
      </c>
    </row>
    <row r="34" spans="2:27" ht="3.75" customHeight="1">
      <c r="B34" s="50"/>
      <c r="C34" s="51"/>
      <c r="D34" s="51"/>
      <c r="E34" s="51"/>
      <c r="F34" s="52"/>
      <c r="G34" s="40"/>
      <c r="H34" s="54"/>
      <c r="I34" s="55"/>
      <c r="J34" s="56"/>
      <c r="K34" s="54"/>
      <c r="L34" s="57"/>
      <c r="M34" s="57"/>
      <c r="N34" s="57"/>
      <c r="O34" s="58"/>
      <c r="P34" s="57"/>
      <c r="Q34" s="57"/>
      <c r="R34" s="57"/>
      <c r="S34" s="58"/>
      <c r="T34" s="59"/>
      <c r="U34" s="57"/>
      <c r="V34" s="57"/>
      <c r="W34" s="58"/>
      <c r="X34" s="57"/>
      <c r="Y34" s="57"/>
      <c r="Z34" s="57"/>
      <c r="AA34" s="60"/>
    </row>
    <row r="35" spans="2:27" ht="15">
      <c r="B35" s="61"/>
      <c r="C35" s="57" t="s">
        <v>0</v>
      </c>
      <c r="D35" s="57"/>
      <c r="E35" s="57"/>
      <c r="F35" s="58"/>
      <c r="G35" s="62" t="s">
        <v>135</v>
      </c>
      <c r="H35" s="75">
        <v>3.5950030659232226</v>
      </c>
      <c r="I35" s="76">
        <v>3.2052656459961497</v>
      </c>
      <c r="J35" s="76">
        <v>3.262238549034336</v>
      </c>
      <c r="K35" s="75">
        <v>4.170252736232911</v>
      </c>
      <c r="L35" s="76">
        <v>0.9467799131660968</v>
      </c>
      <c r="M35" s="76">
        <v>1.0084199426104874</v>
      </c>
      <c r="N35" s="76">
        <v>1.0200185936599837</v>
      </c>
      <c r="O35" s="75">
        <v>1.014015261379896</v>
      </c>
      <c r="P35" s="76">
        <v>0.5512458000000748</v>
      </c>
      <c r="Q35" s="76">
        <v>0.6154199999999719</v>
      </c>
      <c r="R35" s="76">
        <v>0.8229708866386574</v>
      </c>
      <c r="S35" s="75">
        <v>0.8955168673552265</v>
      </c>
      <c r="T35" s="77">
        <v>0.7495315781946346</v>
      </c>
      <c r="U35" s="76">
        <v>0.794598742891182</v>
      </c>
      <c r="V35" s="76">
        <v>0.8399762257354411</v>
      </c>
      <c r="W35" s="75">
        <v>0.880742429442293</v>
      </c>
      <c r="X35" s="76">
        <v>1.3038260251871776</v>
      </c>
      <c r="Y35" s="76">
        <v>1.0026792336817607</v>
      </c>
      <c r="Z35" s="76">
        <v>1.071230007768719</v>
      </c>
      <c r="AA35" s="78">
        <v>0.9383169898709696</v>
      </c>
    </row>
    <row r="36" spans="2:27" ht="15">
      <c r="B36" s="61"/>
      <c r="C36" s="57"/>
      <c r="D36" s="57"/>
      <c r="E36" s="57" t="s">
        <v>31</v>
      </c>
      <c r="F36" s="58"/>
      <c r="G36" s="62" t="s">
        <v>136</v>
      </c>
      <c r="H36" s="75">
        <v>1.271143710048936</v>
      </c>
      <c r="I36" s="76">
        <v>1.9692389383421154</v>
      </c>
      <c r="J36" s="76">
        <v>1.7352930742198385</v>
      </c>
      <c r="K36" s="75">
        <v>1.739138068520215</v>
      </c>
      <c r="L36" s="76">
        <v>0.2665693331825735</v>
      </c>
      <c r="M36" s="76">
        <v>0.3932184969457917</v>
      </c>
      <c r="N36" s="76">
        <v>0.38203848345611097</v>
      </c>
      <c r="O36" s="75">
        <v>0.35169349251415605</v>
      </c>
      <c r="P36" s="76">
        <v>0.7619222146832502</v>
      </c>
      <c r="Q36" s="76">
        <v>0.4275806234148149</v>
      </c>
      <c r="R36" s="76">
        <v>0.41756046422649273</v>
      </c>
      <c r="S36" s="75">
        <v>0.39398117490646695</v>
      </c>
      <c r="T36" s="77">
        <v>0.42779285932259714</v>
      </c>
      <c r="U36" s="76">
        <v>0.44953358632674173</v>
      </c>
      <c r="V36" s="76">
        <v>0.4483798395718319</v>
      </c>
      <c r="W36" s="75">
        <v>0.45482399750989444</v>
      </c>
      <c r="X36" s="76">
        <v>0.42498501591282667</v>
      </c>
      <c r="Y36" s="76">
        <v>0.41360460060373216</v>
      </c>
      <c r="Z36" s="76">
        <v>0.4075202485131402</v>
      </c>
      <c r="AA36" s="78">
        <v>0.39203647259043806</v>
      </c>
    </row>
    <row r="37" spans="2:27" ht="15">
      <c r="B37" s="61"/>
      <c r="C37" s="57"/>
      <c r="D37" s="57"/>
      <c r="E37" s="57" t="s">
        <v>32</v>
      </c>
      <c r="F37" s="58"/>
      <c r="G37" s="62" t="s">
        <v>136</v>
      </c>
      <c r="H37" s="75">
        <v>0.6353025906702578</v>
      </c>
      <c r="I37" s="76">
        <v>0.4181189013673924</v>
      </c>
      <c r="J37" s="76">
        <v>0.18833171641267069</v>
      </c>
      <c r="K37" s="75">
        <v>0.18176054158445198</v>
      </c>
      <c r="L37" s="76">
        <v>0.07555417450387017</v>
      </c>
      <c r="M37" s="76">
        <v>0.19906773146018508</v>
      </c>
      <c r="N37" s="76">
        <v>0.1973679102732973</v>
      </c>
      <c r="O37" s="75">
        <v>0.12639904952192257</v>
      </c>
      <c r="P37" s="76">
        <v>0.054634262742915746</v>
      </c>
      <c r="Q37" s="76">
        <v>0.07678952512769925</v>
      </c>
      <c r="R37" s="76">
        <v>0.08483317877682738</v>
      </c>
      <c r="S37" s="75">
        <v>0.06887766870023601</v>
      </c>
      <c r="T37" s="77">
        <v>0.02994330449949318</v>
      </c>
      <c r="U37" s="76">
        <v>0.02298537868770266</v>
      </c>
      <c r="V37" s="76">
        <v>0.033645096738191174</v>
      </c>
      <c r="W37" s="75">
        <v>0.039003914835290525</v>
      </c>
      <c r="X37" s="76">
        <v>0.04847530409262772</v>
      </c>
      <c r="Y37" s="76">
        <v>0.051772058769036323</v>
      </c>
      <c r="Z37" s="76">
        <v>0.051078378207736044</v>
      </c>
      <c r="AA37" s="78">
        <v>0.05564780997501978</v>
      </c>
    </row>
    <row r="38" spans="2:27" ht="15">
      <c r="B38" s="61"/>
      <c r="C38" s="57"/>
      <c r="D38" s="57"/>
      <c r="E38" s="57" t="s">
        <v>1</v>
      </c>
      <c r="F38" s="58"/>
      <c r="G38" s="62" t="s">
        <v>136</v>
      </c>
      <c r="H38" s="75">
        <v>2.9787088984706873</v>
      </c>
      <c r="I38" s="76">
        <v>0.04231723315522837</v>
      </c>
      <c r="J38" s="76">
        <v>1.1287684899855464</v>
      </c>
      <c r="K38" s="75">
        <v>1.266964067565166</v>
      </c>
      <c r="L38" s="76">
        <v>0.5872305660152889</v>
      </c>
      <c r="M38" s="76">
        <v>1.03275999749768</v>
      </c>
      <c r="N38" s="76">
        <v>1.4496481092396873</v>
      </c>
      <c r="O38" s="75">
        <v>1.0239205692866313</v>
      </c>
      <c r="P38" s="76">
        <v>-1.9245556574108542</v>
      </c>
      <c r="Q38" s="76">
        <v>-0.1073368318297094</v>
      </c>
      <c r="R38" s="76">
        <v>0.3937999811491612</v>
      </c>
      <c r="S38" s="75">
        <v>0.4978542116945921</v>
      </c>
      <c r="T38" s="77">
        <v>0.2535813809957698</v>
      </c>
      <c r="U38" s="76">
        <v>0.21092414703833398</v>
      </c>
      <c r="V38" s="76">
        <v>0.21083917448811848</v>
      </c>
      <c r="W38" s="75">
        <v>0.22483538862425695</v>
      </c>
      <c r="X38" s="76">
        <v>0.4646925871847877</v>
      </c>
      <c r="Y38" s="76">
        <v>0.35036309940134003</v>
      </c>
      <c r="Z38" s="76">
        <v>0.2757676476749683</v>
      </c>
      <c r="AA38" s="78">
        <v>0.2196958040621576</v>
      </c>
    </row>
    <row r="39" spans="2:27" ht="15">
      <c r="B39" s="61"/>
      <c r="C39" s="57"/>
      <c r="D39" s="57"/>
      <c r="E39" s="57" t="s">
        <v>2</v>
      </c>
      <c r="F39" s="58"/>
      <c r="G39" s="62" t="s">
        <v>136</v>
      </c>
      <c r="H39" s="75">
        <v>4.885155199189884</v>
      </c>
      <c r="I39" s="76">
        <v>2.429675072864731</v>
      </c>
      <c r="J39" s="76">
        <v>3.052393280618056</v>
      </c>
      <c r="K39" s="75">
        <v>3.1878626776698282</v>
      </c>
      <c r="L39" s="76">
        <v>0.9293540737017276</v>
      </c>
      <c r="M39" s="76">
        <v>1.6250462259036493</v>
      </c>
      <c r="N39" s="76">
        <v>2.0290545029691076</v>
      </c>
      <c r="O39" s="75">
        <v>1.502013111322705</v>
      </c>
      <c r="P39" s="76">
        <v>-1.1079991799846882</v>
      </c>
      <c r="Q39" s="76">
        <v>0.39703331671280234</v>
      </c>
      <c r="R39" s="76">
        <v>0.896193624152479</v>
      </c>
      <c r="S39" s="75">
        <v>0.9607130553012997</v>
      </c>
      <c r="T39" s="77">
        <v>0.7113175448178601</v>
      </c>
      <c r="U39" s="76">
        <v>0.6834431120527692</v>
      </c>
      <c r="V39" s="76">
        <v>0.6928641107981528</v>
      </c>
      <c r="W39" s="75">
        <v>0.7186633009694486</v>
      </c>
      <c r="X39" s="76">
        <v>0.938152907190233</v>
      </c>
      <c r="Y39" s="76">
        <v>0.8157397587741085</v>
      </c>
      <c r="Z39" s="76">
        <v>0.7343662743958532</v>
      </c>
      <c r="AA39" s="78">
        <v>0.6673800866276026</v>
      </c>
    </row>
    <row r="40" spans="2:27" ht="15">
      <c r="B40" s="61"/>
      <c r="C40" s="57"/>
      <c r="D40" s="57" t="s">
        <v>33</v>
      </c>
      <c r="E40" s="57"/>
      <c r="F40" s="58"/>
      <c r="G40" s="62" t="s">
        <v>136</v>
      </c>
      <c r="H40" s="75">
        <v>6.649730622199263</v>
      </c>
      <c r="I40" s="76">
        <v>4.040979070733458</v>
      </c>
      <c r="J40" s="76">
        <v>5.56299984720605</v>
      </c>
      <c r="K40" s="75">
        <v>8.382135432218742</v>
      </c>
      <c r="L40" s="76">
        <v>6.530091859206447</v>
      </c>
      <c r="M40" s="76">
        <v>-1.0080211095225655</v>
      </c>
      <c r="N40" s="76">
        <v>1.0642798966712472</v>
      </c>
      <c r="O40" s="75">
        <v>2.0752883498085084</v>
      </c>
      <c r="P40" s="76">
        <v>0.5294783614546539</v>
      </c>
      <c r="Q40" s="76">
        <v>0.9612899058604385</v>
      </c>
      <c r="R40" s="76">
        <v>1.1276588298009338</v>
      </c>
      <c r="S40" s="75">
        <v>1.3246667213613115</v>
      </c>
      <c r="T40" s="77">
        <v>1.3920505050368805</v>
      </c>
      <c r="U40" s="76">
        <v>1.5071590460047986</v>
      </c>
      <c r="V40" s="76">
        <v>1.5574586835519109</v>
      </c>
      <c r="W40" s="75">
        <v>1.5611442566391427</v>
      </c>
      <c r="X40" s="76">
        <v>2.771915226277287</v>
      </c>
      <c r="Y40" s="76">
        <v>1.9167214959746084</v>
      </c>
      <c r="Z40" s="76">
        <v>2.393339267344752</v>
      </c>
      <c r="AA40" s="78">
        <v>2.050647126784115</v>
      </c>
    </row>
    <row r="41" spans="2:27" ht="15">
      <c r="B41" s="61"/>
      <c r="C41" s="57"/>
      <c r="D41" s="57" t="s">
        <v>34</v>
      </c>
      <c r="E41" s="57"/>
      <c r="F41" s="58"/>
      <c r="G41" s="62" t="s">
        <v>136</v>
      </c>
      <c r="H41" s="75">
        <v>-7.284802219591187</v>
      </c>
      <c r="I41" s="76">
        <v>-3.0703587887878143</v>
      </c>
      <c r="J41" s="76">
        <v>-5.2888170798690135</v>
      </c>
      <c r="K41" s="75">
        <v>-7.399745373655668</v>
      </c>
      <c r="L41" s="76">
        <v>-6.284715389966205</v>
      </c>
      <c r="M41" s="76">
        <v>-0.302929888233439</v>
      </c>
      <c r="N41" s="76">
        <v>-1.325118779638294</v>
      </c>
      <c r="O41" s="75">
        <v>-1.345192705545644</v>
      </c>
      <c r="P41" s="76">
        <v>0.04189717317084584</v>
      </c>
      <c r="Q41" s="76">
        <v>-0.5201793616545295</v>
      </c>
      <c r="R41" s="76">
        <v>-1.1822641840397807</v>
      </c>
      <c r="S41" s="75">
        <v>-1.3898629093074248</v>
      </c>
      <c r="T41" s="77">
        <v>-1.3538364716601015</v>
      </c>
      <c r="U41" s="76">
        <v>-1.3960034151663927</v>
      </c>
      <c r="V41" s="76">
        <v>-1.4103465686145886</v>
      </c>
      <c r="W41" s="75">
        <v>-1.3990651281662982</v>
      </c>
      <c r="X41" s="76">
        <v>-2.4062421082803653</v>
      </c>
      <c r="Y41" s="76">
        <v>-1.72978202106693</v>
      </c>
      <c r="Z41" s="76">
        <v>-2.0564755339718888</v>
      </c>
      <c r="AA41" s="78">
        <v>-1.7797102235408035</v>
      </c>
    </row>
    <row r="42" spans="2:27" ht="15">
      <c r="B42" s="61"/>
      <c r="C42" s="57"/>
      <c r="D42" s="57" t="s">
        <v>35</v>
      </c>
      <c r="E42" s="57"/>
      <c r="F42" s="58"/>
      <c r="G42" s="62" t="s">
        <v>136</v>
      </c>
      <c r="H42" s="93">
        <v>-0.635071597391924</v>
      </c>
      <c r="I42" s="76">
        <v>0.970620281945649</v>
      </c>
      <c r="J42" s="76">
        <v>0.27418276733702285</v>
      </c>
      <c r="K42" s="75">
        <v>0.9823900585630839</v>
      </c>
      <c r="L42" s="76">
        <v>0.2453764692402415</v>
      </c>
      <c r="M42" s="76">
        <v>-1.3109509977560043</v>
      </c>
      <c r="N42" s="76">
        <v>-0.2608388829670467</v>
      </c>
      <c r="O42" s="75">
        <v>0.7300956442628643</v>
      </c>
      <c r="P42" s="76">
        <v>0.5713755346254997</v>
      </c>
      <c r="Q42" s="76">
        <v>0.44111054420590884</v>
      </c>
      <c r="R42" s="76">
        <v>-0.05460535423884679</v>
      </c>
      <c r="S42" s="75">
        <v>-0.06519618794611343</v>
      </c>
      <c r="T42" s="77">
        <v>0.03821403337677928</v>
      </c>
      <c r="U42" s="76">
        <v>0.11115563083840575</v>
      </c>
      <c r="V42" s="76">
        <v>0.14711211493732226</v>
      </c>
      <c r="W42" s="75">
        <v>0.1620791284728444</v>
      </c>
      <c r="X42" s="76">
        <v>0.36567311799692154</v>
      </c>
      <c r="Y42" s="76">
        <v>0.18693947490767812</v>
      </c>
      <c r="Z42" s="76">
        <v>0.3368637333728632</v>
      </c>
      <c r="AA42" s="78">
        <v>0.27093690324331143</v>
      </c>
    </row>
    <row r="43" spans="2:27" ht="15.75" thickBot="1">
      <c r="B43" s="63"/>
      <c r="C43" s="64"/>
      <c r="D43" s="64" t="s">
        <v>49</v>
      </c>
      <c r="E43" s="64"/>
      <c r="F43" s="65"/>
      <c r="G43" s="104" t="s">
        <v>136</v>
      </c>
      <c r="H43" s="94">
        <v>-0.6550805358747496</v>
      </c>
      <c r="I43" s="79">
        <v>-0.19502970881424767</v>
      </c>
      <c r="J43" s="79">
        <v>-0.06433749892074649</v>
      </c>
      <c r="K43" s="80">
        <v>0</v>
      </c>
      <c r="L43" s="79">
        <v>-0.227950629775863</v>
      </c>
      <c r="M43" s="79">
        <v>0.6943247144628472</v>
      </c>
      <c r="N43" s="79">
        <v>-0.7481970263420648</v>
      </c>
      <c r="O43" s="80">
        <v>-1.2180934942056678</v>
      </c>
      <c r="P43" s="79">
        <v>1.0878694453592594</v>
      </c>
      <c r="Q43" s="79">
        <v>-0.2227238609187525</v>
      </c>
      <c r="R43" s="79">
        <v>-0.01861738327498273</v>
      </c>
      <c r="S43" s="80">
        <v>0</v>
      </c>
      <c r="T43" s="81">
        <v>0</v>
      </c>
      <c r="U43" s="79">
        <v>0</v>
      </c>
      <c r="V43" s="79">
        <v>0</v>
      </c>
      <c r="W43" s="80">
        <v>0</v>
      </c>
      <c r="X43" s="79">
        <v>0</v>
      </c>
      <c r="Y43" s="79">
        <v>0</v>
      </c>
      <c r="Z43" s="79">
        <v>0</v>
      </c>
      <c r="AA43" s="82">
        <v>0</v>
      </c>
    </row>
    <row r="44" spans="2:27" ht="15">
      <c r="B44" s="31" t="s">
        <v>116</v>
      </c>
      <c r="C44" s="57"/>
      <c r="D44" s="57"/>
      <c r="E44" s="57"/>
      <c r="F44" s="57"/>
      <c r="G44" s="68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2:27" ht="15">
      <c r="B45" s="57"/>
      <c r="C45" s="57"/>
      <c r="D45" s="57"/>
      <c r="E45" s="57"/>
      <c r="F45" s="57"/>
      <c r="G45" s="6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ht="15.75" thickBot="1">
      <c r="B46" s="70" t="s">
        <v>83</v>
      </c>
    </row>
    <row r="47" spans="2:11" ht="15">
      <c r="B47" s="261" t="s">
        <v>30</v>
      </c>
      <c r="C47" s="262"/>
      <c r="D47" s="262"/>
      <c r="E47" s="262"/>
      <c r="F47" s="263"/>
      <c r="G47" s="267" t="s">
        <v>77</v>
      </c>
      <c r="H47" s="224" t="s">
        <v>37</v>
      </c>
      <c r="I47" s="269">
        <f>I$4</f>
        <v>2016</v>
      </c>
      <c r="J47" s="269">
        <f>J$4</f>
        <v>2017</v>
      </c>
      <c r="K47" s="259">
        <f>K$4</f>
        <v>2018</v>
      </c>
    </row>
    <row r="48" spans="2:11" ht="15" customHeight="1">
      <c r="B48" s="264"/>
      <c r="C48" s="265"/>
      <c r="D48" s="265"/>
      <c r="E48" s="265"/>
      <c r="F48" s="266"/>
      <c r="G48" s="268"/>
      <c r="H48" s="42">
        <f>$H$5</f>
        <v>2015</v>
      </c>
      <c r="I48" s="258"/>
      <c r="J48" s="258"/>
      <c r="K48" s="260"/>
    </row>
    <row r="49" spans="2:11" ht="3.75" customHeight="1">
      <c r="B49" s="50"/>
      <c r="C49" s="51"/>
      <c r="D49" s="51"/>
      <c r="E49" s="51"/>
      <c r="F49" s="52"/>
      <c r="G49" s="223"/>
      <c r="H49" s="71"/>
      <c r="I49" s="55"/>
      <c r="J49" s="55"/>
      <c r="K49" s="72"/>
    </row>
    <row r="50" spans="2:11" ht="15">
      <c r="B50" s="61"/>
      <c r="C50" s="57" t="s">
        <v>1</v>
      </c>
      <c r="D50" s="57"/>
      <c r="E50" s="57"/>
      <c r="F50" s="58"/>
      <c r="G50" s="62" t="s">
        <v>135</v>
      </c>
      <c r="H50" s="93">
        <v>13.97092206629111</v>
      </c>
      <c r="I50" s="76">
        <v>0.18040933980476836</v>
      </c>
      <c r="J50" s="76">
        <v>4.957533807215</v>
      </c>
      <c r="K50" s="78">
        <v>5.474607942656178</v>
      </c>
    </row>
    <row r="51" spans="2:11" ht="15">
      <c r="B51" s="61"/>
      <c r="C51" s="57"/>
      <c r="D51" s="73" t="s">
        <v>47</v>
      </c>
      <c r="E51" s="57"/>
      <c r="F51" s="58"/>
      <c r="G51" s="62" t="s">
        <v>135</v>
      </c>
      <c r="H51" s="93">
        <v>5.247777564202167</v>
      </c>
      <c r="I51" s="76">
        <v>8.85091916841732</v>
      </c>
      <c r="J51" s="76">
        <v>6.754675254691861</v>
      </c>
      <c r="K51" s="78">
        <v>5.124972846649925</v>
      </c>
    </row>
    <row r="52" spans="2:11" ht="15.75" thickBot="1">
      <c r="B52" s="63"/>
      <c r="C52" s="64"/>
      <c r="D52" s="74" t="s">
        <v>82</v>
      </c>
      <c r="E52" s="64"/>
      <c r="F52" s="65"/>
      <c r="G52" s="66" t="s">
        <v>135</v>
      </c>
      <c r="H52" s="94">
        <v>55.28390087125962</v>
      </c>
      <c r="I52" s="79">
        <v>-27.65160117741307</v>
      </c>
      <c r="J52" s="79">
        <v>-3.7217798248187393</v>
      </c>
      <c r="K52" s="82">
        <v>7.346914647125686</v>
      </c>
    </row>
    <row r="53" spans="2:10" ht="15">
      <c r="B53" s="31" t="s">
        <v>116</v>
      </c>
      <c r="C53" s="57"/>
      <c r="D53" s="57"/>
      <c r="E53" s="57"/>
      <c r="F53" s="57"/>
      <c r="G53" s="68"/>
      <c r="H53" s="57"/>
      <c r="I53" s="57"/>
      <c r="J53" s="57"/>
    </row>
    <row r="60" spans="2:10" ht="15">
      <c r="B60" s="57"/>
      <c r="C60" s="57"/>
      <c r="D60" s="57"/>
      <c r="E60" s="57"/>
      <c r="F60" s="57"/>
      <c r="G60" s="68"/>
      <c r="H60" s="57"/>
      <c r="I60" s="57"/>
      <c r="J60" s="57"/>
    </row>
    <row r="61" spans="2:10" ht="15">
      <c r="B61" s="57"/>
      <c r="C61" s="57"/>
      <c r="D61" s="57"/>
      <c r="E61" s="57"/>
      <c r="F61" s="57"/>
      <c r="G61" s="68"/>
      <c r="H61" s="57"/>
      <c r="I61" s="57"/>
      <c r="J61" s="57"/>
    </row>
    <row r="62" spans="2:10" ht="15">
      <c r="B62" s="57"/>
      <c r="C62" s="57"/>
      <c r="D62" s="57"/>
      <c r="E62" s="57"/>
      <c r="F62" s="57"/>
      <c r="G62" s="68"/>
      <c r="H62" s="57"/>
      <c r="I62" s="57"/>
      <c r="J62" s="57"/>
    </row>
    <row r="63" spans="2:10" ht="15">
      <c r="B63" s="57"/>
      <c r="C63" s="57"/>
      <c r="D63" s="57"/>
      <c r="E63" s="57"/>
      <c r="F63" s="57"/>
      <c r="G63" s="68"/>
      <c r="H63" s="57"/>
      <c r="I63" s="57"/>
      <c r="J63" s="57"/>
    </row>
    <row r="64" spans="2:10" ht="15">
      <c r="B64" s="57"/>
      <c r="C64" s="57"/>
      <c r="D64" s="57"/>
      <c r="E64" s="57"/>
      <c r="F64" s="57"/>
      <c r="G64" s="68"/>
      <c r="H64" s="57"/>
      <c r="I64" s="57"/>
      <c r="J64" s="57"/>
    </row>
    <row r="65" spans="2:10" ht="15">
      <c r="B65" s="57"/>
      <c r="C65" s="57"/>
      <c r="D65" s="57"/>
      <c r="E65" s="57"/>
      <c r="F65" s="57"/>
      <c r="G65" s="68"/>
      <c r="H65" s="57"/>
      <c r="I65" s="57"/>
      <c r="J65" s="57"/>
    </row>
    <row r="66" spans="2:10" ht="15">
      <c r="B66" s="57"/>
      <c r="C66" s="57"/>
      <c r="D66" s="57"/>
      <c r="E66" s="57"/>
      <c r="F66" s="57"/>
      <c r="G66" s="68"/>
      <c r="H66" s="57"/>
      <c r="I66" s="57"/>
      <c r="J66" s="57"/>
    </row>
    <row r="67" spans="2:10" ht="15">
      <c r="B67" s="57"/>
      <c r="C67" s="57"/>
      <c r="D67" s="57"/>
      <c r="E67" s="57"/>
      <c r="F67" s="57"/>
      <c r="G67" s="68"/>
      <c r="H67" s="57"/>
      <c r="I67" s="57"/>
      <c r="J67" s="57"/>
    </row>
    <row r="68" spans="2:10" ht="15">
      <c r="B68" s="57"/>
      <c r="C68" s="57"/>
      <c r="D68" s="57"/>
      <c r="E68" s="57"/>
      <c r="F68" s="57"/>
      <c r="G68" s="68"/>
      <c r="H68" s="57"/>
      <c r="I68" s="57"/>
      <c r="J68" s="57"/>
    </row>
    <row r="69" spans="2:10" ht="15">
      <c r="B69" s="57"/>
      <c r="C69" s="57"/>
      <c r="D69" s="57"/>
      <c r="E69" s="57"/>
      <c r="F69" s="57"/>
      <c r="G69" s="68"/>
      <c r="H69" s="57"/>
      <c r="I69" s="57"/>
      <c r="J69" s="57"/>
    </row>
    <row r="70" spans="2:10" ht="15">
      <c r="B70" s="57"/>
      <c r="C70" s="57"/>
      <c r="D70" s="57"/>
      <c r="E70" s="57"/>
      <c r="F70" s="57"/>
      <c r="G70" s="68"/>
      <c r="H70" s="57"/>
      <c r="I70" s="57"/>
      <c r="J70" s="57"/>
    </row>
    <row r="71" spans="2:10" ht="15">
      <c r="B71" s="57"/>
      <c r="C71" s="57"/>
      <c r="D71" s="57"/>
      <c r="E71" s="57"/>
      <c r="F71" s="57"/>
      <c r="G71" s="68"/>
      <c r="H71" s="57"/>
      <c r="I71" s="57"/>
      <c r="J71" s="57"/>
    </row>
    <row r="72" spans="2:10" ht="15">
      <c r="B72" s="57"/>
      <c r="C72" s="57"/>
      <c r="D72" s="57"/>
      <c r="E72" s="57"/>
      <c r="F72" s="57"/>
      <c r="G72" s="68"/>
      <c r="H72" s="57"/>
      <c r="I72" s="57"/>
      <c r="J72" s="57"/>
    </row>
    <row r="73" spans="2:10" ht="15">
      <c r="B73" s="57"/>
      <c r="C73" s="57"/>
      <c r="D73" s="57"/>
      <c r="E73" s="57"/>
      <c r="F73" s="57"/>
      <c r="G73" s="57"/>
      <c r="H73" s="57"/>
      <c r="I73" s="57"/>
      <c r="J73" s="57"/>
    </row>
    <row r="74" spans="2:10" ht="15">
      <c r="B74" s="57"/>
      <c r="C74" s="57"/>
      <c r="D74" s="57"/>
      <c r="E74" s="57"/>
      <c r="F74" s="57"/>
      <c r="G74" s="57"/>
      <c r="H74" s="57"/>
      <c r="I74" s="57"/>
      <c r="J74" s="57"/>
    </row>
    <row r="75" spans="2:10" ht="15">
      <c r="B75" s="57"/>
      <c r="C75" s="57"/>
      <c r="D75" s="57"/>
      <c r="E75" s="57"/>
      <c r="F75" s="57"/>
      <c r="G75" s="57"/>
      <c r="H75" s="57"/>
      <c r="I75" s="57"/>
      <c r="J75" s="57"/>
    </row>
    <row r="76" spans="2:10" ht="15">
      <c r="B76" s="57"/>
      <c r="C76" s="57"/>
      <c r="D76" s="57"/>
      <c r="E76" s="57"/>
      <c r="F76" s="57"/>
      <c r="G76" s="57"/>
      <c r="H76" s="57"/>
      <c r="I76" s="57"/>
      <c r="J76" s="57"/>
    </row>
    <row r="77" spans="2:10" ht="15">
      <c r="B77" s="57"/>
      <c r="C77" s="57"/>
      <c r="D77" s="57"/>
      <c r="E77" s="57"/>
      <c r="F77" s="57"/>
      <c r="G77" s="57"/>
      <c r="H77" s="57"/>
      <c r="I77" s="57"/>
      <c r="J77" s="57"/>
    </row>
    <row r="78" spans="2:10" ht="15">
      <c r="B78" s="57"/>
      <c r="C78" s="57"/>
      <c r="D78" s="57"/>
      <c r="E78" s="57"/>
      <c r="F78" s="57"/>
      <c r="G78" s="57"/>
      <c r="H78" s="57"/>
      <c r="I78" s="57"/>
      <c r="J78" s="57"/>
    </row>
    <row r="79" spans="2:10" ht="15">
      <c r="B79" s="57"/>
      <c r="C79" s="57"/>
      <c r="D79" s="57"/>
      <c r="E79" s="57"/>
      <c r="F79" s="57"/>
      <c r="G79" s="57"/>
      <c r="H79" s="57"/>
      <c r="I79" s="57"/>
      <c r="J79" s="57"/>
    </row>
  </sheetData>
  <sheetProtection/>
  <mergeCells count="35">
    <mergeCell ref="L18:O18"/>
    <mergeCell ref="P18:S18"/>
    <mergeCell ref="K18:K19"/>
    <mergeCell ref="X32:AA32"/>
    <mergeCell ref="I18:I19"/>
    <mergeCell ref="L32:O32"/>
    <mergeCell ref="P32:S32"/>
    <mergeCell ref="I32:I33"/>
    <mergeCell ref="J32:J33"/>
    <mergeCell ref="K32:K33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B2:AA3"/>
    <mergeCell ref="L4:O4"/>
    <mergeCell ref="P4:S4"/>
    <mergeCell ref="T4:W4"/>
    <mergeCell ref="X4:AA4"/>
    <mergeCell ref="G4:G5"/>
    <mergeCell ref="J18:J19"/>
    <mergeCell ref="K47:K48"/>
    <mergeCell ref="B47:F48"/>
    <mergeCell ref="G47:G48"/>
    <mergeCell ref="I47:I48"/>
    <mergeCell ref="J47:J48"/>
    <mergeCell ref="B32:F33"/>
    <mergeCell ref="G32:G33"/>
    <mergeCell ref="G18:G19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D49" sqref="D49"/>
    </sheetView>
  </sheetViews>
  <sheetFormatPr defaultColWidth="9.140625" defaultRowHeight="15"/>
  <cols>
    <col min="1" max="5" width="3.140625" style="45" customWidth="1"/>
    <col min="6" max="6" width="39.28125" style="45" customWidth="1"/>
    <col min="7" max="7" width="20.421875" style="45" bestFit="1" customWidth="1"/>
    <col min="8" max="8" width="10.710937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118</v>
      </c>
    </row>
    <row r="2" spans="2:27" ht="18.75" customHeight="1">
      <c r="B2" s="239" t="str">
        <f>"Strednodobá predikcia "&amp;Súhrn!$H$4&amp;" - cenový vývoj [medziročný rast]"</f>
        <v>Strednodobá predikcia P1Q-2016 - cenový vývoj [medziročný rast]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1"/>
    </row>
    <row r="3" spans="2:27" ht="18.75" customHeight="1"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8"/>
    </row>
    <row r="4" spans="2:27" ht="15">
      <c r="B4" s="270" t="s">
        <v>30</v>
      </c>
      <c r="C4" s="271"/>
      <c r="D4" s="271"/>
      <c r="E4" s="271"/>
      <c r="F4" s="272"/>
      <c r="G4" s="275" t="s">
        <v>77</v>
      </c>
      <c r="H4" s="41" t="s">
        <v>37</v>
      </c>
      <c r="I4" s="257">
        <v>2016</v>
      </c>
      <c r="J4" s="257">
        <v>2017</v>
      </c>
      <c r="K4" s="283">
        <v>2018</v>
      </c>
      <c r="L4" s="279">
        <v>2015</v>
      </c>
      <c r="M4" s="280"/>
      <c r="N4" s="280"/>
      <c r="O4" s="280"/>
      <c r="P4" s="279">
        <v>2016</v>
      </c>
      <c r="Q4" s="280"/>
      <c r="R4" s="280"/>
      <c r="S4" s="280"/>
      <c r="T4" s="279">
        <v>2017</v>
      </c>
      <c r="U4" s="280"/>
      <c r="V4" s="280"/>
      <c r="W4" s="280"/>
      <c r="X4" s="279">
        <v>2018</v>
      </c>
      <c r="Y4" s="280"/>
      <c r="Z4" s="280"/>
      <c r="AA4" s="282"/>
    </row>
    <row r="5" spans="2:27" ht="15">
      <c r="B5" s="264"/>
      <c r="C5" s="265"/>
      <c r="D5" s="265"/>
      <c r="E5" s="265"/>
      <c r="F5" s="266"/>
      <c r="G5" s="268"/>
      <c r="H5" s="42">
        <v>2015</v>
      </c>
      <c r="I5" s="258"/>
      <c r="J5" s="258"/>
      <c r="K5" s="284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156" t="s">
        <v>6</v>
      </c>
    </row>
    <row r="6" spans="2:27" ht="3.75" customHeight="1">
      <c r="B6" s="50"/>
      <c r="C6" s="51"/>
      <c r="D6" s="51"/>
      <c r="E6" s="51"/>
      <c r="F6" s="52"/>
      <c r="G6" s="40"/>
      <c r="H6" s="54"/>
      <c r="I6" s="95"/>
      <c r="J6" s="96"/>
      <c r="K6" s="97"/>
      <c r="L6" s="55"/>
      <c r="M6" s="55"/>
      <c r="N6" s="55"/>
      <c r="O6" s="54"/>
      <c r="P6" s="55"/>
      <c r="Q6" s="55"/>
      <c r="R6" s="55"/>
      <c r="S6" s="54"/>
      <c r="T6" s="98"/>
      <c r="U6" s="55"/>
      <c r="V6" s="55"/>
      <c r="W6" s="54"/>
      <c r="X6" s="55"/>
      <c r="Y6" s="55"/>
      <c r="Z6" s="55"/>
      <c r="AA6" s="72"/>
    </row>
    <row r="7" spans="2:27" ht="15">
      <c r="B7" s="50"/>
      <c r="C7" s="99" t="s">
        <v>78</v>
      </c>
      <c r="D7" s="51"/>
      <c r="E7" s="51"/>
      <c r="F7" s="100"/>
      <c r="G7" s="62" t="s">
        <v>84</v>
      </c>
      <c r="H7" s="114">
        <v>-0.34381384224428757</v>
      </c>
      <c r="I7" s="113">
        <v>-0.15911518097820476</v>
      </c>
      <c r="J7" s="113">
        <v>1.2838662187274252</v>
      </c>
      <c r="K7" s="114">
        <v>1.8541443033752598</v>
      </c>
      <c r="L7" s="113">
        <v>-0.4984713545128301</v>
      </c>
      <c r="M7" s="113">
        <v>-0.1028431144876123</v>
      </c>
      <c r="N7" s="113">
        <v>-0.3188203646507901</v>
      </c>
      <c r="O7" s="114">
        <v>-0.4556338965012685</v>
      </c>
      <c r="P7" s="113">
        <v>-0.42370847111560295</v>
      </c>
      <c r="Q7" s="113">
        <v>-0.4904059051688847</v>
      </c>
      <c r="R7" s="113">
        <v>-0.1726670154063754</v>
      </c>
      <c r="S7" s="114">
        <v>0.4524593367621179</v>
      </c>
      <c r="T7" s="115">
        <v>1.1609501225446053</v>
      </c>
      <c r="U7" s="113">
        <v>1.1641878049716752</v>
      </c>
      <c r="V7" s="113">
        <v>1.3416238859504688</v>
      </c>
      <c r="W7" s="114">
        <v>1.4674676944151912</v>
      </c>
      <c r="X7" s="113">
        <v>1.9465312229600613</v>
      </c>
      <c r="Y7" s="113">
        <v>1.9558727658285306</v>
      </c>
      <c r="Z7" s="113">
        <v>1.8445240448462954</v>
      </c>
      <c r="AA7" s="116">
        <v>1.6911896443062346</v>
      </c>
    </row>
    <row r="8" spans="2:27" ht="15">
      <c r="B8" s="61"/>
      <c r="C8" s="57"/>
      <c r="D8" s="57" t="s">
        <v>57</v>
      </c>
      <c r="E8" s="57"/>
      <c r="F8" s="58"/>
      <c r="G8" s="62" t="s">
        <v>84</v>
      </c>
      <c r="H8" s="75">
        <v>-3.9477475746806334</v>
      </c>
      <c r="I8" s="76">
        <v>-3.373435280651563</v>
      </c>
      <c r="J8" s="76">
        <v>-3.0299472739882987</v>
      </c>
      <c r="K8" s="75">
        <v>0.09658862860089812</v>
      </c>
      <c r="L8" s="76">
        <v>-3.545985495154355</v>
      </c>
      <c r="M8" s="76">
        <v>-2.8579658196249085</v>
      </c>
      <c r="N8" s="76">
        <v>-4.082088599514876</v>
      </c>
      <c r="O8" s="75">
        <v>-5.305847653244427</v>
      </c>
      <c r="P8" s="76">
        <v>-4.106134967571137</v>
      </c>
      <c r="Q8" s="76">
        <v>-4.689198840407954</v>
      </c>
      <c r="R8" s="76">
        <v>-3.2761112633307903</v>
      </c>
      <c r="S8" s="75">
        <v>-1.3747472918076085</v>
      </c>
      <c r="T8" s="77">
        <v>-2.5943138345216568</v>
      </c>
      <c r="U8" s="76">
        <v>-2.9590805607955843</v>
      </c>
      <c r="V8" s="76">
        <v>-3.204131337688338</v>
      </c>
      <c r="W8" s="75">
        <v>-3.3575397939181784</v>
      </c>
      <c r="X8" s="76">
        <v>0.05449898711343337</v>
      </c>
      <c r="Y8" s="76">
        <v>0.15421443246334832</v>
      </c>
      <c r="Z8" s="76">
        <v>0.10076586957292477</v>
      </c>
      <c r="AA8" s="78">
        <v>0.07692342948357123</v>
      </c>
    </row>
    <row r="9" spans="2:27" ht="15">
      <c r="B9" s="61"/>
      <c r="C9" s="57"/>
      <c r="D9" s="57" t="s">
        <v>50</v>
      </c>
      <c r="E9" s="57"/>
      <c r="F9" s="58"/>
      <c r="G9" s="62" t="s">
        <v>84</v>
      </c>
      <c r="H9" s="75">
        <v>-0.09740584102031846</v>
      </c>
      <c r="I9" s="76">
        <v>-0.8940571365004786</v>
      </c>
      <c r="J9" s="76">
        <v>3.2906393922424115</v>
      </c>
      <c r="K9" s="75">
        <v>2.3096419607221605</v>
      </c>
      <c r="L9" s="76">
        <v>-1.056070756740695</v>
      </c>
      <c r="M9" s="76">
        <v>0.34450775142443035</v>
      </c>
      <c r="N9" s="76">
        <v>0.15378443434074995</v>
      </c>
      <c r="O9" s="75">
        <v>0.1783610970890237</v>
      </c>
      <c r="P9" s="76">
        <v>-1.4220318492993869</v>
      </c>
      <c r="Q9" s="76">
        <v>-1.5625735699837833</v>
      </c>
      <c r="R9" s="76">
        <v>-0.8879648566381917</v>
      </c>
      <c r="S9" s="75">
        <v>0.3118484381899833</v>
      </c>
      <c r="T9" s="77">
        <v>3.398950476029384</v>
      </c>
      <c r="U9" s="76">
        <v>3.2274630840571916</v>
      </c>
      <c r="V9" s="76">
        <v>3.3625287877952132</v>
      </c>
      <c r="W9" s="75">
        <v>3.175043048609467</v>
      </c>
      <c r="X9" s="76">
        <v>2.8452343940966074</v>
      </c>
      <c r="Y9" s="76">
        <v>2.643071674631784</v>
      </c>
      <c r="Z9" s="76">
        <v>2.1174235614808623</v>
      </c>
      <c r="AA9" s="78">
        <v>1.6367414477835354</v>
      </c>
    </row>
    <row r="10" spans="2:27" ht="15">
      <c r="B10" s="61"/>
      <c r="C10" s="57"/>
      <c r="D10" s="57" t="s">
        <v>51</v>
      </c>
      <c r="E10" s="57"/>
      <c r="F10" s="58"/>
      <c r="G10" s="62" t="s">
        <v>84</v>
      </c>
      <c r="H10" s="75">
        <v>0.595183207450674</v>
      </c>
      <c r="I10" s="76">
        <v>1.605926705384178</v>
      </c>
      <c r="J10" s="76">
        <v>2.2169106478127816</v>
      </c>
      <c r="K10" s="75">
        <v>3.1464209778919923</v>
      </c>
      <c r="L10" s="76">
        <v>0.4609845553349601</v>
      </c>
      <c r="M10" s="76">
        <v>0.4597315436241729</v>
      </c>
      <c r="N10" s="76">
        <v>0.5583230249740723</v>
      </c>
      <c r="O10" s="75">
        <v>0.9008405612672306</v>
      </c>
      <c r="P10" s="76">
        <v>1.4513023704397767</v>
      </c>
      <c r="Q10" s="76">
        <v>1.7233768162452776</v>
      </c>
      <c r="R10" s="76">
        <v>1.5741119763801947</v>
      </c>
      <c r="S10" s="75">
        <v>1.6742069441572482</v>
      </c>
      <c r="T10" s="77">
        <v>1.9592903150891914</v>
      </c>
      <c r="U10" s="76">
        <v>1.981857896005664</v>
      </c>
      <c r="V10" s="76">
        <v>2.279361763527902</v>
      </c>
      <c r="W10" s="75">
        <v>2.6430066329691897</v>
      </c>
      <c r="X10" s="76">
        <v>2.766919096926344</v>
      </c>
      <c r="Y10" s="76">
        <v>3.0522708954890447</v>
      </c>
      <c r="Z10" s="76">
        <v>3.3237247628047584</v>
      </c>
      <c r="AA10" s="78">
        <v>3.4359401444321094</v>
      </c>
    </row>
    <row r="11" spans="2:27" ht="15">
      <c r="B11" s="61"/>
      <c r="C11" s="57"/>
      <c r="D11" s="57" t="s">
        <v>86</v>
      </c>
      <c r="E11" s="57"/>
      <c r="F11" s="58"/>
      <c r="G11" s="62" t="s">
        <v>84</v>
      </c>
      <c r="H11" s="75">
        <v>0.3730531809893307</v>
      </c>
      <c r="I11" s="76">
        <v>0.25131026338942775</v>
      </c>
      <c r="J11" s="76">
        <v>0.8554095506439126</v>
      </c>
      <c r="K11" s="75">
        <v>1.005367176937554</v>
      </c>
      <c r="L11" s="76">
        <v>0.5845399267645206</v>
      </c>
      <c r="M11" s="76">
        <v>0.3878690607550084</v>
      </c>
      <c r="N11" s="76">
        <v>0.36157889450601033</v>
      </c>
      <c r="O11" s="75">
        <v>0.1599413548365476</v>
      </c>
      <c r="P11" s="76">
        <v>0.3358543690398932</v>
      </c>
      <c r="Q11" s="76">
        <v>0.2807071102936618</v>
      </c>
      <c r="R11" s="76">
        <v>0.17683852500758235</v>
      </c>
      <c r="S11" s="75">
        <v>0.21200498708557802</v>
      </c>
      <c r="T11" s="77">
        <v>0.4237233763537631</v>
      </c>
      <c r="U11" s="76">
        <v>0.7102786055978925</v>
      </c>
      <c r="V11" s="76">
        <v>1.0157402215129423</v>
      </c>
      <c r="W11" s="75">
        <v>1.2711518310034648</v>
      </c>
      <c r="X11" s="76">
        <v>1.2899321767312557</v>
      </c>
      <c r="Y11" s="76">
        <v>1.1392253647300805</v>
      </c>
      <c r="Z11" s="76">
        <v>0.9156434441061094</v>
      </c>
      <c r="AA11" s="78">
        <v>0.6801171789298195</v>
      </c>
    </row>
    <row r="12" spans="2:27" ht="3.75" customHeight="1">
      <c r="B12" s="61"/>
      <c r="C12" s="57"/>
      <c r="E12" s="57"/>
      <c r="F12" s="58"/>
      <c r="G12" s="62"/>
      <c r="H12" s="75"/>
      <c r="I12" s="76"/>
      <c r="J12" s="76"/>
      <c r="K12" s="75"/>
      <c r="L12" s="76"/>
      <c r="M12" s="76"/>
      <c r="N12" s="76"/>
      <c r="O12" s="75"/>
      <c r="P12" s="76"/>
      <c r="Q12" s="76"/>
      <c r="R12" s="76"/>
      <c r="S12" s="75"/>
      <c r="T12" s="77"/>
      <c r="U12" s="76"/>
      <c r="V12" s="76"/>
      <c r="W12" s="75"/>
      <c r="X12" s="76"/>
      <c r="Y12" s="76"/>
      <c r="Z12" s="76"/>
      <c r="AA12" s="78"/>
    </row>
    <row r="13" spans="2:27" ht="15">
      <c r="B13" s="61"/>
      <c r="C13" s="57"/>
      <c r="D13" s="57" t="s">
        <v>87</v>
      </c>
      <c r="E13" s="57"/>
      <c r="F13" s="58"/>
      <c r="G13" s="62" t="s">
        <v>84</v>
      </c>
      <c r="H13" s="75">
        <v>0.3235407226578815</v>
      </c>
      <c r="I13" s="76">
        <v>0.40888568343228826</v>
      </c>
      <c r="J13" s="76">
        <v>2.036836150661344</v>
      </c>
      <c r="K13" s="75">
        <v>2.134513656485538</v>
      </c>
      <c r="L13" s="76">
        <v>0.06688515818341045</v>
      </c>
      <c r="M13" s="76">
        <v>0.40737277948443307</v>
      </c>
      <c r="N13" s="76">
        <v>0.38469258045093113</v>
      </c>
      <c r="O13" s="75">
        <v>0.4352192835621196</v>
      </c>
      <c r="P13" s="76">
        <v>0.22901004941506642</v>
      </c>
      <c r="Q13" s="76">
        <v>0.257875389833103</v>
      </c>
      <c r="R13" s="76">
        <v>0.3750850425123957</v>
      </c>
      <c r="S13" s="75">
        <v>0.7734670728640367</v>
      </c>
      <c r="T13" s="77">
        <v>1.8168609353913752</v>
      </c>
      <c r="U13" s="76">
        <v>1.8825105261469872</v>
      </c>
      <c r="V13" s="76">
        <v>2.136136450004585</v>
      </c>
      <c r="W13" s="75">
        <v>2.3100109213229416</v>
      </c>
      <c r="X13" s="76">
        <v>2.2710607933555025</v>
      </c>
      <c r="Y13" s="76">
        <v>2.2677082626694443</v>
      </c>
      <c r="Z13" s="76">
        <v>2.1458480299292972</v>
      </c>
      <c r="AA13" s="78">
        <v>1.9725595134491698</v>
      </c>
    </row>
    <row r="14" spans="2:27" ht="15">
      <c r="B14" s="61"/>
      <c r="C14" s="57"/>
      <c r="D14" s="57" t="s">
        <v>88</v>
      </c>
      <c r="E14" s="57"/>
      <c r="F14" s="58"/>
      <c r="G14" s="62" t="s">
        <v>84</v>
      </c>
      <c r="H14" s="75">
        <v>0.4890466939103675</v>
      </c>
      <c r="I14" s="76">
        <v>0.9524268993305469</v>
      </c>
      <c r="J14" s="76">
        <v>1.5573324661857697</v>
      </c>
      <c r="K14" s="75">
        <v>2.1089197531509285</v>
      </c>
      <c r="L14" s="76">
        <v>0.5211485441463282</v>
      </c>
      <c r="M14" s="76">
        <v>0.422096412180494</v>
      </c>
      <c r="N14" s="76">
        <v>0.4717454581953291</v>
      </c>
      <c r="O14" s="75">
        <v>0.5411906193625953</v>
      </c>
      <c r="P14" s="76">
        <v>0.9122900375914611</v>
      </c>
      <c r="Q14" s="76">
        <v>1.0315772291706224</v>
      </c>
      <c r="R14" s="76">
        <v>0.8978231458673491</v>
      </c>
      <c r="S14" s="75">
        <v>0.9679450091887958</v>
      </c>
      <c r="T14" s="77">
        <v>1.2159079571507476</v>
      </c>
      <c r="U14" s="76">
        <v>1.3656639815150555</v>
      </c>
      <c r="V14" s="76">
        <v>1.6668403473835554</v>
      </c>
      <c r="W14" s="75">
        <v>1.9781515577774087</v>
      </c>
      <c r="X14" s="76">
        <v>2.0510267123737407</v>
      </c>
      <c r="Y14" s="76">
        <v>2.1248349719818407</v>
      </c>
      <c r="Z14" s="76">
        <v>2.1575926644965477</v>
      </c>
      <c r="AA14" s="78">
        <v>2.1018173690876267</v>
      </c>
    </row>
    <row r="15" spans="2:27" ht="3.75" customHeight="1">
      <c r="B15" s="61"/>
      <c r="C15" s="57"/>
      <c r="D15" s="57"/>
      <c r="E15" s="57"/>
      <c r="F15" s="58"/>
      <c r="G15" s="62"/>
      <c r="H15" s="75"/>
      <c r="I15" s="76"/>
      <c r="J15" s="76"/>
      <c r="K15" s="75"/>
      <c r="L15" s="76"/>
      <c r="M15" s="76"/>
      <c r="N15" s="76"/>
      <c r="O15" s="75"/>
      <c r="P15" s="76"/>
      <c r="Q15" s="76"/>
      <c r="R15" s="76"/>
      <c r="S15" s="75"/>
      <c r="T15" s="77"/>
      <c r="U15" s="76"/>
      <c r="V15" s="76"/>
      <c r="W15" s="75"/>
      <c r="X15" s="76"/>
      <c r="Y15" s="76"/>
      <c r="Z15" s="76"/>
      <c r="AA15" s="78"/>
    </row>
    <row r="16" spans="2:27" ht="15">
      <c r="B16" s="61"/>
      <c r="C16" s="57" t="s">
        <v>79</v>
      </c>
      <c r="D16" s="57"/>
      <c r="E16" s="57"/>
      <c r="F16" s="58"/>
      <c r="G16" s="62" t="s">
        <v>84</v>
      </c>
      <c r="H16" s="75">
        <v>-0.3260402423651243</v>
      </c>
      <c r="I16" s="76">
        <v>-0.11220709136075868</v>
      </c>
      <c r="J16" s="76">
        <v>1.2837133148419326</v>
      </c>
      <c r="K16" s="75">
        <v>1.9261064273186435</v>
      </c>
      <c r="L16" s="76">
        <v>-0.42361195035104515</v>
      </c>
      <c r="M16" s="76">
        <v>-0.09566435462322431</v>
      </c>
      <c r="N16" s="76">
        <v>-0.2978990488194029</v>
      </c>
      <c r="O16" s="75">
        <v>-0.4869497102163223</v>
      </c>
      <c r="P16" s="76">
        <v>-0.44410945573913807</v>
      </c>
      <c r="Q16" s="76">
        <v>-0.40605254944719604</v>
      </c>
      <c r="R16" s="76">
        <v>-0.09276552948242056</v>
      </c>
      <c r="S16" s="75">
        <v>0.49318138129406464</v>
      </c>
      <c r="T16" s="77">
        <v>1.1508927719781497</v>
      </c>
      <c r="U16" s="76">
        <v>1.141837974811196</v>
      </c>
      <c r="V16" s="76">
        <v>1.3320308139910253</v>
      </c>
      <c r="W16" s="75">
        <v>1.510085104160126</v>
      </c>
      <c r="X16" s="76">
        <v>1.973095876832943</v>
      </c>
      <c r="Y16" s="76">
        <v>2.006293975879885</v>
      </c>
      <c r="Z16" s="76">
        <v>1.9250682995746615</v>
      </c>
      <c r="AA16" s="78">
        <v>1.7999179937343825</v>
      </c>
    </row>
    <row r="17" spans="2:27" ht="3.75" customHeight="1">
      <c r="B17" s="61"/>
      <c r="C17" s="57"/>
      <c r="D17" s="57"/>
      <c r="E17" s="57"/>
      <c r="F17" s="58"/>
      <c r="G17" s="62"/>
      <c r="H17" s="58"/>
      <c r="I17" s="57"/>
      <c r="J17" s="57"/>
      <c r="K17" s="58"/>
      <c r="L17" s="57"/>
      <c r="M17" s="57"/>
      <c r="N17" s="57"/>
      <c r="O17" s="58"/>
      <c r="P17" s="57"/>
      <c r="Q17" s="57"/>
      <c r="R17" s="57"/>
      <c r="S17" s="58"/>
      <c r="T17" s="59"/>
      <c r="U17" s="57"/>
      <c r="V17" s="57"/>
      <c r="W17" s="58"/>
      <c r="X17" s="57"/>
      <c r="Y17" s="57"/>
      <c r="Z17" s="57"/>
      <c r="AA17" s="60"/>
    </row>
    <row r="18" spans="2:27" ht="15">
      <c r="B18" s="61"/>
      <c r="C18" s="57" t="s">
        <v>19</v>
      </c>
      <c r="D18" s="57"/>
      <c r="E18" s="57"/>
      <c r="F18" s="58"/>
      <c r="G18" s="62" t="s">
        <v>85</v>
      </c>
      <c r="H18" s="75">
        <v>-0.2632256221178295</v>
      </c>
      <c r="I18" s="76">
        <v>0.3005139944146009</v>
      </c>
      <c r="J18" s="76">
        <v>1.88386069356919</v>
      </c>
      <c r="K18" s="75">
        <v>1.9878664166265878</v>
      </c>
      <c r="L18" s="76">
        <v>-0.2524311936519865</v>
      </c>
      <c r="M18" s="76">
        <v>-0.25542322504816184</v>
      </c>
      <c r="N18" s="76">
        <v>-0.3351563374213953</v>
      </c>
      <c r="O18" s="75">
        <v>-0.20966432257843337</v>
      </c>
      <c r="P18" s="76">
        <v>-0.44418427348873024</v>
      </c>
      <c r="Q18" s="76">
        <v>0.022997523999919167</v>
      </c>
      <c r="R18" s="76">
        <v>0.5954279538731129</v>
      </c>
      <c r="S18" s="75">
        <v>1.0088862832120782</v>
      </c>
      <c r="T18" s="77">
        <v>1.8623822772125322</v>
      </c>
      <c r="U18" s="76">
        <v>1.9038719183227073</v>
      </c>
      <c r="V18" s="76">
        <v>1.8649369655041141</v>
      </c>
      <c r="W18" s="75">
        <v>1.9024394481675273</v>
      </c>
      <c r="X18" s="76">
        <v>1.942915745511172</v>
      </c>
      <c r="Y18" s="76">
        <v>1.9747955202899874</v>
      </c>
      <c r="Z18" s="76">
        <v>2.0045490580999967</v>
      </c>
      <c r="AA18" s="78">
        <v>2.023076815888871</v>
      </c>
    </row>
    <row r="19" spans="2:27" ht="15">
      <c r="B19" s="61"/>
      <c r="C19" s="57"/>
      <c r="D19" s="57" t="s">
        <v>20</v>
      </c>
      <c r="E19" s="57"/>
      <c r="F19" s="58"/>
      <c r="G19" s="62" t="s">
        <v>85</v>
      </c>
      <c r="H19" s="75">
        <v>-0.11405002877150139</v>
      </c>
      <c r="I19" s="76">
        <v>-0.08735235392659035</v>
      </c>
      <c r="J19" s="76">
        <v>1.5694976472978084</v>
      </c>
      <c r="K19" s="75">
        <v>1.7206206853439738</v>
      </c>
      <c r="L19" s="76">
        <v>-0.22163713080634295</v>
      </c>
      <c r="M19" s="76">
        <v>0.1802928525602283</v>
      </c>
      <c r="N19" s="76">
        <v>0.05905400205838873</v>
      </c>
      <c r="O19" s="75">
        <v>-0.46953908138350187</v>
      </c>
      <c r="P19" s="76">
        <v>-0.6821930729370251</v>
      </c>
      <c r="Q19" s="76">
        <v>-0.3593361325883677</v>
      </c>
      <c r="R19" s="76">
        <v>0.0797702576854249</v>
      </c>
      <c r="S19" s="75">
        <v>0.5965465531943863</v>
      </c>
      <c r="T19" s="77">
        <v>1.6515738733869938</v>
      </c>
      <c r="U19" s="76">
        <v>1.524642010124765</v>
      </c>
      <c r="V19" s="76">
        <v>1.5537460432022243</v>
      </c>
      <c r="W19" s="75">
        <v>1.5483970695845386</v>
      </c>
      <c r="X19" s="76">
        <v>1.5798823721563622</v>
      </c>
      <c r="Y19" s="76">
        <v>1.6743563881363173</v>
      </c>
      <c r="Z19" s="76">
        <v>1.7684258958546906</v>
      </c>
      <c r="AA19" s="78">
        <v>1.8560948458166848</v>
      </c>
    </row>
    <row r="20" spans="2:27" ht="15">
      <c r="B20" s="61"/>
      <c r="C20" s="57"/>
      <c r="D20" s="57" t="s">
        <v>22</v>
      </c>
      <c r="E20" s="57"/>
      <c r="F20" s="58"/>
      <c r="G20" s="62" t="s">
        <v>85</v>
      </c>
      <c r="H20" s="75">
        <v>0.8258149609683159</v>
      </c>
      <c r="I20" s="76">
        <v>1.7776234523321648</v>
      </c>
      <c r="J20" s="76">
        <v>1.972998595498865</v>
      </c>
      <c r="K20" s="75">
        <v>2.1226567294559686</v>
      </c>
      <c r="L20" s="76">
        <v>0.7353234509007933</v>
      </c>
      <c r="M20" s="76">
        <v>0.8188329103246019</v>
      </c>
      <c r="N20" s="76">
        <v>0.8354958024201977</v>
      </c>
      <c r="O20" s="75">
        <v>0.9106252919955438</v>
      </c>
      <c r="P20" s="76">
        <v>1.2538104563212187</v>
      </c>
      <c r="Q20" s="76">
        <v>1.6483088102427104</v>
      </c>
      <c r="R20" s="76">
        <v>1.9783654252871088</v>
      </c>
      <c r="S20" s="75">
        <v>2.2256931228644703</v>
      </c>
      <c r="T20" s="77">
        <v>2.1925259143746274</v>
      </c>
      <c r="U20" s="76">
        <v>1.9983015715334034</v>
      </c>
      <c r="V20" s="76">
        <v>1.8818390630455042</v>
      </c>
      <c r="W20" s="75">
        <v>1.8307934616792636</v>
      </c>
      <c r="X20" s="76">
        <v>1.9079444981866942</v>
      </c>
      <c r="Y20" s="76">
        <v>2.0548249295903958</v>
      </c>
      <c r="Z20" s="76">
        <v>2.2073460686083735</v>
      </c>
      <c r="AA20" s="78">
        <v>2.3126338042659853</v>
      </c>
    </row>
    <row r="21" spans="2:27" ht="15">
      <c r="B21" s="61"/>
      <c r="C21" s="57"/>
      <c r="D21" s="57" t="s">
        <v>21</v>
      </c>
      <c r="E21" s="57"/>
      <c r="F21" s="58"/>
      <c r="G21" s="62" t="s">
        <v>85</v>
      </c>
      <c r="H21" s="75">
        <v>-0.0006491660496124041</v>
      </c>
      <c r="I21" s="76">
        <v>0.871202100437344</v>
      </c>
      <c r="J21" s="76">
        <v>1.9415393708093802</v>
      </c>
      <c r="K21" s="75">
        <v>2.0702693551489375</v>
      </c>
      <c r="L21" s="76">
        <v>-0.23988074819028782</v>
      </c>
      <c r="M21" s="76">
        <v>0.2782966454874156</v>
      </c>
      <c r="N21" s="76">
        <v>0.027434923014112655</v>
      </c>
      <c r="O21" s="75">
        <v>-0.06370765752437535</v>
      </c>
      <c r="P21" s="76">
        <v>0.2757333215486142</v>
      </c>
      <c r="Q21" s="76">
        <v>0.47122517937458497</v>
      </c>
      <c r="R21" s="76">
        <v>1.2110551285184386</v>
      </c>
      <c r="S21" s="75">
        <v>1.4954389516667987</v>
      </c>
      <c r="T21" s="77">
        <v>1.7946581757965419</v>
      </c>
      <c r="U21" s="76">
        <v>1.951158161225223</v>
      </c>
      <c r="V21" s="76">
        <v>2.0221270017668047</v>
      </c>
      <c r="W21" s="75">
        <v>2.0008661166399264</v>
      </c>
      <c r="X21" s="76">
        <v>2.0045966327622864</v>
      </c>
      <c r="Y21" s="76">
        <v>2.04721803208065</v>
      </c>
      <c r="Z21" s="76">
        <v>2.0928565080690333</v>
      </c>
      <c r="AA21" s="78">
        <v>2.1262511429581963</v>
      </c>
    </row>
    <row r="22" spans="2:27" ht="15">
      <c r="B22" s="61"/>
      <c r="C22" s="57"/>
      <c r="D22" s="57" t="s">
        <v>23</v>
      </c>
      <c r="E22" s="57"/>
      <c r="F22" s="58"/>
      <c r="G22" s="62" t="s">
        <v>85</v>
      </c>
      <c r="H22" s="75">
        <v>-1.3944597599860629</v>
      </c>
      <c r="I22" s="76">
        <v>-1.6797841900182675</v>
      </c>
      <c r="J22" s="76">
        <v>1.9850958972998285</v>
      </c>
      <c r="K22" s="75">
        <v>2.2105539724523595</v>
      </c>
      <c r="L22" s="76">
        <v>-2.552552847993894</v>
      </c>
      <c r="M22" s="76">
        <v>-1.4169252514681432</v>
      </c>
      <c r="N22" s="76">
        <v>-0.6608766046769858</v>
      </c>
      <c r="O22" s="75">
        <v>-0.914227108263816</v>
      </c>
      <c r="P22" s="76">
        <v>-1.8566702292841342</v>
      </c>
      <c r="Q22" s="76">
        <v>-2.0979637687098034</v>
      </c>
      <c r="R22" s="76">
        <v>-1.7294496305574256</v>
      </c>
      <c r="S22" s="75">
        <v>-1.058254482315192</v>
      </c>
      <c r="T22" s="77">
        <v>1.7017291025239984</v>
      </c>
      <c r="U22" s="76">
        <v>2.0327098000793455</v>
      </c>
      <c r="V22" s="76">
        <v>2.1070433167457594</v>
      </c>
      <c r="W22" s="75">
        <v>2.08032793929776</v>
      </c>
      <c r="X22" s="76">
        <v>2.1624682492995078</v>
      </c>
      <c r="Y22" s="76">
        <v>2.204287008205256</v>
      </c>
      <c r="Z22" s="76">
        <v>2.2291992054342984</v>
      </c>
      <c r="AA22" s="78">
        <v>2.2297524397014428</v>
      </c>
    </row>
    <row r="23" spans="2:27" ht="15">
      <c r="B23" s="61"/>
      <c r="C23" s="57"/>
      <c r="D23" s="57" t="s">
        <v>24</v>
      </c>
      <c r="E23" s="57"/>
      <c r="F23" s="58"/>
      <c r="G23" s="62" t="s">
        <v>85</v>
      </c>
      <c r="H23" s="75">
        <v>-1.1070199400717229</v>
      </c>
      <c r="I23" s="76">
        <v>-1.6057639621239588</v>
      </c>
      <c r="J23" s="76">
        <v>2.227896803415902</v>
      </c>
      <c r="K23" s="75">
        <v>2.3223542480955217</v>
      </c>
      <c r="L23" s="76">
        <v>-2.4499893049973025</v>
      </c>
      <c r="M23" s="76">
        <v>-0.7346975384739665</v>
      </c>
      <c r="N23" s="76">
        <v>-0.18731161762704573</v>
      </c>
      <c r="O23" s="75">
        <v>-1.037753631271059</v>
      </c>
      <c r="P23" s="76">
        <v>-1.5536911711176487</v>
      </c>
      <c r="Q23" s="76">
        <v>-2.1437464502363923</v>
      </c>
      <c r="R23" s="76">
        <v>-1.7526364881030645</v>
      </c>
      <c r="S23" s="75">
        <v>-0.9885857025583391</v>
      </c>
      <c r="T23" s="77">
        <v>2.053933479933349</v>
      </c>
      <c r="U23" s="76">
        <v>2.331272133724866</v>
      </c>
      <c r="V23" s="76">
        <v>2.2686524712791822</v>
      </c>
      <c r="W23" s="75">
        <v>2.244561487184214</v>
      </c>
      <c r="X23" s="76">
        <v>2.3624749119639574</v>
      </c>
      <c r="Y23" s="76">
        <v>2.359100856989599</v>
      </c>
      <c r="Z23" s="76">
        <v>2.321618245348887</v>
      </c>
      <c r="AA23" s="78">
        <v>2.2387641199662482</v>
      </c>
    </row>
    <row r="24" spans="2:27" ht="18">
      <c r="B24" s="61"/>
      <c r="C24" s="57"/>
      <c r="D24" s="57" t="s">
        <v>137</v>
      </c>
      <c r="E24" s="57"/>
      <c r="F24" s="58"/>
      <c r="G24" s="62" t="s">
        <v>85</v>
      </c>
      <c r="H24" s="75">
        <v>-0.2906574559085442</v>
      </c>
      <c r="I24" s="76">
        <v>-0.07522821546764646</v>
      </c>
      <c r="J24" s="76">
        <v>-0.23750944087503</v>
      </c>
      <c r="K24" s="75">
        <v>-0.10926280622130946</v>
      </c>
      <c r="L24" s="76">
        <v>-0.1051394482336434</v>
      </c>
      <c r="M24" s="76">
        <v>-0.6872771210852875</v>
      </c>
      <c r="N24" s="76">
        <v>-0.47445369393895476</v>
      </c>
      <c r="O24" s="75">
        <v>0.12482186645905813</v>
      </c>
      <c r="P24" s="76">
        <v>-0.30776070913245235</v>
      </c>
      <c r="Q24" s="76">
        <v>0.04678564717717393</v>
      </c>
      <c r="R24" s="76">
        <v>0.023600488315224766</v>
      </c>
      <c r="S24" s="75">
        <v>-0.0703643920766126</v>
      </c>
      <c r="T24" s="77">
        <v>-0.3451159258634533</v>
      </c>
      <c r="U24" s="76">
        <v>-0.291760600078689</v>
      </c>
      <c r="V24" s="76">
        <v>-0.15802413606536447</v>
      </c>
      <c r="W24" s="75">
        <v>-0.1606281502875362</v>
      </c>
      <c r="X24" s="76">
        <v>-0.19539060855694856</v>
      </c>
      <c r="Y24" s="76">
        <v>-0.1512458076401373</v>
      </c>
      <c r="Z24" s="76">
        <v>-0.09032210543523433</v>
      </c>
      <c r="AA24" s="78">
        <v>-0.008814347808652201</v>
      </c>
    </row>
    <row r="25" spans="2:27" ht="3.75" customHeight="1">
      <c r="B25" s="61"/>
      <c r="C25" s="57"/>
      <c r="D25" s="57"/>
      <c r="E25" s="57"/>
      <c r="F25" s="58"/>
      <c r="G25" s="62"/>
      <c r="H25" s="58"/>
      <c r="I25" s="57"/>
      <c r="J25" s="57"/>
      <c r="K25" s="58"/>
      <c r="L25" s="57"/>
      <c r="M25" s="57"/>
      <c r="N25" s="57"/>
      <c r="O25" s="58"/>
      <c r="P25" s="57"/>
      <c r="Q25" s="57"/>
      <c r="R25" s="57"/>
      <c r="S25" s="58"/>
      <c r="T25" s="59"/>
      <c r="U25" s="57"/>
      <c r="V25" s="57"/>
      <c r="W25" s="58"/>
      <c r="X25" s="57"/>
      <c r="Y25" s="57"/>
      <c r="Z25" s="57"/>
      <c r="AA25" s="60"/>
    </row>
    <row r="26" spans="2:27" ht="18.75" thickBot="1">
      <c r="B26" s="63"/>
      <c r="C26" s="64" t="s">
        <v>138</v>
      </c>
      <c r="D26" s="64"/>
      <c r="E26" s="64"/>
      <c r="F26" s="65"/>
      <c r="G26" s="66" t="s">
        <v>48</v>
      </c>
      <c r="H26" s="80">
        <v>0.7730379480630489</v>
      </c>
      <c r="I26" s="79">
        <v>1.486575436753455</v>
      </c>
      <c r="J26" s="79">
        <v>1.4620890033225464</v>
      </c>
      <c r="K26" s="80">
        <v>0.7165508113448311</v>
      </c>
      <c r="L26" s="79">
        <v>0.759475473849136</v>
      </c>
      <c r="M26" s="79">
        <v>0.007086143800009381</v>
      </c>
      <c r="N26" s="79">
        <v>0.6774983603733205</v>
      </c>
      <c r="O26" s="80">
        <v>1.6330090068267396</v>
      </c>
      <c r="P26" s="79">
        <v>1.3696409907232692</v>
      </c>
      <c r="Q26" s="79">
        <v>1.6185232456488592</v>
      </c>
      <c r="R26" s="79">
        <v>1.8277227739603887</v>
      </c>
      <c r="S26" s="80">
        <v>1.145092383887885</v>
      </c>
      <c r="T26" s="81">
        <v>1.370003817427488</v>
      </c>
      <c r="U26" s="79">
        <v>1.3997733112714172</v>
      </c>
      <c r="V26" s="79">
        <v>1.549474657511297</v>
      </c>
      <c r="W26" s="80">
        <v>1.5250917830315984</v>
      </c>
      <c r="X26" s="79">
        <v>0.9529756649776715</v>
      </c>
      <c r="Y26" s="79">
        <v>0.8151322100192999</v>
      </c>
      <c r="Z26" s="79">
        <v>0.5914031201965173</v>
      </c>
      <c r="AA26" s="82">
        <v>0.5141305529300411</v>
      </c>
    </row>
    <row r="27" ht="3.75" customHeight="1"/>
    <row r="28" ht="15">
      <c r="B28" s="45" t="s">
        <v>116</v>
      </c>
    </row>
    <row r="29" spans="2:6" ht="15">
      <c r="B29" s="45" t="s">
        <v>120</v>
      </c>
      <c r="F29" s="68"/>
    </row>
    <row r="30" spans="2:6" ht="15">
      <c r="B30" s="45" t="s">
        <v>121</v>
      </c>
      <c r="F30" s="68"/>
    </row>
    <row r="31" ht="15">
      <c r="G31" s="68"/>
    </row>
    <row r="32" ht="15.75" thickBot="1">
      <c r="F32" s="70" t="s">
        <v>83</v>
      </c>
    </row>
    <row r="33" spans="6:23" ht="15">
      <c r="F33" s="101"/>
      <c r="G33" s="102"/>
      <c r="H33" s="199">
        <v>42339</v>
      </c>
      <c r="I33" s="199">
        <v>42370</v>
      </c>
      <c r="J33" s="199">
        <v>42401</v>
      </c>
      <c r="K33" s="199">
        <v>42430</v>
      </c>
      <c r="L33" s="199">
        <v>42461</v>
      </c>
      <c r="M33" s="199">
        <v>42491</v>
      </c>
      <c r="N33" s="199">
        <v>42522</v>
      </c>
      <c r="O33" s="199">
        <v>42552</v>
      </c>
      <c r="P33" s="199">
        <v>42583</v>
      </c>
      <c r="Q33" s="199">
        <v>42614</v>
      </c>
      <c r="R33" s="199">
        <v>42644</v>
      </c>
      <c r="S33" s="199">
        <v>42675</v>
      </c>
      <c r="T33" s="199">
        <v>42705</v>
      </c>
      <c r="U33" s="199">
        <v>42736</v>
      </c>
      <c r="V33" s="199">
        <v>42767</v>
      </c>
      <c r="W33" s="200">
        <v>42795</v>
      </c>
    </row>
    <row r="34" spans="6:23" ht="15.75" thickBot="1">
      <c r="F34" s="103" t="s">
        <v>78</v>
      </c>
      <c r="G34" s="104" t="s">
        <v>91</v>
      </c>
      <c r="H34" s="79">
        <v>-0.4600460046004571</v>
      </c>
      <c r="I34" s="79">
        <v>-0.6308200660859313</v>
      </c>
      <c r="J34" s="79">
        <v>-0.31099518459069486</v>
      </c>
      <c r="K34" s="79">
        <v>-0.329095728661585</v>
      </c>
      <c r="L34" s="79">
        <v>-0.3796683795749942</v>
      </c>
      <c r="M34" s="79">
        <v>-0.5420756060657368</v>
      </c>
      <c r="N34" s="79">
        <v>-0.5490677020822119</v>
      </c>
      <c r="O34" s="79">
        <v>-0.3761362786875395</v>
      </c>
      <c r="P34" s="79">
        <v>-0.29662074003014993</v>
      </c>
      <c r="Q34" s="79">
        <v>0.15597126064108124</v>
      </c>
      <c r="R34" s="79">
        <v>0.2632547311086171</v>
      </c>
      <c r="S34" s="79">
        <v>0.33079460400070104</v>
      </c>
      <c r="T34" s="79">
        <v>0.7644598754237535</v>
      </c>
      <c r="U34" s="79">
        <v>1.24193659298993</v>
      </c>
      <c r="V34" s="79">
        <v>1.127023556780344</v>
      </c>
      <c r="W34" s="82">
        <v>1.1140769856399402</v>
      </c>
    </row>
    <row r="35" spans="6:8" ht="15">
      <c r="F35" s="45" t="s">
        <v>116</v>
      </c>
      <c r="G35" s="105"/>
      <c r="H35" s="106"/>
    </row>
    <row r="36" spans="7:8" ht="15">
      <c r="G36" s="105"/>
      <c r="H36" s="106"/>
    </row>
    <row r="37" spans="7:8" ht="15">
      <c r="G37" s="105"/>
      <c r="H37" s="106"/>
    </row>
    <row r="38" spans="7:8" ht="15">
      <c r="G38" s="105"/>
      <c r="H38" s="106"/>
    </row>
    <row r="39" spans="7:8" ht="15">
      <c r="G39" s="105"/>
      <c r="H39" s="106"/>
    </row>
    <row r="40" spans="7:8" ht="15">
      <c r="G40" s="105"/>
      <c r="H40" s="106"/>
    </row>
    <row r="41" spans="7:8" ht="15">
      <c r="G41" s="105"/>
      <c r="H41" s="106"/>
    </row>
    <row r="42" spans="7:8" ht="15">
      <c r="G42" s="105"/>
      <c r="H42" s="106"/>
    </row>
    <row r="43" spans="7:8" ht="15">
      <c r="G43" s="105"/>
      <c r="H43" s="106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M97"/>
  <sheetViews>
    <sheetView zoomScale="80" zoomScaleNormal="80" zoomScalePageLayoutView="0" workbookViewId="0" topLeftCell="A1">
      <selection activeCell="H50" sqref="H50:K50"/>
    </sheetView>
  </sheetViews>
  <sheetFormatPr defaultColWidth="9.140625" defaultRowHeight="15"/>
  <cols>
    <col min="1" max="5" width="3.140625" style="45" customWidth="1"/>
    <col min="6" max="6" width="35.00390625" style="45" customWidth="1"/>
    <col min="7" max="7" width="21.28125" style="45" customWidth="1"/>
    <col min="8" max="8" width="10.14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122</v>
      </c>
    </row>
    <row r="2" spans="2:27" ht="18.75" customHeight="1">
      <c r="B2" s="239" t="str">
        <f>"Strednodobá predikcia "&amp;Súhrn!$H$4&amp;" - trh práce [objem]"</f>
        <v>Strednodobá predikcia P1Q-2016 - trh práce [objem]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1"/>
    </row>
    <row r="3" spans="2:27" ht="18.75" customHeight="1"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8"/>
    </row>
    <row r="4" spans="2:27" ht="15">
      <c r="B4" s="270" t="s">
        <v>30</v>
      </c>
      <c r="C4" s="271"/>
      <c r="D4" s="271"/>
      <c r="E4" s="271"/>
      <c r="F4" s="272"/>
      <c r="G4" s="275" t="s">
        <v>77</v>
      </c>
      <c r="H4" s="41" t="s">
        <v>37</v>
      </c>
      <c r="I4" s="257">
        <v>2016</v>
      </c>
      <c r="J4" s="257">
        <v>2017</v>
      </c>
      <c r="K4" s="283">
        <v>2018</v>
      </c>
      <c r="L4" s="279">
        <v>2015</v>
      </c>
      <c r="M4" s="280"/>
      <c r="N4" s="280"/>
      <c r="O4" s="280"/>
      <c r="P4" s="279">
        <v>2016</v>
      </c>
      <c r="Q4" s="280"/>
      <c r="R4" s="280"/>
      <c r="S4" s="280"/>
      <c r="T4" s="279">
        <v>2017</v>
      </c>
      <c r="U4" s="280"/>
      <c r="V4" s="280"/>
      <c r="W4" s="280"/>
      <c r="X4" s="279">
        <v>2018</v>
      </c>
      <c r="Y4" s="280"/>
      <c r="Z4" s="280"/>
      <c r="AA4" s="282"/>
    </row>
    <row r="5" spans="2:27" ht="15">
      <c r="B5" s="264"/>
      <c r="C5" s="265"/>
      <c r="D5" s="265"/>
      <c r="E5" s="265"/>
      <c r="F5" s="266"/>
      <c r="G5" s="268"/>
      <c r="H5" s="43">
        <v>2015</v>
      </c>
      <c r="I5" s="258"/>
      <c r="J5" s="258"/>
      <c r="K5" s="284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107"/>
      <c r="I6" s="95"/>
      <c r="J6" s="96"/>
      <c r="K6" s="97"/>
      <c r="L6" s="55"/>
      <c r="M6" s="55"/>
      <c r="N6" s="55"/>
      <c r="O6" s="54"/>
      <c r="P6" s="55"/>
      <c r="Q6" s="55"/>
      <c r="R6" s="55"/>
      <c r="S6" s="54"/>
      <c r="T6" s="98"/>
      <c r="U6" s="55"/>
      <c r="V6" s="55"/>
      <c r="W6" s="54"/>
      <c r="X6" s="55"/>
      <c r="Y6" s="55"/>
      <c r="Z6" s="55"/>
      <c r="AA6" s="72"/>
    </row>
    <row r="7" spans="2:27" ht="15">
      <c r="B7" s="50" t="s">
        <v>26</v>
      </c>
      <c r="C7" s="51"/>
      <c r="D7" s="51"/>
      <c r="E7" s="51"/>
      <c r="F7" s="100"/>
      <c r="G7" s="53"/>
      <c r="H7" s="107"/>
      <c r="I7" s="95"/>
      <c r="J7" s="95"/>
      <c r="K7" s="97"/>
      <c r="L7" s="55"/>
      <c r="M7" s="55"/>
      <c r="N7" s="55"/>
      <c r="O7" s="54"/>
      <c r="P7" s="55"/>
      <c r="Q7" s="55"/>
      <c r="R7" s="55"/>
      <c r="S7" s="54"/>
      <c r="T7" s="98"/>
      <c r="U7" s="55"/>
      <c r="V7" s="55"/>
      <c r="W7" s="54"/>
      <c r="X7" s="55"/>
      <c r="Y7" s="55"/>
      <c r="Z7" s="55"/>
      <c r="AA7" s="72"/>
    </row>
    <row r="8" spans="2:27" ht="15">
      <c r="B8" s="50"/>
      <c r="C8" s="99" t="s">
        <v>10</v>
      </c>
      <c r="D8" s="51"/>
      <c r="E8" s="51"/>
      <c r="F8" s="100"/>
      <c r="G8" s="62" t="s">
        <v>130</v>
      </c>
      <c r="H8" s="117">
        <v>2267.09725</v>
      </c>
      <c r="I8" s="118">
        <v>2299.3905649210105</v>
      </c>
      <c r="J8" s="118">
        <v>2324.1066822269186</v>
      </c>
      <c r="K8" s="119">
        <v>2349.0848194674063</v>
      </c>
      <c r="L8" s="120">
        <v>2248.392</v>
      </c>
      <c r="M8" s="120">
        <v>2263.1040000000003</v>
      </c>
      <c r="N8" s="120">
        <v>2273.367</v>
      </c>
      <c r="O8" s="121">
        <v>2283.526</v>
      </c>
      <c r="P8" s="120">
        <v>2290.6333884346614</v>
      </c>
      <c r="Q8" s="120">
        <v>2296.3644912876925</v>
      </c>
      <c r="R8" s="120">
        <v>2302.141213120801</v>
      </c>
      <c r="S8" s="121">
        <v>2308.4231668408884</v>
      </c>
      <c r="T8" s="122">
        <v>2314.552669205294</v>
      </c>
      <c r="U8" s="120">
        <v>2320.680910621722</v>
      </c>
      <c r="V8" s="120">
        <v>2327.2887923072817</v>
      </c>
      <c r="W8" s="121">
        <v>2333.904356773376</v>
      </c>
      <c r="X8" s="120">
        <v>2340.0556503205767</v>
      </c>
      <c r="Y8" s="120">
        <v>2346.0939221794583</v>
      </c>
      <c r="Z8" s="120">
        <v>2352.163956765826</v>
      </c>
      <c r="AA8" s="123">
        <v>2358.0257486037635</v>
      </c>
    </row>
    <row r="9" spans="2:27" ht="3.75" customHeight="1">
      <c r="B9" s="61"/>
      <c r="C9" s="57"/>
      <c r="D9" s="73"/>
      <c r="E9" s="57"/>
      <c r="F9" s="58"/>
      <c r="G9" s="62"/>
      <c r="H9" s="124"/>
      <c r="I9" s="120"/>
      <c r="J9" s="120"/>
      <c r="K9" s="121"/>
      <c r="L9" s="120"/>
      <c r="M9" s="120"/>
      <c r="N9" s="120"/>
      <c r="O9" s="121"/>
      <c r="P9" s="120"/>
      <c r="Q9" s="120"/>
      <c r="R9" s="120"/>
      <c r="S9" s="121"/>
      <c r="T9" s="122"/>
      <c r="U9" s="120"/>
      <c r="V9" s="120"/>
      <c r="W9" s="121"/>
      <c r="X9" s="120"/>
      <c r="Y9" s="120"/>
      <c r="Z9" s="120"/>
      <c r="AA9" s="123"/>
    </row>
    <row r="10" spans="2:27" ht="15">
      <c r="B10" s="61"/>
      <c r="C10" s="57"/>
      <c r="D10" s="73" t="s">
        <v>52</v>
      </c>
      <c r="E10" s="57"/>
      <c r="F10" s="58"/>
      <c r="G10" s="62" t="s">
        <v>130</v>
      </c>
      <c r="H10" s="124">
        <v>1942.822</v>
      </c>
      <c r="I10" s="120">
        <v>1974.993322162313</v>
      </c>
      <c r="J10" s="120">
        <v>1996.3373135807528</v>
      </c>
      <c r="K10" s="121">
        <v>2017.7927776428248</v>
      </c>
      <c r="L10" s="125"/>
      <c r="M10" s="125"/>
      <c r="N10" s="125"/>
      <c r="O10" s="126"/>
      <c r="P10" s="125"/>
      <c r="Q10" s="125"/>
      <c r="R10" s="125"/>
      <c r="S10" s="126"/>
      <c r="T10" s="127"/>
      <c r="U10" s="125"/>
      <c r="V10" s="125"/>
      <c r="W10" s="126"/>
      <c r="X10" s="125"/>
      <c r="Y10" s="125"/>
      <c r="Z10" s="125"/>
      <c r="AA10" s="128"/>
    </row>
    <row r="11" spans="2:27" ht="15">
      <c r="B11" s="61"/>
      <c r="C11" s="57"/>
      <c r="D11" s="73" t="s">
        <v>53</v>
      </c>
      <c r="E11" s="57"/>
      <c r="F11" s="58"/>
      <c r="G11" s="62" t="s">
        <v>130</v>
      </c>
      <c r="H11" s="124">
        <v>324.27525000000014</v>
      </c>
      <c r="I11" s="120">
        <v>324.3972427586978</v>
      </c>
      <c r="J11" s="120">
        <v>327.76936864616556</v>
      </c>
      <c r="K11" s="121">
        <v>331.2920418245812</v>
      </c>
      <c r="L11" s="125"/>
      <c r="M11" s="125"/>
      <c r="N11" s="125"/>
      <c r="O11" s="126"/>
      <c r="P11" s="125"/>
      <c r="Q11" s="125"/>
      <c r="R11" s="125"/>
      <c r="S11" s="126"/>
      <c r="T11" s="127"/>
      <c r="U11" s="125"/>
      <c r="V11" s="125"/>
      <c r="W11" s="126"/>
      <c r="X11" s="125"/>
      <c r="Y11" s="125"/>
      <c r="Z11" s="125"/>
      <c r="AA11" s="128"/>
    </row>
    <row r="12" spans="2:27" ht="3.75" customHeight="1">
      <c r="B12" s="61"/>
      <c r="C12" s="57"/>
      <c r="D12" s="57"/>
      <c r="E12" s="57"/>
      <c r="F12" s="58"/>
      <c r="G12" s="62"/>
      <c r="H12" s="69"/>
      <c r="I12" s="57"/>
      <c r="J12" s="57"/>
      <c r="K12" s="58"/>
      <c r="L12" s="57"/>
      <c r="M12" s="57"/>
      <c r="N12" s="57"/>
      <c r="O12" s="58"/>
      <c r="P12" s="57"/>
      <c r="Q12" s="57"/>
      <c r="R12" s="57"/>
      <c r="S12" s="58"/>
      <c r="T12" s="59"/>
      <c r="U12" s="57"/>
      <c r="V12" s="57"/>
      <c r="W12" s="58"/>
      <c r="X12" s="57"/>
      <c r="Y12" s="57"/>
      <c r="Z12" s="57"/>
      <c r="AA12" s="60"/>
    </row>
    <row r="13" spans="2:27" ht="15">
      <c r="B13" s="61"/>
      <c r="C13" s="57" t="s">
        <v>54</v>
      </c>
      <c r="D13" s="57"/>
      <c r="E13" s="57"/>
      <c r="F13" s="58"/>
      <c r="G13" s="62" t="s">
        <v>132</v>
      </c>
      <c r="H13" s="93">
        <v>314.23599999999993</v>
      </c>
      <c r="I13" s="76">
        <v>283.6410792550503</v>
      </c>
      <c r="J13" s="76">
        <v>261.01098337584006</v>
      </c>
      <c r="K13" s="75">
        <v>239.91212847509757</v>
      </c>
      <c r="L13" s="113">
        <v>331.219980135828</v>
      </c>
      <c r="M13" s="113">
        <v>315.368973194522</v>
      </c>
      <c r="N13" s="113">
        <v>312.092374798902</v>
      </c>
      <c r="O13" s="114">
        <v>298.262671870748</v>
      </c>
      <c r="P13" s="113">
        <v>291.32772461457716</v>
      </c>
      <c r="Q13" s="113">
        <v>286.7955750268984</v>
      </c>
      <c r="R13" s="113">
        <v>280.8448883290939</v>
      </c>
      <c r="S13" s="114">
        <v>275.5961290496316</v>
      </c>
      <c r="T13" s="115">
        <v>269.98343054435736</v>
      </c>
      <c r="U13" s="113">
        <v>264.37209634786996</v>
      </c>
      <c r="V13" s="113">
        <v>258.0227199629803</v>
      </c>
      <c r="W13" s="114">
        <v>251.6656866481526</v>
      </c>
      <c r="X13" s="113">
        <v>246.88898726373054</v>
      </c>
      <c r="Y13" s="113">
        <v>242.22146772422093</v>
      </c>
      <c r="Z13" s="113">
        <v>237.5183626101034</v>
      </c>
      <c r="AA13" s="116">
        <v>233.01969630233543</v>
      </c>
    </row>
    <row r="14" spans="2:27" ht="15">
      <c r="B14" s="61"/>
      <c r="C14" s="57" t="s">
        <v>8</v>
      </c>
      <c r="D14" s="57"/>
      <c r="E14" s="57"/>
      <c r="F14" s="58"/>
      <c r="G14" s="62" t="s">
        <v>11</v>
      </c>
      <c r="H14" s="93">
        <v>11.47698994539871</v>
      </c>
      <c r="I14" s="76">
        <v>10.300894631702262</v>
      </c>
      <c r="J14" s="76">
        <v>9.4687938181238</v>
      </c>
      <c r="K14" s="75">
        <v>8.697519521982144</v>
      </c>
      <c r="L14" s="76">
        <v>12.12881825276287</v>
      </c>
      <c r="M14" s="76">
        <v>11.544404153164633</v>
      </c>
      <c r="N14" s="76">
        <v>11.38518864559293</v>
      </c>
      <c r="O14" s="75">
        <v>10.849548730074403</v>
      </c>
      <c r="P14" s="76">
        <v>10.5889165295528</v>
      </c>
      <c r="Q14" s="76">
        <v>10.415861121502234</v>
      </c>
      <c r="R14" s="76">
        <v>10.196684673506832</v>
      </c>
      <c r="S14" s="75">
        <v>10.00211620224718</v>
      </c>
      <c r="T14" s="77">
        <v>9.796457160564387</v>
      </c>
      <c r="U14" s="76">
        <v>9.59092946071678</v>
      </c>
      <c r="V14" s="76">
        <v>9.359649893400501</v>
      </c>
      <c r="W14" s="75">
        <v>9.128138757813531</v>
      </c>
      <c r="X14" s="76">
        <v>8.953092995193401</v>
      </c>
      <c r="Y14" s="76">
        <v>8.782075338632467</v>
      </c>
      <c r="Z14" s="76">
        <v>8.609835771096641</v>
      </c>
      <c r="AA14" s="78">
        <v>8.445073983006068</v>
      </c>
    </row>
    <row r="15" spans="2:27" ht="3.75" customHeight="1">
      <c r="B15" s="61"/>
      <c r="C15" s="57"/>
      <c r="D15" s="57"/>
      <c r="E15" s="57"/>
      <c r="F15" s="58"/>
      <c r="G15" s="62"/>
      <c r="H15" s="69"/>
      <c r="I15" s="57"/>
      <c r="J15" s="57"/>
      <c r="K15" s="58"/>
      <c r="L15" s="57"/>
      <c r="M15" s="57"/>
      <c r="N15" s="57"/>
      <c r="O15" s="58"/>
      <c r="P15" s="57"/>
      <c r="Q15" s="57"/>
      <c r="R15" s="57"/>
      <c r="S15" s="58"/>
      <c r="T15" s="59"/>
      <c r="U15" s="57"/>
      <c r="V15" s="57"/>
      <c r="W15" s="58"/>
      <c r="X15" s="57"/>
      <c r="Y15" s="57"/>
      <c r="Z15" s="57"/>
      <c r="AA15" s="60"/>
    </row>
    <row r="16" spans="2:27" ht="15">
      <c r="B16" s="50" t="s">
        <v>25</v>
      </c>
      <c r="C16" s="57"/>
      <c r="D16" s="57"/>
      <c r="E16" s="57"/>
      <c r="F16" s="58"/>
      <c r="G16" s="62"/>
      <c r="H16" s="69"/>
      <c r="I16" s="57"/>
      <c r="J16" s="57"/>
      <c r="K16" s="58"/>
      <c r="L16" s="57"/>
      <c r="M16" s="57"/>
      <c r="N16" s="57"/>
      <c r="O16" s="58"/>
      <c r="P16" s="57"/>
      <c r="Q16" s="57"/>
      <c r="R16" s="57"/>
      <c r="S16" s="58"/>
      <c r="T16" s="59"/>
      <c r="U16" s="57"/>
      <c r="V16" s="57"/>
      <c r="W16" s="58"/>
      <c r="X16" s="57"/>
      <c r="Y16" s="57"/>
      <c r="Z16" s="57"/>
      <c r="AA16" s="60"/>
    </row>
    <row r="17" spans="2:27" ht="15">
      <c r="B17" s="61"/>
      <c r="C17" s="57" t="s">
        <v>93</v>
      </c>
      <c r="D17" s="57"/>
      <c r="E17" s="57"/>
      <c r="F17" s="58"/>
      <c r="G17" s="62" t="s">
        <v>96</v>
      </c>
      <c r="H17" s="209">
        <v>15411.62597499925</v>
      </c>
      <c r="I17" s="85">
        <v>15915.354613465912</v>
      </c>
      <c r="J17" s="85">
        <v>16497.507734399875</v>
      </c>
      <c r="K17" s="86">
        <v>17124.59321269325</v>
      </c>
      <c r="L17" s="85">
        <v>3812.7678829598512</v>
      </c>
      <c r="M17" s="85">
        <v>3830.6469655200453</v>
      </c>
      <c r="N17" s="85">
        <v>3853.187615468746</v>
      </c>
      <c r="O17" s="86">
        <v>3913.994222253626</v>
      </c>
      <c r="P17" s="85">
        <v>3931.867115361985</v>
      </c>
      <c r="Q17" s="85">
        <v>3960.4978014748785</v>
      </c>
      <c r="R17" s="85">
        <v>3992.242411894271</v>
      </c>
      <c r="S17" s="86">
        <v>4030.314084933473</v>
      </c>
      <c r="T17" s="87">
        <v>4067.5767213209415</v>
      </c>
      <c r="U17" s="85">
        <v>4105.100645686743</v>
      </c>
      <c r="V17" s="85">
        <v>4143.441072752082</v>
      </c>
      <c r="W17" s="86">
        <v>4180.8631553097075</v>
      </c>
      <c r="X17" s="85">
        <v>4218.906228658791</v>
      </c>
      <c r="Y17" s="85">
        <v>4261.076343558171</v>
      </c>
      <c r="Z17" s="85">
        <v>4302.28605651858</v>
      </c>
      <c r="AA17" s="88">
        <v>4341.801228254233</v>
      </c>
    </row>
    <row r="18" spans="1:117" s="186" customFormat="1" ht="18">
      <c r="A18" s="171"/>
      <c r="B18" s="183"/>
      <c r="C18" s="169" t="s">
        <v>139</v>
      </c>
      <c r="D18" s="169"/>
      <c r="E18" s="169"/>
      <c r="F18" s="170"/>
      <c r="G18" s="29" t="s">
        <v>96</v>
      </c>
      <c r="H18" s="172">
        <v>883</v>
      </c>
      <c r="I18" s="174">
        <v>911.7553343804052</v>
      </c>
      <c r="J18" s="175">
        <v>945.1011776637187</v>
      </c>
      <c r="K18" s="176">
        <v>981.0266499341792</v>
      </c>
      <c r="L18" s="85">
        <v>869.781239676678</v>
      </c>
      <c r="M18" s="85">
        <v>880.598735187046</v>
      </c>
      <c r="N18" s="85">
        <v>884.431518453706</v>
      </c>
      <c r="O18" s="86">
        <v>897.18850668257</v>
      </c>
      <c r="P18" s="85">
        <v>901.0162785794664</v>
      </c>
      <c r="Q18" s="85">
        <v>907.5772109552904</v>
      </c>
      <c r="R18" s="85">
        <v>914.8517219969492</v>
      </c>
      <c r="S18" s="86">
        <v>923.5761259899143</v>
      </c>
      <c r="T18" s="85">
        <v>932.1151332815709</v>
      </c>
      <c r="U18" s="85">
        <v>940.7140166359125</v>
      </c>
      <c r="V18" s="85">
        <v>949.5000075913523</v>
      </c>
      <c r="W18" s="86">
        <v>958.075553146039</v>
      </c>
      <c r="X18" s="85">
        <v>966.7934033095902</v>
      </c>
      <c r="Y18" s="85">
        <v>976.4569954095</v>
      </c>
      <c r="Z18" s="85">
        <v>985.9005043388436</v>
      </c>
      <c r="AA18" s="88">
        <v>994.9556966787829</v>
      </c>
      <c r="AB18" s="171"/>
      <c r="AC18" s="184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</row>
    <row r="19" spans="2:27" ht="15">
      <c r="B19" s="61"/>
      <c r="C19" s="57"/>
      <c r="D19" s="73" t="s">
        <v>56</v>
      </c>
      <c r="E19" s="57"/>
      <c r="F19" s="58"/>
      <c r="G19" s="62" t="s">
        <v>96</v>
      </c>
      <c r="H19" s="172">
        <v>877.4242553518261</v>
      </c>
      <c r="I19" s="177">
        <v>903.5777497432402</v>
      </c>
      <c r="J19" s="178">
        <v>938.0882790740804</v>
      </c>
      <c r="K19" s="179">
        <v>975.2259939330422</v>
      </c>
      <c r="L19" s="108"/>
      <c r="M19" s="108"/>
      <c r="N19" s="108"/>
      <c r="O19" s="109"/>
      <c r="P19" s="108"/>
      <c r="Q19" s="108"/>
      <c r="R19" s="108"/>
      <c r="S19" s="109"/>
      <c r="T19" s="110"/>
      <c r="U19" s="108"/>
      <c r="V19" s="108"/>
      <c r="W19" s="109"/>
      <c r="X19" s="108"/>
      <c r="Y19" s="108"/>
      <c r="Z19" s="108"/>
      <c r="AA19" s="111"/>
    </row>
    <row r="20" spans="2:27" ht="18">
      <c r="B20" s="61"/>
      <c r="C20" s="57"/>
      <c r="D20" s="73" t="s">
        <v>140</v>
      </c>
      <c r="E20" s="57"/>
      <c r="F20" s="58"/>
      <c r="G20" s="62" t="s">
        <v>96</v>
      </c>
      <c r="H20" s="172">
        <v>905.919109549777</v>
      </c>
      <c r="I20" s="177">
        <v>948.6060126061724</v>
      </c>
      <c r="J20" s="178">
        <v>977.8274482651159</v>
      </c>
      <c r="K20" s="179">
        <v>1009.7663121530271</v>
      </c>
      <c r="L20" s="108"/>
      <c r="M20" s="108"/>
      <c r="N20" s="108"/>
      <c r="O20" s="109"/>
      <c r="P20" s="108"/>
      <c r="Q20" s="108"/>
      <c r="R20" s="108"/>
      <c r="S20" s="109"/>
      <c r="T20" s="110"/>
      <c r="U20" s="108"/>
      <c r="V20" s="108"/>
      <c r="W20" s="109"/>
      <c r="X20" s="108"/>
      <c r="Y20" s="108"/>
      <c r="Z20" s="108"/>
      <c r="AA20" s="111"/>
    </row>
    <row r="21" spans="2:27" ht="15">
      <c r="B21" s="61"/>
      <c r="C21" s="57" t="s">
        <v>55</v>
      </c>
      <c r="D21" s="57"/>
      <c r="E21" s="57"/>
      <c r="F21" s="58"/>
      <c r="G21" s="62" t="s">
        <v>96</v>
      </c>
      <c r="H21" s="173">
        <v>808.756136228083</v>
      </c>
      <c r="I21" s="180">
        <v>836.0342309175514</v>
      </c>
      <c r="J21" s="181">
        <v>855.622385979551</v>
      </c>
      <c r="K21" s="182">
        <v>871.3631810781374</v>
      </c>
      <c r="L21" s="108"/>
      <c r="M21" s="108"/>
      <c r="N21" s="108"/>
      <c r="O21" s="109"/>
      <c r="P21" s="108"/>
      <c r="Q21" s="108"/>
      <c r="R21" s="108"/>
      <c r="S21" s="109"/>
      <c r="T21" s="110"/>
      <c r="U21" s="108"/>
      <c r="V21" s="108"/>
      <c r="W21" s="109"/>
      <c r="X21" s="108"/>
      <c r="Y21" s="108"/>
      <c r="Z21" s="108"/>
      <c r="AA21" s="111"/>
    </row>
    <row r="22" spans="2:27" ht="18">
      <c r="B22" s="61"/>
      <c r="C22" s="57" t="s">
        <v>141</v>
      </c>
      <c r="D22" s="57"/>
      <c r="E22" s="57"/>
      <c r="F22" s="58"/>
      <c r="G22" s="62" t="s">
        <v>144</v>
      </c>
      <c r="H22" s="129">
        <v>33431.51203593053</v>
      </c>
      <c r="I22" s="85">
        <v>34018.50942832303</v>
      </c>
      <c r="J22" s="85">
        <v>34754.69660470074</v>
      </c>
      <c r="K22" s="86">
        <v>35819.0926644371</v>
      </c>
      <c r="L22" s="85">
        <v>8300.40272772239</v>
      </c>
      <c r="M22" s="85">
        <v>8329.602200098669</v>
      </c>
      <c r="N22" s="85">
        <v>8376.578561351334</v>
      </c>
      <c r="O22" s="86">
        <v>8423.874559989727</v>
      </c>
      <c r="P22" s="85">
        <v>8444.02909304661</v>
      </c>
      <c r="Q22" s="85">
        <v>8474.791637173797</v>
      </c>
      <c r="R22" s="85">
        <v>8523.096051690341</v>
      </c>
      <c r="S22" s="86">
        <v>8576.020052318865</v>
      </c>
      <c r="T22" s="87">
        <v>8617.418400039413</v>
      </c>
      <c r="U22" s="85">
        <v>8662.9553900342</v>
      </c>
      <c r="V22" s="85">
        <v>8710.9187799554</v>
      </c>
      <c r="W22" s="86">
        <v>8762.73054946335</v>
      </c>
      <c r="X22" s="85">
        <v>8853.64643108498</v>
      </c>
      <c r="Y22" s="85">
        <v>8919.40450339904</v>
      </c>
      <c r="Z22" s="85">
        <v>8991.68770185678</v>
      </c>
      <c r="AA22" s="88">
        <v>9053.496155874753</v>
      </c>
    </row>
    <row r="23" spans="2:27" ht="15">
      <c r="B23" s="61"/>
      <c r="C23" s="57" t="s">
        <v>89</v>
      </c>
      <c r="D23" s="57"/>
      <c r="E23" s="57"/>
      <c r="F23" s="58"/>
      <c r="G23" s="62" t="s">
        <v>145</v>
      </c>
      <c r="H23" s="93">
        <v>38.349893578403645</v>
      </c>
      <c r="I23" s="76">
        <v>38.89549501342561</v>
      </c>
      <c r="J23" s="76">
        <v>38.736460644374276</v>
      </c>
      <c r="K23" s="75">
        <v>38.25499770873728</v>
      </c>
      <c r="L23" s="76">
        <v>38.076539339934854</v>
      </c>
      <c r="M23" s="76">
        <v>38.234046634712776</v>
      </c>
      <c r="N23" s="76">
        <v>38.382958723292376</v>
      </c>
      <c r="O23" s="75">
        <v>38.706029615674545</v>
      </c>
      <c r="P23" s="76">
        <v>38.972162212125106</v>
      </c>
      <c r="Q23" s="76">
        <v>38.96050532889443</v>
      </c>
      <c r="R23" s="76">
        <v>38.84876282124384</v>
      </c>
      <c r="S23" s="75">
        <v>38.800549691439066</v>
      </c>
      <c r="T23" s="77">
        <v>38.794267193329446</v>
      </c>
      <c r="U23" s="76">
        <v>38.76625193067806</v>
      </c>
      <c r="V23" s="76">
        <v>38.728453313896324</v>
      </c>
      <c r="W23" s="75">
        <v>38.656870139593295</v>
      </c>
      <c r="X23" s="76">
        <v>38.41754655797423</v>
      </c>
      <c r="Y23" s="76">
        <v>38.32539985727096</v>
      </c>
      <c r="Z23" s="76">
        <v>38.19191884570652</v>
      </c>
      <c r="AA23" s="78">
        <v>38.085125573997445</v>
      </c>
    </row>
    <row r="24" spans="2:27" ht="3.75" customHeight="1">
      <c r="B24" s="61"/>
      <c r="C24" s="57"/>
      <c r="D24" s="57"/>
      <c r="E24" s="57"/>
      <c r="F24" s="58"/>
      <c r="G24" s="62"/>
      <c r="H24" s="69"/>
      <c r="I24" s="57"/>
      <c r="J24" s="57"/>
      <c r="K24" s="58"/>
      <c r="L24" s="57"/>
      <c r="M24" s="57"/>
      <c r="N24" s="57"/>
      <c r="O24" s="58"/>
      <c r="P24" s="57"/>
      <c r="Q24" s="57"/>
      <c r="R24" s="57"/>
      <c r="S24" s="58"/>
      <c r="T24" s="59"/>
      <c r="U24" s="57"/>
      <c r="V24" s="57"/>
      <c r="W24" s="58"/>
      <c r="X24" s="57"/>
      <c r="Y24" s="57"/>
      <c r="Z24" s="57"/>
      <c r="AA24" s="60"/>
    </row>
    <row r="25" spans="2:27" ht="15">
      <c r="B25" s="50" t="s">
        <v>27</v>
      </c>
      <c r="C25" s="57"/>
      <c r="D25" s="57"/>
      <c r="E25" s="57"/>
      <c r="F25" s="58"/>
      <c r="G25" s="62"/>
      <c r="H25" s="69"/>
      <c r="I25" s="57"/>
      <c r="J25" s="57"/>
      <c r="K25" s="58"/>
      <c r="L25" s="57"/>
      <c r="M25" s="57"/>
      <c r="N25" s="57"/>
      <c r="O25" s="58"/>
      <c r="P25" s="57"/>
      <c r="Q25" s="57"/>
      <c r="R25" s="57"/>
      <c r="S25" s="58"/>
      <c r="T25" s="59"/>
      <c r="U25" s="57"/>
      <c r="V25" s="57"/>
      <c r="W25" s="58"/>
      <c r="X25" s="57"/>
      <c r="Y25" s="57"/>
      <c r="Z25" s="57"/>
      <c r="AA25" s="60"/>
    </row>
    <row r="26" spans="2:27" ht="15">
      <c r="B26" s="61"/>
      <c r="C26" s="57" t="s">
        <v>94</v>
      </c>
      <c r="D26" s="57"/>
      <c r="E26" s="57"/>
      <c r="F26" s="58"/>
      <c r="G26" s="62" t="s">
        <v>132</v>
      </c>
      <c r="H26" s="124">
        <v>3834.288939885795</v>
      </c>
      <c r="I26" s="120">
        <v>3812.048137848934</v>
      </c>
      <c r="J26" s="120">
        <v>3786.448499557794</v>
      </c>
      <c r="K26" s="121">
        <v>3759.1818848201187</v>
      </c>
      <c r="L26" s="120">
        <v>3841.6078695102797</v>
      </c>
      <c r="M26" s="120">
        <v>3837.0848634504755</v>
      </c>
      <c r="N26" s="120">
        <v>3831.987592583279</v>
      </c>
      <c r="O26" s="121">
        <v>3826.4754339991464</v>
      </c>
      <c r="P26" s="120">
        <v>3820.9014190069233</v>
      </c>
      <c r="Q26" s="120">
        <v>3815.1414378922996</v>
      </c>
      <c r="R26" s="120">
        <v>3809.168147291622</v>
      </c>
      <c r="S26" s="121">
        <v>3802.9815472048913</v>
      </c>
      <c r="T26" s="122">
        <v>3796.3088289867433</v>
      </c>
      <c r="U26" s="120">
        <v>3789.8047333860495</v>
      </c>
      <c r="V26" s="120">
        <v>3783.196451757448</v>
      </c>
      <c r="W26" s="121">
        <v>3776.4839841009375</v>
      </c>
      <c r="X26" s="120">
        <v>3769.2153055533818</v>
      </c>
      <c r="Y26" s="120">
        <v>3762.475275786309</v>
      </c>
      <c r="Z26" s="120">
        <v>3755.8118699365823</v>
      </c>
      <c r="AA26" s="123">
        <v>3749.2250880042016</v>
      </c>
    </row>
    <row r="27" spans="2:27" ht="15">
      <c r="B27" s="61"/>
      <c r="C27" s="57" t="s">
        <v>28</v>
      </c>
      <c r="D27" s="57"/>
      <c r="E27" s="57"/>
      <c r="F27" s="58"/>
      <c r="G27" s="62" t="s">
        <v>132</v>
      </c>
      <c r="H27" s="124">
        <v>2738.2337499999994</v>
      </c>
      <c r="I27" s="120">
        <v>2753.589157913</v>
      </c>
      <c r="J27" s="120">
        <v>2756.5494046986096</v>
      </c>
      <c r="K27" s="121">
        <v>2758.4105735148078</v>
      </c>
      <c r="L27" s="120">
        <v>2730.851211002178</v>
      </c>
      <c r="M27" s="120">
        <v>2731.7908227257517</v>
      </c>
      <c r="N27" s="120">
        <v>2741.2139097028416</v>
      </c>
      <c r="O27" s="121">
        <v>2749.0790565692278</v>
      </c>
      <c r="P27" s="120">
        <v>2751.251497747719</v>
      </c>
      <c r="Q27" s="120">
        <v>2753.4504510130714</v>
      </c>
      <c r="R27" s="120">
        <v>2754.276486148375</v>
      </c>
      <c r="S27" s="121">
        <v>2755.3781967428345</v>
      </c>
      <c r="T27" s="122">
        <v>2755.929272382183</v>
      </c>
      <c r="U27" s="120">
        <v>2756.4804582366596</v>
      </c>
      <c r="V27" s="120">
        <v>2756.7561062824834</v>
      </c>
      <c r="W27" s="121">
        <v>2757.0317818931117</v>
      </c>
      <c r="X27" s="120">
        <v>2757.5831882494904</v>
      </c>
      <c r="Y27" s="120">
        <v>2758.1347048871403</v>
      </c>
      <c r="Z27" s="120">
        <v>2758.6863318281175</v>
      </c>
      <c r="AA27" s="123">
        <v>2759.2380690944833</v>
      </c>
    </row>
    <row r="28" spans="2:27" ht="18">
      <c r="B28" s="61"/>
      <c r="C28" s="57" t="s">
        <v>142</v>
      </c>
      <c r="D28" s="57"/>
      <c r="E28" s="57"/>
      <c r="F28" s="58"/>
      <c r="G28" s="62" t="s">
        <v>11</v>
      </c>
      <c r="H28" s="93">
        <v>71.41481550272172</v>
      </c>
      <c r="I28" s="76">
        <v>72.23414004207743</v>
      </c>
      <c r="J28" s="76">
        <v>72.80069124572472</v>
      </c>
      <c r="K28" s="75">
        <v>73.37826990035154</v>
      </c>
      <c r="L28" s="76">
        <v>71.08615204264201</v>
      </c>
      <c r="M28" s="76">
        <v>71.19443327269039</v>
      </c>
      <c r="N28" s="76">
        <v>71.53504137143858</v>
      </c>
      <c r="O28" s="75">
        <v>71.8436353241159</v>
      </c>
      <c r="P28" s="76">
        <v>72.00529917002639</v>
      </c>
      <c r="Q28" s="76">
        <v>72.17164804600884</v>
      </c>
      <c r="R28" s="76">
        <v>72.3065083936163</v>
      </c>
      <c r="S28" s="75">
        <v>72.45310455865813</v>
      </c>
      <c r="T28" s="77">
        <v>72.59497044442922</v>
      </c>
      <c r="U28" s="76">
        <v>72.73410247112776</v>
      </c>
      <c r="V28" s="76">
        <v>72.86843655718323</v>
      </c>
      <c r="W28" s="75">
        <v>73.00525551015873</v>
      </c>
      <c r="X28" s="76">
        <v>73.16067045006952</v>
      </c>
      <c r="Y28" s="76">
        <v>73.30638749010053</v>
      </c>
      <c r="Z28" s="76">
        <v>73.45113193528243</v>
      </c>
      <c r="AA28" s="78">
        <v>73.59488972595372</v>
      </c>
    </row>
    <row r="29" spans="2:27" ht="18.75" thickBot="1">
      <c r="B29" s="63"/>
      <c r="C29" s="64" t="s">
        <v>143</v>
      </c>
      <c r="D29" s="64"/>
      <c r="E29" s="64"/>
      <c r="F29" s="65"/>
      <c r="G29" s="66" t="s">
        <v>11</v>
      </c>
      <c r="H29" s="94">
        <v>10.056298369579292</v>
      </c>
      <c r="I29" s="79">
        <v>9.7694006256769</v>
      </c>
      <c r="J29" s="79">
        <v>9.31888641273645</v>
      </c>
      <c r="K29" s="80">
        <v>8.981159285183686</v>
      </c>
      <c r="L29" s="79">
        <v>10.212680361119</v>
      </c>
      <c r="M29" s="79">
        <v>10.0697979474339</v>
      </c>
      <c r="N29" s="79">
        <v>9.99390065082912</v>
      </c>
      <c r="O29" s="80">
        <v>9.94881451893514</v>
      </c>
      <c r="P29" s="79">
        <v>9.89752445481663</v>
      </c>
      <c r="Q29" s="79">
        <v>9.82684385775121</v>
      </c>
      <c r="R29" s="79">
        <v>9.73290091405317</v>
      </c>
      <c r="S29" s="80">
        <v>9.62033327608659</v>
      </c>
      <c r="T29" s="81">
        <v>9.49715729220487</v>
      </c>
      <c r="U29" s="79">
        <v>9.37230757934413</v>
      </c>
      <c r="V29" s="79">
        <v>9.2543762839995</v>
      </c>
      <c r="W29" s="80">
        <v>9.1517044953973</v>
      </c>
      <c r="X29" s="79">
        <v>9.06938220896393</v>
      </c>
      <c r="Y29" s="79">
        <v>9.00324913124633</v>
      </c>
      <c r="Z29" s="79">
        <v>8.94987720439866</v>
      </c>
      <c r="AA29" s="82">
        <v>8.90212859612583</v>
      </c>
    </row>
    <row r="30" ht="15.75" thickBot="1"/>
    <row r="31" spans="2:27" ht="18.75" customHeight="1">
      <c r="B31" s="239" t="str">
        <f>"Strednodobá predikcia "&amp;Súhrn!$H$4&amp;" - trh práce [zmena oproti predchádzajúcemu obdobiu]"</f>
        <v>Strednodobá predikcia P1Q-2016 - trh práce [zmena oproti predchádzajúcemu obdobiu]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1"/>
    </row>
    <row r="32" spans="2:27" ht="18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8"/>
    </row>
    <row r="33" spans="2:27" ht="15">
      <c r="B33" s="270" t="s">
        <v>30</v>
      </c>
      <c r="C33" s="271"/>
      <c r="D33" s="271"/>
      <c r="E33" s="271"/>
      <c r="F33" s="272"/>
      <c r="G33" s="275" t="s">
        <v>77</v>
      </c>
      <c r="H33" s="41" t="s">
        <v>37</v>
      </c>
      <c r="I33" s="257">
        <v>2016</v>
      </c>
      <c r="J33" s="257">
        <v>2017</v>
      </c>
      <c r="K33" s="283">
        <v>2018</v>
      </c>
      <c r="L33" s="279">
        <v>2015</v>
      </c>
      <c r="M33" s="280"/>
      <c r="N33" s="280"/>
      <c r="O33" s="280"/>
      <c r="P33" s="279">
        <v>2016</v>
      </c>
      <c r="Q33" s="280"/>
      <c r="R33" s="280"/>
      <c r="S33" s="280"/>
      <c r="T33" s="279">
        <v>2017</v>
      </c>
      <c r="U33" s="280"/>
      <c r="V33" s="280"/>
      <c r="W33" s="280"/>
      <c r="X33" s="279">
        <v>2018</v>
      </c>
      <c r="Y33" s="280"/>
      <c r="Z33" s="280"/>
      <c r="AA33" s="282"/>
    </row>
    <row r="34" spans="2:27" ht="15">
      <c r="B34" s="264"/>
      <c r="C34" s="265"/>
      <c r="D34" s="265"/>
      <c r="E34" s="265"/>
      <c r="F34" s="266"/>
      <c r="G34" s="268"/>
      <c r="H34" s="43">
        <v>2015</v>
      </c>
      <c r="I34" s="258"/>
      <c r="J34" s="258"/>
      <c r="K34" s="284"/>
      <c r="L34" s="46" t="s">
        <v>3</v>
      </c>
      <c r="M34" s="46" t="s">
        <v>4</v>
      </c>
      <c r="N34" s="46" t="s">
        <v>5</v>
      </c>
      <c r="O34" s="157" t="s">
        <v>6</v>
      </c>
      <c r="P34" s="46" t="s">
        <v>3</v>
      </c>
      <c r="Q34" s="46" t="s">
        <v>4</v>
      </c>
      <c r="R34" s="46" t="s">
        <v>5</v>
      </c>
      <c r="S34" s="157" t="s">
        <v>6</v>
      </c>
      <c r="T34" s="48" t="s">
        <v>3</v>
      </c>
      <c r="U34" s="46" t="s">
        <v>4</v>
      </c>
      <c r="V34" s="46" t="s">
        <v>5</v>
      </c>
      <c r="W34" s="157" t="s">
        <v>6</v>
      </c>
      <c r="X34" s="46" t="s">
        <v>3</v>
      </c>
      <c r="Y34" s="46" t="s">
        <v>4</v>
      </c>
      <c r="Z34" s="46" t="s">
        <v>5</v>
      </c>
      <c r="AA34" s="156" t="s">
        <v>6</v>
      </c>
    </row>
    <row r="35" spans="2:27" ht="3.75" customHeight="1">
      <c r="B35" s="50"/>
      <c r="C35" s="51"/>
      <c r="D35" s="51"/>
      <c r="E35" s="51"/>
      <c r="F35" s="52"/>
      <c r="G35" s="40"/>
      <c r="H35" s="107"/>
      <c r="I35" s="95"/>
      <c r="J35" s="96"/>
      <c r="K35" s="97"/>
      <c r="L35" s="55"/>
      <c r="M35" s="55"/>
      <c r="N35" s="55"/>
      <c r="O35" s="54"/>
      <c r="P35" s="55"/>
      <c r="Q35" s="55"/>
      <c r="R35" s="55"/>
      <c r="S35" s="54"/>
      <c r="T35" s="98"/>
      <c r="U35" s="55"/>
      <c r="V35" s="55"/>
      <c r="W35" s="54"/>
      <c r="X35" s="55"/>
      <c r="Y35" s="55"/>
      <c r="Z35" s="55"/>
      <c r="AA35" s="72"/>
    </row>
    <row r="36" spans="2:27" ht="15">
      <c r="B36" s="50" t="s">
        <v>26</v>
      </c>
      <c r="C36" s="51"/>
      <c r="D36" s="51"/>
      <c r="E36" s="51"/>
      <c r="F36" s="100"/>
      <c r="G36" s="53"/>
      <c r="H36" s="107"/>
      <c r="I36" s="95"/>
      <c r="J36" s="95"/>
      <c r="K36" s="97"/>
      <c r="L36" s="55"/>
      <c r="M36" s="55"/>
      <c r="N36" s="55"/>
      <c r="O36" s="54"/>
      <c r="P36" s="55"/>
      <c r="Q36" s="55"/>
      <c r="R36" s="55"/>
      <c r="S36" s="54"/>
      <c r="T36" s="98"/>
      <c r="U36" s="55"/>
      <c r="V36" s="55"/>
      <c r="W36" s="54"/>
      <c r="X36" s="55"/>
      <c r="Y36" s="55"/>
      <c r="Z36" s="55"/>
      <c r="AA36" s="72"/>
    </row>
    <row r="37" spans="2:27" ht="15">
      <c r="B37" s="50"/>
      <c r="C37" s="99" t="s">
        <v>10</v>
      </c>
      <c r="D37" s="51"/>
      <c r="E37" s="51"/>
      <c r="F37" s="100"/>
      <c r="G37" s="62" t="s">
        <v>48</v>
      </c>
      <c r="H37" s="112">
        <v>1.9768124032130316</v>
      </c>
      <c r="I37" s="113">
        <v>1.4244344798623416</v>
      </c>
      <c r="J37" s="113">
        <v>1.0748986137010093</v>
      </c>
      <c r="K37" s="114">
        <v>1.074741423511341</v>
      </c>
      <c r="L37" s="76">
        <v>0.30997874584419094</v>
      </c>
      <c r="M37" s="76">
        <v>0.6543342975780178</v>
      </c>
      <c r="N37" s="76">
        <v>0.45349219479086855</v>
      </c>
      <c r="O37" s="75">
        <v>0.4468702149718524</v>
      </c>
      <c r="P37" s="76">
        <v>0.311246223369551</v>
      </c>
      <c r="Q37" s="76">
        <v>0.250197298352802</v>
      </c>
      <c r="R37" s="76">
        <v>0.25155944777168315</v>
      </c>
      <c r="S37" s="75">
        <v>0.27287438686578014</v>
      </c>
      <c r="T37" s="77">
        <v>0.2655276750143827</v>
      </c>
      <c r="U37" s="76">
        <v>0.26477001357380914</v>
      </c>
      <c r="V37" s="76">
        <v>0.2847389167255159</v>
      </c>
      <c r="W37" s="75">
        <v>0.28426057341752653</v>
      </c>
      <c r="X37" s="76">
        <v>0.26356236618471485</v>
      </c>
      <c r="Y37" s="76">
        <v>0.25803966918711296</v>
      </c>
      <c r="Z37" s="76">
        <v>0.2587293939506168</v>
      </c>
      <c r="AA37" s="78">
        <v>0.24920847124948864</v>
      </c>
    </row>
    <row r="38" spans="2:27" ht="3.75" customHeight="1">
      <c r="B38" s="61"/>
      <c r="C38" s="57"/>
      <c r="D38" s="73"/>
      <c r="E38" s="57"/>
      <c r="F38" s="58"/>
      <c r="G38" s="62"/>
      <c r="H38" s="69"/>
      <c r="I38" s="57"/>
      <c r="J38" s="57"/>
      <c r="K38" s="58"/>
      <c r="L38" s="57"/>
      <c r="M38" s="57"/>
      <c r="N38" s="57"/>
      <c r="O38" s="58"/>
      <c r="P38" s="57"/>
      <c r="Q38" s="57"/>
      <c r="R38" s="57"/>
      <c r="S38" s="58"/>
      <c r="T38" s="59"/>
      <c r="U38" s="57"/>
      <c r="V38" s="57"/>
      <c r="W38" s="58"/>
      <c r="X38" s="57"/>
      <c r="Y38" s="57"/>
      <c r="Z38" s="57"/>
      <c r="AA38" s="60"/>
    </row>
    <row r="39" spans="2:27" ht="15">
      <c r="B39" s="61"/>
      <c r="C39" s="57"/>
      <c r="D39" s="73" t="s">
        <v>52</v>
      </c>
      <c r="E39" s="57"/>
      <c r="F39" s="58"/>
      <c r="G39" s="62" t="s">
        <v>48</v>
      </c>
      <c r="H39" s="93">
        <v>2.4952331788949778</v>
      </c>
      <c r="I39" s="76">
        <v>1.655906828433757</v>
      </c>
      <c r="J39" s="76">
        <v>1.0807120803361272</v>
      </c>
      <c r="K39" s="75">
        <v>1.0747414235116537</v>
      </c>
      <c r="L39" s="108"/>
      <c r="M39" s="108"/>
      <c r="N39" s="108"/>
      <c r="O39" s="109"/>
      <c r="P39" s="108"/>
      <c r="Q39" s="108"/>
      <c r="R39" s="108"/>
      <c r="S39" s="109"/>
      <c r="T39" s="110"/>
      <c r="U39" s="108"/>
      <c r="V39" s="108"/>
      <c r="W39" s="109"/>
      <c r="X39" s="108"/>
      <c r="Y39" s="108"/>
      <c r="Z39" s="108"/>
      <c r="AA39" s="111"/>
    </row>
    <row r="40" spans="2:27" ht="15">
      <c r="B40" s="61"/>
      <c r="C40" s="57"/>
      <c r="D40" s="73" t="s">
        <v>53</v>
      </c>
      <c r="E40" s="57"/>
      <c r="F40" s="58"/>
      <c r="G40" s="62" t="s">
        <v>48</v>
      </c>
      <c r="H40" s="93">
        <v>-1.0225852383285314</v>
      </c>
      <c r="I40" s="76">
        <v>0.03762012632715539</v>
      </c>
      <c r="J40" s="76">
        <v>1.03950510145863</v>
      </c>
      <c r="K40" s="75">
        <v>1.0747414235094084</v>
      </c>
      <c r="L40" s="108"/>
      <c r="M40" s="108"/>
      <c r="N40" s="108"/>
      <c r="O40" s="109"/>
      <c r="P40" s="108"/>
      <c r="Q40" s="108"/>
      <c r="R40" s="108"/>
      <c r="S40" s="109"/>
      <c r="T40" s="110"/>
      <c r="U40" s="108"/>
      <c r="V40" s="108"/>
      <c r="W40" s="109"/>
      <c r="X40" s="108"/>
      <c r="Y40" s="108"/>
      <c r="Z40" s="108"/>
      <c r="AA40" s="111"/>
    </row>
    <row r="41" spans="2:27" ht="3.75" customHeight="1">
      <c r="B41" s="61"/>
      <c r="C41" s="57"/>
      <c r="D41" s="57"/>
      <c r="E41" s="57"/>
      <c r="F41" s="58"/>
      <c r="G41" s="62"/>
      <c r="H41" s="69"/>
      <c r="I41" s="57"/>
      <c r="J41" s="57"/>
      <c r="K41" s="58"/>
      <c r="L41" s="57"/>
      <c r="M41" s="57"/>
      <c r="N41" s="57"/>
      <c r="O41" s="58"/>
      <c r="P41" s="57"/>
      <c r="Q41" s="57"/>
      <c r="R41" s="57"/>
      <c r="S41" s="58"/>
      <c r="T41" s="59"/>
      <c r="U41" s="57"/>
      <c r="V41" s="57"/>
      <c r="W41" s="58"/>
      <c r="X41" s="57"/>
      <c r="Y41" s="57"/>
      <c r="Z41" s="57"/>
      <c r="AA41" s="60"/>
    </row>
    <row r="42" spans="2:27" ht="15">
      <c r="B42" s="61"/>
      <c r="C42" s="57" t="s">
        <v>54</v>
      </c>
      <c r="D42" s="57"/>
      <c r="E42" s="57"/>
      <c r="F42" s="58"/>
      <c r="G42" s="62" t="s">
        <v>48</v>
      </c>
      <c r="H42" s="93">
        <v>-12.399537237082384</v>
      </c>
      <c r="I42" s="76">
        <v>-9.736287613433745</v>
      </c>
      <c r="J42" s="76">
        <v>-7.978426798630679</v>
      </c>
      <c r="K42" s="75">
        <v>-8.083512282838086</v>
      </c>
      <c r="L42" s="76">
        <v>-2.756097049013775</v>
      </c>
      <c r="M42" s="76">
        <v>-4.785643346396469</v>
      </c>
      <c r="N42" s="76">
        <v>-1.038972972651635</v>
      </c>
      <c r="O42" s="75">
        <v>-4.431285108155933</v>
      </c>
      <c r="P42" s="76">
        <v>-2.325114038801374</v>
      </c>
      <c r="Q42" s="76">
        <v>-1.5556877031442014</v>
      </c>
      <c r="R42" s="76">
        <v>-2.0748879048243225</v>
      </c>
      <c r="S42" s="75">
        <v>-1.8689175048512254</v>
      </c>
      <c r="T42" s="77">
        <v>-2.0365665238583404</v>
      </c>
      <c r="U42" s="76">
        <v>-2.0783994725800454</v>
      </c>
      <c r="V42" s="76">
        <v>-2.4016817480370207</v>
      </c>
      <c r="W42" s="75">
        <v>-2.4637494387082626</v>
      </c>
      <c r="X42" s="76">
        <v>-1.8980336366237367</v>
      </c>
      <c r="Y42" s="76">
        <v>-1.8905337136498872</v>
      </c>
      <c r="Z42" s="76">
        <v>-1.941654948384766</v>
      </c>
      <c r="AA42" s="78">
        <v>-1.89402884826751</v>
      </c>
    </row>
    <row r="43" spans="2:27" ht="15">
      <c r="B43" s="61"/>
      <c r="C43" s="57" t="s">
        <v>8</v>
      </c>
      <c r="D43" s="57"/>
      <c r="E43" s="57"/>
      <c r="F43" s="58"/>
      <c r="G43" s="62" t="s">
        <v>147</v>
      </c>
      <c r="H43" s="93">
        <v>-1.7036627385860357</v>
      </c>
      <c r="I43" s="76">
        <v>-1.1760953136964472</v>
      </c>
      <c r="J43" s="76">
        <v>-0.8321008135784624</v>
      </c>
      <c r="K43" s="75">
        <v>-0.7712742961416552</v>
      </c>
      <c r="L43" s="76">
        <v>-0.34244665597856633</v>
      </c>
      <c r="M43" s="76">
        <v>-0.584414099598235</v>
      </c>
      <c r="N43" s="76">
        <v>-0.15921550757170416</v>
      </c>
      <c r="O43" s="75">
        <v>-0.5356399155185265</v>
      </c>
      <c r="P43" s="76">
        <v>-0.260632200521603</v>
      </c>
      <c r="Q43" s="76">
        <v>-0.17305540805056668</v>
      </c>
      <c r="R43" s="76">
        <v>-0.2191764479954006</v>
      </c>
      <c r="S43" s="75">
        <v>-0.19456847125965265</v>
      </c>
      <c r="T43" s="77">
        <v>-0.20565904168279303</v>
      </c>
      <c r="U43" s="76">
        <v>-0.20552769984760744</v>
      </c>
      <c r="V43" s="76">
        <v>-0.2312795673162782</v>
      </c>
      <c r="W43" s="75">
        <v>-0.23151113558697034</v>
      </c>
      <c r="X43" s="76">
        <v>-0.1750457626201296</v>
      </c>
      <c r="Y43" s="76">
        <v>-0.17101765656093448</v>
      </c>
      <c r="Z43" s="76">
        <v>-0.1722395675358257</v>
      </c>
      <c r="AA43" s="78">
        <v>-0.16476178809057274</v>
      </c>
    </row>
    <row r="44" spans="2:27" ht="3.75" customHeight="1">
      <c r="B44" s="61"/>
      <c r="C44" s="57"/>
      <c r="D44" s="57"/>
      <c r="E44" s="57"/>
      <c r="F44" s="58"/>
      <c r="G44" s="62"/>
      <c r="H44" s="69"/>
      <c r="I44" s="57"/>
      <c r="J44" s="57"/>
      <c r="K44" s="58"/>
      <c r="L44" s="57"/>
      <c r="M44" s="57"/>
      <c r="N44" s="57"/>
      <c r="O44" s="58"/>
      <c r="P44" s="57"/>
      <c r="Q44" s="57"/>
      <c r="R44" s="57"/>
      <c r="S44" s="58"/>
      <c r="T44" s="59"/>
      <c r="U44" s="57"/>
      <c r="V44" s="57"/>
      <c r="W44" s="58"/>
      <c r="X44" s="57"/>
      <c r="Y44" s="57"/>
      <c r="Z44" s="57"/>
      <c r="AA44" s="60"/>
    </row>
    <row r="45" spans="2:27" ht="15">
      <c r="B45" s="50" t="s">
        <v>25</v>
      </c>
      <c r="C45" s="57"/>
      <c r="D45" s="57"/>
      <c r="E45" s="57"/>
      <c r="F45" s="58"/>
      <c r="G45" s="62"/>
      <c r="H45" s="69"/>
      <c r="I45" s="57"/>
      <c r="J45" s="57"/>
      <c r="K45" s="58"/>
      <c r="L45" s="57"/>
      <c r="M45" s="57"/>
      <c r="N45" s="57"/>
      <c r="O45" s="58"/>
      <c r="P45" s="57"/>
      <c r="Q45" s="57"/>
      <c r="R45" s="57"/>
      <c r="S45" s="58"/>
      <c r="T45" s="59"/>
      <c r="U45" s="57"/>
      <c r="V45" s="57"/>
      <c r="W45" s="58"/>
      <c r="X45" s="57"/>
      <c r="Y45" s="57"/>
      <c r="Z45" s="57"/>
      <c r="AA45" s="60"/>
    </row>
    <row r="46" spans="2:27" ht="15">
      <c r="B46" s="61"/>
      <c r="C46" s="57" t="s">
        <v>93</v>
      </c>
      <c r="D46" s="57"/>
      <c r="E46" s="57"/>
      <c r="F46" s="58"/>
      <c r="G46" s="62" t="s">
        <v>48</v>
      </c>
      <c r="H46" s="93">
        <v>2.372126850898354</v>
      </c>
      <c r="I46" s="76">
        <v>3.2684976866412967</v>
      </c>
      <c r="J46" s="76">
        <v>3.6578080418101706</v>
      </c>
      <c r="K46" s="75">
        <v>3.801092191554517</v>
      </c>
      <c r="L46" s="76">
        <v>1.1151029905505823</v>
      </c>
      <c r="M46" s="76">
        <v>0.46892659372473133</v>
      </c>
      <c r="N46" s="76">
        <v>0.5884293215112422</v>
      </c>
      <c r="O46" s="75">
        <v>1.5780858046146022</v>
      </c>
      <c r="P46" s="76">
        <v>0.45664076371751605</v>
      </c>
      <c r="Q46" s="76">
        <v>0.7281702375197909</v>
      </c>
      <c r="R46" s="76">
        <v>0.801530817857568</v>
      </c>
      <c r="S46" s="75">
        <v>0.9536413151108718</v>
      </c>
      <c r="T46" s="77">
        <v>0.9245591187735869</v>
      </c>
      <c r="U46" s="76">
        <v>0.9225130080303643</v>
      </c>
      <c r="V46" s="76">
        <v>0.933970452237844</v>
      </c>
      <c r="W46" s="75">
        <v>0.9031643481964551</v>
      </c>
      <c r="X46" s="76">
        <v>0.9099334739231892</v>
      </c>
      <c r="Y46" s="76">
        <v>0.9995508933789807</v>
      </c>
      <c r="Z46" s="76">
        <v>0.9671197987970714</v>
      </c>
      <c r="AA46" s="78">
        <v>0.9184691863011238</v>
      </c>
    </row>
    <row r="47" spans="2:27" ht="18">
      <c r="B47" s="61"/>
      <c r="C47" s="169" t="s">
        <v>139</v>
      </c>
      <c r="D47" s="169"/>
      <c r="E47" s="169"/>
      <c r="F47" s="170"/>
      <c r="G47" s="29" t="s">
        <v>48</v>
      </c>
      <c r="H47" s="187">
        <v>2.9137529137528873</v>
      </c>
      <c r="I47" s="188">
        <v>3.2565497599552913</v>
      </c>
      <c r="J47" s="189">
        <v>3.657323629038501</v>
      </c>
      <c r="K47" s="190">
        <v>3.8012302935933207</v>
      </c>
      <c r="L47" s="76">
        <v>1.2280858518602429</v>
      </c>
      <c r="M47" s="76">
        <v>1.2437030159893112</v>
      </c>
      <c r="N47" s="76">
        <v>0.43524741900131403</v>
      </c>
      <c r="O47" s="75">
        <v>1.4423941212732672</v>
      </c>
      <c r="P47" s="76">
        <v>0.4266407637175291</v>
      </c>
      <c r="Q47" s="76">
        <v>0.7281702375197909</v>
      </c>
      <c r="R47" s="76">
        <v>0.801530817857568</v>
      </c>
      <c r="S47" s="75">
        <v>0.9536413151107581</v>
      </c>
      <c r="T47" s="77">
        <v>0.9245591187736864</v>
      </c>
      <c r="U47" s="76">
        <v>0.9225130080303074</v>
      </c>
      <c r="V47" s="76">
        <v>0.9339704522379151</v>
      </c>
      <c r="W47" s="75">
        <v>0.9031643481963556</v>
      </c>
      <c r="X47" s="76">
        <v>0.9099334739232461</v>
      </c>
      <c r="Y47" s="76">
        <v>0.9995508933789523</v>
      </c>
      <c r="Z47" s="76">
        <v>0.9671197987970004</v>
      </c>
      <c r="AA47" s="78">
        <v>0.9184691863010954</v>
      </c>
    </row>
    <row r="48" spans="2:27" ht="15">
      <c r="B48" s="61"/>
      <c r="C48" s="57"/>
      <c r="D48" s="73" t="s">
        <v>56</v>
      </c>
      <c r="E48" s="57"/>
      <c r="F48" s="58"/>
      <c r="G48" s="62" t="s">
        <v>48</v>
      </c>
      <c r="H48" s="191">
        <v>2.8072147658257904</v>
      </c>
      <c r="I48" s="192">
        <v>2.980712492490568</v>
      </c>
      <c r="J48" s="193">
        <v>3.8193204005573023</v>
      </c>
      <c r="K48" s="194">
        <v>3.958872068588022</v>
      </c>
      <c r="L48" s="108"/>
      <c r="M48" s="108"/>
      <c r="N48" s="108"/>
      <c r="O48" s="109"/>
      <c r="P48" s="108"/>
      <c r="Q48" s="108"/>
      <c r="R48" s="108"/>
      <c r="S48" s="109"/>
      <c r="T48" s="110"/>
      <c r="U48" s="108"/>
      <c r="V48" s="108"/>
      <c r="W48" s="109"/>
      <c r="X48" s="108"/>
      <c r="Y48" s="108"/>
      <c r="Z48" s="108"/>
      <c r="AA48" s="111"/>
    </row>
    <row r="49" spans="2:27" ht="18">
      <c r="B49" s="61"/>
      <c r="C49" s="57"/>
      <c r="D49" s="73" t="s">
        <v>146</v>
      </c>
      <c r="E49" s="57"/>
      <c r="F49" s="58"/>
      <c r="G49" s="62" t="s">
        <v>48</v>
      </c>
      <c r="H49" s="191">
        <v>3.34365580973693</v>
      </c>
      <c r="I49" s="192">
        <v>4.711999405510923</v>
      </c>
      <c r="J49" s="193">
        <v>3.080460725592644</v>
      </c>
      <c r="K49" s="194">
        <v>3.2663087894063523</v>
      </c>
      <c r="L49" s="108"/>
      <c r="M49" s="108"/>
      <c r="N49" s="108"/>
      <c r="O49" s="109"/>
      <c r="P49" s="108"/>
      <c r="Q49" s="108"/>
      <c r="R49" s="108"/>
      <c r="S49" s="109"/>
      <c r="T49" s="110"/>
      <c r="U49" s="108"/>
      <c r="V49" s="108"/>
      <c r="W49" s="109"/>
      <c r="X49" s="108"/>
      <c r="Y49" s="108"/>
      <c r="Z49" s="108"/>
      <c r="AA49" s="111"/>
    </row>
    <row r="50" spans="2:27" ht="15">
      <c r="B50" s="61"/>
      <c r="C50" s="57" t="s">
        <v>55</v>
      </c>
      <c r="D50" s="57"/>
      <c r="E50" s="57"/>
      <c r="F50" s="58"/>
      <c r="G50" s="62" t="s">
        <v>48</v>
      </c>
      <c r="H50" s="195">
        <v>3.2356362403998844</v>
      </c>
      <c r="I50" s="196">
        <v>3.372845468188885</v>
      </c>
      <c r="J50" s="197">
        <v>2.342984813014354</v>
      </c>
      <c r="K50" s="198">
        <v>1.8396894887884088</v>
      </c>
      <c r="L50" s="108"/>
      <c r="M50" s="108"/>
      <c r="N50" s="108"/>
      <c r="O50" s="109"/>
      <c r="P50" s="108"/>
      <c r="Q50" s="108"/>
      <c r="R50" s="108"/>
      <c r="S50" s="109"/>
      <c r="T50" s="110"/>
      <c r="U50" s="108"/>
      <c r="V50" s="108"/>
      <c r="W50" s="109"/>
      <c r="X50" s="108"/>
      <c r="Y50" s="108"/>
      <c r="Z50" s="108"/>
      <c r="AA50" s="111"/>
    </row>
    <row r="51" spans="2:27" ht="18">
      <c r="B51" s="61"/>
      <c r="C51" s="57" t="s">
        <v>141</v>
      </c>
      <c r="D51" s="57"/>
      <c r="E51" s="57"/>
      <c r="F51" s="58"/>
      <c r="G51" s="62" t="s">
        <v>48</v>
      </c>
      <c r="H51" s="93">
        <v>1.5868221653290107</v>
      </c>
      <c r="I51" s="76">
        <v>1.7558206513711383</v>
      </c>
      <c r="J51" s="76">
        <v>2.1640782878181426</v>
      </c>
      <c r="K51" s="75">
        <v>3.0625963214203438</v>
      </c>
      <c r="L51" s="76">
        <v>0.6348333189615971</v>
      </c>
      <c r="M51" s="76">
        <v>0.35178380295639045</v>
      </c>
      <c r="N51" s="76">
        <v>0.5639688441797261</v>
      </c>
      <c r="O51" s="75">
        <v>0.5646219192238107</v>
      </c>
      <c r="P51" s="76">
        <v>0.23925490477519418</v>
      </c>
      <c r="Q51" s="76">
        <v>0.3643112048550279</v>
      </c>
      <c r="R51" s="76">
        <v>0.5699776063480044</v>
      </c>
      <c r="S51" s="75">
        <v>0.6209480722445591</v>
      </c>
      <c r="T51" s="77">
        <v>0.4827221422990249</v>
      </c>
      <c r="U51" s="76">
        <v>0.5284296047941552</v>
      </c>
      <c r="V51" s="76">
        <v>0.5536608208369245</v>
      </c>
      <c r="W51" s="75">
        <v>0.5947910985827605</v>
      </c>
      <c r="X51" s="76">
        <v>1.0375291252930197</v>
      </c>
      <c r="Y51" s="76">
        <v>0.742723044407839</v>
      </c>
      <c r="Z51" s="76">
        <v>0.8104038608204576</v>
      </c>
      <c r="AA51" s="78">
        <v>0.687395470877064</v>
      </c>
    </row>
    <row r="52" spans="2:27" ht="3.75" customHeight="1">
      <c r="B52" s="61"/>
      <c r="C52" s="57"/>
      <c r="D52" s="57"/>
      <c r="E52" s="57"/>
      <c r="F52" s="58"/>
      <c r="G52" s="62"/>
      <c r="H52" s="69"/>
      <c r="I52" s="57"/>
      <c r="J52" s="57"/>
      <c r="K52" s="58"/>
      <c r="L52" s="57"/>
      <c r="M52" s="57"/>
      <c r="N52" s="57"/>
      <c r="O52" s="58"/>
      <c r="P52" s="57"/>
      <c r="Q52" s="57"/>
      <c r="R52" s="57"/>
      <c r="S52" s="58"/>
      <c r="T52" s="59"/>
      <c r="U52" s="57"/>
      <c r="V52" s="57"/>
      <c r="W52" s="58"/>
      <c r="X52" s="57"/>
      <c r="Y52" s="57"/>
      <c r="Z52" s="57"/>
      <c r="AA52" s="60"/>
    </row>
    <row r="53" spans="2:27" ht="15">
      <c r="B53" s="50" t="s">
        <v>27</v>
      </c>
      <c r="C53" s="57"/>
      <c r="D53" s="57"/>
      <c r="E53" s="57"/>
      <c r="F53" s="58"/>
      <c r="G53" s="62"/>
      <c r="H53" s="69"/>
      <c r="I53" s="57"/>
      <c r="J53" s="57"/>
      <c r="K53" s="58"/>
      <c r="L53" s="57"/>
      <c r="M53" s="57"/>
      <c r="N53" s="57"/>
      <c r="O53" s="58"/>
      <c r="P53" s="57"/>
      <c r="Q53" s="57"/>
      <c r="R53" s="57"/>
      <c r="S53" s="58"/>
      <c r="T53" s="59"/>
      <c r="U53" s="57"/>
      <c r="V53" s="57"/>
      <c r="W53" s="58"/>
      <c r="X53" s="57"/>
      <c r="Y53" s="57"/>
      <c r="Z53" s="57"/>
      <c r="AA53" s="60"/>
    </row>
    <row r="54" spans="2:27" ht="15">
      <c r="B54" s="61"/>
      <c r="C54" s="57" t="s">
        <v>94</v>
      </c>
      <c r="D54" s="57"/>
      <c r="E54" s="57"/>
      <c r="F54" s="58"/>
      <c r="G54" s="62" t="s">
        <v>48</v>
      </c>
      <c r="H54" s="93">
        <v>-0.4827330289016487</v>
      </c>
      <c r="I54" s="76">
        <v>-0.5800502357947863</v>
      </c>
      <c r="J54" s="76">
        <v>-0.6715455147842135</v>
      </c>
      <c r="K54" s="75">
        <v>-0.7201105400181689</v>
      </c>
      <c r="L54" s="76">
        <v>-0.11100105669190441</v>
      </c>
      <c r="M54" s="76">
        <v>-0.11773731763989304</v>
      </c>
      <c r="N54" s="76">
        <v>-0.13284227606614252</v>
      </c>
      <c r="O54" s="75">
        <v>-0.14384594028437903</v>
      </c>
      <c r="P54" s="76">
        <v>-0.14566969234131477</v>
      </c>
      <c r="Q54" s="76">
        <v>-0.15074927308961605</v>
      </c>
      <c r="R54" s="76">
        <v>-0.15656799879947414</v>
      </c>
      <c r="S54" s="75">
        <v>-0.16241341541012844</v>
      </c>
      <c r="T54" s="77">
        <v>-0.1754601786867056</v>
      </c>
      <c r="U54" s="76">
        <v>-0.17132683071071142</v>
      </c>
      <c r="V54" s="76">
        <v>-0.17436997664776754</v>
      </c>
      <c r="W54" s="75">
        <v>-0.17742847198411482</v>
      </c>
      <c r="X54" s="76">
        <v>-0.19247211369510353</v>
      </c>
      <c r="Y54" s="76">
        <v>-0.17881784988887262</v>
      </c>
      <c r="Z54" s="76">
        <v>-0.17710165147420298</v>
      </c>
      <c r="AA54" s="78">
        <v>-0.1753757153041846</v>
      </c>
    </row>
    <row r="55" spans="2:27" ht="15.75" thickBot="1">
      <c r="B55" s="63"/>
      <c r="C55" s="64" t="s">
        <v>28</v>
      </c>
      <c r="D55" s="64"/>
      <c r="E55" s="64"/>
      <c r="F55" s="65"/>
      <c r="G55" s="66" t="s">
        <v>48</v>
      </c>
      <c r="H55" s="94">
        <v>0.6049929508117344</v>
      </c>
      <c r="I55" s="79">
        <v>0.5607778339961129</v>
      </c>
      <c r="J55" s="79">
        <v>0.10750502765100123</v>
      </c>
      <c r="K55" s="80">
        <v>0.06751806490483148</v>
      </c>
      <c r="L55" s="79">
        <v>-0.010499853484546406</v>
      </c>
      <c r="M55" s="79">
        <v>0.03440728369925239</v>
      </c>
      <c r="N55" s="79">
        <v>0.3449417465897824</v>
      </c>
      <c r="O55" s="80">
        <v>0.28692203985052345</v>
      </c>
      <c r="P55" s="79">
        <v>0.07902432537542836</v>
      </c>
      <c r="Q55" s="79">
        <v>0.07992556358998115</v>
      </c>
      <c r="R55" s="79">
        <v>0.030000000000001137</v>
      </c>
      <c r="S55" s="80">
        <v>0.03999999999999204</v>
      </c>
      <c r="T55" s="81">
        <v>0.01999999999999602</v>
      </c>
      <c r="U55" s="79">
        <v>0.01999999999999602</v>
      </c>
      <c r="V55" s="79">
        <v>0.010000000000005116</v>
      </c>
      <c r="W55" s="80">
        <v>0.010000000000005116</v>
      </c>
      <c r="X55" s="79">
        <v>0.020000000000024443</v>
      </c>
      <c r="Y55" s="79">
        <v>0.01999999999999602</v>
      </c>
      <c r="Z55" s="79">
        <v>0.01999999999999602</v>
      </c>
      <c r="AA55" s="82">
        <v>0.020000000000024443</v>
      </c>
    </row>
    <row r="56" ht="15.75" thickBot="1"/>
    <row r="57" spans="2:27" ht="18.75">
      <c r="B57" s="239" t="str">
        <f>"Strednodobá predikcia "&amp;Súhrn!$H$4&amp;" - trh práce [zmena oproti rovnakému obdobiu predchádzajúceho roka]"</f>
        <v>Strednodobá predikcia P1Q-2016 - trh práce [zmena oproti rovnakému obdobiu predchádzajúceho roka]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05"/>
      <c r="Y57" s="205"/>
      <c r="Z57" s="205"/>
      <c r="AA57" s="206"/>
    </row>
    <row r="58" spans="2:27" ht="18.75">
      <c r="B58" s="276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07"/>
      <c r="Y58" s="207"/>
      <c r="Z58" s="207"/>
      <c r="AA58" s="208"/>
    </row>
    <row r="59" spans="2:27" ht="15">
      <c r="B59" s="270" t="s">
        <v>30</v>
      </c>
      <c r="C59" s="271"/>
      <c r="D59" s="271"/>
      <c r="E59" s="271"/>
      <c r="F59" s="272"/>
      <c r="G59" s="275" t="s">
        <v>77</v>
      </c>
      <c r="H59" s="41" t="s">
        <v>37</v>
      </c>
      <c r="I59" s="257">
        <v>2016</v>
      </c>
      <c r="J59" s="257">
        <v>2017</v>
      </c>
      <c r="K59" s="283">
        <v>2018</v>
      </c>
      <c r="L59" s="279">
        <v>2015</v>
      </c>
      <c r="M59" s="280"/>
      <c r="N59" s="280"/>
      <c r="O59" s="280"/>
      <c r="P59" s="279">
        <v>2016</v>
      </c>
      <c r="Q59" s="280"/>
      <c r="R59" s="280"/>
      <c r="S59" s="280"/>
      <c r="T59" s="279">
        <v>2017</v>
      </c>
      <c r="U59" s="280"/>
      <c r="V59" s="280"/>
      <c r="W59" s="280"/>
      <c r="X59" s="279">
        <v>2018</v>
      </c>
      <c r="Y59" s="280"/>
      <c r="Z59" s="280"/>
      <c r="AA59" s="282"/>
    </row>
    <row r="60" spans="2:27" ht="15">
      <c r="B60" s="264"/>
      <c r="C60" s="265"/>
      <c r="D60" s="265"/>
      <c r="E60" s="265"/>
      <c r="F60" s="266"/>
      <c r="G60" s="268"/>
      <c r="H60" s="43">
        <v>2015</v>
      </c>
      <c r="I60" s="258"/>
      <c r="J60" s="258"/>
      <c r="K60" s="284"/>
      <c r="L60" s="46" t="s">
        <v>3</v>
      </c>
      <c r="M60" s="46" t="s">
        <v>4</v>
      </c>
      <c r="N60" s="46" t="s">
        <v>5</v>
      </c>
      <c r="O60" s="157" t="s">
        <v>6</v>
      </c>
      <c r="P60" s="46" t="s">
        <v>3</v>
      </c>
      <c r="Q60" s="46" t="s">
        <v>4</v>
      </c>
      <c r="R60" s="46" t="s">
        <v>5</v>
      </c>
      <c r="S60" s="157" t="s">
        <v>6</v>
      </c>
      <c r="T60" s="48" t="s">
        <v>3</v>
      </c>
      <c r="U60" s="46" t="s">
        <v>4</v>
      </c>
      <c r="V60" s="46" t="s">
        <v>5</v>
      </c>
      <c r="W60" s="157" t="s">
        <v>6</v>
      </c>
      <c r="X60" s="46" t="s">
        <v>3</v>
      </c>
      <c r="Y60" s="46" t="s">
        <v>4</v>
      </c>
      <c r="Z60" s="46" t="s">
        <v>5</v>
      </c>
      <c r="AA60" s="49" t="s">
        <v>6</v>
      </c>
    </row>
    <row r="61" spans="2:27" ht="3.75" customHeight="1">
      <c r="B61" s="61"/>
      <c r="C61" s="57"/>
      <c r="D61" s="57"/>
      <c r="E61" s="57"/>
      <c r="F61" s="58"/>
      <c r="G61" s="62"/>
      <c r="H61" s="69"/>
      <c r="I61" s="57"/>
      <c r="J61" s="57"/>
      <c r="K61" s="58"/>
      <c r="L61" s="57"/>
      <c r="M61" s="57"/>
      <c r="N61" s="57"/>
      <c r="O61" s="58"/>
      <c r="P61" s="57"/>
      <c r="Q61" s="57"/>
      <c r="R61" s="57"/>
      <c r="S61" s="58"/>
      <c r="T61" s="59"/>
      <c r="U61" s="57"/>
      <c r="V61" s="57"/>
      <c r="W61" s="58"/>
      <c r="X61" s="57"/>
      <c r="Y61" s="57"/>
      <c r="Z61" s="57"/>
      <c r="AA61" s="60"/>
    </row>
    <row r="62" spans="2:27" ht="15">
      <c r="B62" s="50" t="s">
        <v>25</v>
      </c>
      <c r="C62" s="57"/>
      <c r="D62" s="57"/>
      <c r="E62" s="57"/>
      <c r="F62" s="58"/>
      <c r="G62" s="62"/>
      <c r="H62" s="69"/>
      <c r="I62" s="57"/>
      <c r="J62" s="57"/>
      <c r="K62" s="58"/>
      <c r="L62" s="57"/>
      <c r="M62" s="57"/>
      <c r="N62" s="57"/>
      <c r="O62" s="58"/>
      <c r="P62" s="57"/>
      <c r="Q62" s="57"/>
      <c r="R62" s="57"/>
      <c r="S62" s="58"/>
      <c r="T62" s="59"/>
      <c r="U62" s="57"/>
      <c r="V62" s="57"/>
      <c r="W62" s="58"/>
      <c r="X62" s="57"/>
      <c r="Y62" s="57"/>
      <c r="Z62" s="57"/>
      <c r="AA62" s="60"/>
    </row>
    <row r="63" spans="2:27" ht="15">
      <c r="B63" s="61"/>
      <c r="C63" s="57" t="s">
        <v>93</v>
      </c>
      <c r="D63" s="57"/>
      <c r="E63" s="57"/>
      <c r="F63" s="58"/>
      <c r="G63" s="62" t="s">
        <v>48</v>
      </c>
      <c r="H63" s="93">
        <v>2.372126850898354</v>
      </c>
      <c r="I63" s="76">
        <v>3.2684976866412967</v>
      </c>
      <c r="J63" s="76">
        <v>3.6578080418101706</v>
      </c>
      <c r="K63" s="75">
        <v>3.801092191554517</v>
      </c>
      <c r="L63" s="76">
        <v>1.9172092190052723</v>
      </c>
      <c r="M63" s="76">
        <v>1.4042264413461396</v>
      </c>
      <c r="N63" s="76">
        <v>2.3470360331192524</v>
      </c>
      <c r="O63" s="75">
        <v>3.799638749674884</v>
      </c>
      <c r="P63" s="76">
        <v>3.123694808026883</v>
      </c>
      <c r="Q63" s="76">
        <v>3.389788647286764</v>
      </c>
      <c r="R63" s="76">
        <v>3.608824960074216</v>
      </c>
      <c r="S63" s="75">
        <v>2.9718966374169042</v>
      </c>
      <c r="T63" s="77">
        <v>3.4515308370604174</v>
      </c>
      <c r="U63" s="76">
        <v>3.651128001081446</v>
      </c>
      <c r="V63" s="76">
        <v>3.7873116223438217</v>
      </c>
      <c r="W63" s="75">
        <v>3.7354178161705107</v>
      </c>
      <c r="X63" s="76">
        <v>3.7203848312099126</v>
      </c>
      <c r="Y63" s="76">
        <v>3.799558435560229</v>
      </c>
      <c r="Z63" s="76">
        <v>3.8336489158995875</v>
      </c>
      <c r="AA63" s="78">
        <v>3.849398245434884</v>
      </c>
    </row>
    <row r="64" spans="2:27" ht="18">
      <c r="B64" s="61"/>
      <c r="C64" s="57" t="s">
        <v>139</v>
      </c>
      <c r="D64" s="57"/>
      <c r="E64" s="57"/>
      <c r="F64" s="58"/>
      <c r="G64" s="62" t="s">
        <v>48</v>
      </c>
      <c r="H64" s="93">
        <v>2.9137529137528873</v>
      </c>
      <c r="I64" s="76">
        <v>3.2565497599552913</v>
      </c>
      <c r="J64" s="76">
        <v>3.657323629038501</v>
      </c>
      <c r="K64" s="75">
        <v>3.8012302935933207</v>
      </c>
      <c r="L64" s="76">
        <v>2.1212013040493787</v>
      </c>
      <c r="M64" s="76">
        <v>2.2941489265114967</v>
      </c>
      <c r="N64" s="76">
        <v>2.8161731605570424</v>
      </c>
      <c r="O64" s="75">
        <v>4.417836390131939</v>
      </c>
      <c r="P64" s="76">
        <v>3.5911373432703044</v>
      </c>
      <c r="Q64" s="76">
        <v>3.0636514328531206</v>
      </c>
      <c r="R64" s="76">
        <v>3.4395205178155948</v>
      </c>
      <c r="S64" s="75">
        <v>2.9411454906967975</v>
      </c>
      <c r="T64" s="77">
        <v>3.4515308370604174</v>
      </c>
      <c r="U64" s="76">
        <v>3.651128001081389</v>
      </c>
      <c r="V64" s="76">
        <v>3.7873116223438217</v>
      </c>
      <c r="W64" s="75">
        <v>3.735417816170525</v>
      </c>
      <c r="X64" s="76">
        <v>3.72038483120987</v>
      </c>
      <c r="Y64" s="76">
        <v>3.7995584355602574</v>
      </c>
      <c r="Z64" s="76">
        <v>3.8336489158994738</v>
      </c>
      <c r="AA64" s="78">
        <v>3.849398245434841</v>
      </c>
    </row>
    <row r="65" spans="2:27" ht="18.75" thickBot="1">
      <c r="B65" s="63"/>
      <c r="C65" s="64" t="s">
        <v>141</v>
      </c>
      <c r="D65" s="64"/>
      <c r="E65" s="64"/>
      <c r="F65" s="65"/>
      <c r="G65" s="66" t="s">
        <v>48</v>
      </c>
      <c r="H65" s="94">
        <v>1.5868221653290107</v>
      </c>
      <c r="I65" s="79">
        <v>1.7558206513711383</v>
      </c>
      <c r="J65" s="79">
        <v>2.1640782878181426</v>
      </c>
      <c r="K65" s="80">
        <v>3.0625963214203438</v>
      </c>
      <c r="L65" s="79">
        <v>1.1490073163953838</v>
      </c>
      <c r="M65" s="79">
        <v>1.3970413011905833</v>
      </c>
      <c r="N65" s="79">
        <v>1.6583026991491892</v>
      </c>
      <c r="O65" s="80">
        <v>2.1318169795627995</v>
      </c>
      <c r="P65" s="79">
        <v>1.7303541772078574</v>
      </c>
      <c r="Q65" s="79">
        <v>1.7430536727601265</v>
      </c>
      <c r="R65" s="79">
        <v>1.7491328860093773</v>
      </c>
      <c r="S65" s="80">
        <v>1.806122482542321</v>
      </c>
      <c r="T65" s="81">
        <v>2.0533954239402306</v>
      </c>
      <c r="U65" s="79">
        <v>2.2202758594682166</v>
      </c>
      <c r="V65" s="79">
        <v>2.2036913244431844</v>
      </c>
      <c r="W65" s="80">
        <v>2.1771229078924534</v>
      </c>
      <c r="X65" s="79">
        <v>2.74128538361893</v>
      </c>
      <c r="Y65" s="79">
        <v>2.9602959015563926</v>
      </c>
      <c r="Z65" s="79">
        <v>3.2231837880000995</v>
      </c>
      <c r="AA65" s="82">
        <v>3.3182077751918513</v>
      </c>
    </row>
    <row r="66" ht="3.75" customHeight="1"/>
    <row r="67" ht="15">
      <c r="B67" s="45" t="s">
        <v>116</v>
      </c>
    </row>
    <row r="68" ht="15">
      <c r="B68" s="45" t="s">
        <v>178</v>
      </c>
    </row>
    <row r="69" ht="15">
      <c r="B69" s="45" t="s">
        <v>123</v>
      </c>
    </row>
    <row r="70" ht="15">
      <c r="B70" s="45" t="s">
        <v>124</v>
      </c>
    </row>
    <row r="71" ht="15">
      <c r="B71" s="45" t="s">
        <v>125</v>
      </c>
    </row>
    <row r="72" ht="15">
      <c r="B72" s="45" t="s">
        <v>126</v>
      </c>
    </row>
    <row r="82" ht="15">
      <c r="I82" s="154"/>
    </row>
    <row r="97" ht="15">
      <c r="I97" s="154"/>
    </row>
  </sheetData>
  <sheetProtection/>
  <mergeCells count="30">
    <mergeCell ref="P59:S59"/>
    <mergeCell ref="L33:O33"/>
    <mergeCell ref="P33:S33"/>
    <mergeCell ref="T33:W33"/>
    <mergeCell ref="B57:W58"/>
    <mergeCell ref="B59:F60"/>
    <mergeCell ref="B33:F34"/>
    <mergeCell ref="G33:G34"/>
    <mergeCell ref="I33:I34"/>
    <mergeCell ref="J33:J34"/>
    <mergeCell ref="B31:AA32"/>
    <mergeCell ref="T59:W59"/>
    <mergeCell ref="G59:G60"/>
    <mergeCell ref="K59:K60"/>
    <mergeCell ref="L59:O59"/>
    <mergeCell ref="B2:AA3"/>
    <mergeCell ref="X59:AA59"/>
    <mergeCell ref="I59:I60"/>
    <mergeCell ref="J59:J60"/>
    <mergeCell ref="X33:AA33"/>
    <mergeCell ref="K33:K34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I42" sqref="I42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2.00390625" style="45" customWidth="1"/>
    <col min="8" max="8" width="10.14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158</v>
      </c>
    </row>
    <row r="2" spans="2:27" ht="18.75" customHeight="1">
      <c r="B2" s="239" t="str">
        <f>"Strednodobá predikcia "&amp;Súhrn!$H$4&amp;" - obchodná a platobná bilancia [objem]"</f>
        <v>Strednodobá predikcia P1Q-2016 - obchodná a platobná bilancia [objem]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1"/>
    </row>
    <row r="3" spans="2:27" ht="18.75" customHeight="1"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8"/>
    </row>
    <row r="4" spans="2:27" ht="15">
      <c r="B4" s="270" t="s">
        <v>30</v>
      </c>
      <c r="C4" s="271"/>
      <c r="D4" s="271"/>
      <c r="E4" s="271"/>
      <c r="F4" s="272"/>
      <c r="G4" s="275" t="s">
        <v>77</v>
      </c>
      <c r="H4" s="41" t="s">
        <v>37</v>
      </c>
      <c r="I4" s="257">
        <v>2016</v>
      </c>
      <c r="J4" s="257">
        <v>2017</v>
      </c>
      <c r="K4" s="283">
        <v>2018</v>
      </c>
      <c r="L4" s="279">
        <v>2015</v>
      </c>
      <c r="M4" s="280"/>
      <c r="N4" s="280"/>
      <c r="O4" s="280"/>
      <c r="P4" s="279">
        <v>2016</v>
      </c>
      <c r="Q4" s="280"/>
      <c r="R4" s="280"/>
      <c r="S4" s="280"/>
      <c r="T4" s="279">
        <v>2017</v>
      </c>
      <c r="U4" s="280"/>
      <c r="V4" s="280"/>
      <c r="W4" s="280"/>
      <c r="X4" s="279">
        <v>2018</v>
      </c>
      <c r="Y4" s="280"/>
      <c r="Z4" s="280"/>
      <c r="AA4" s="282"/>
    </row>
    <row r="5" spans="2:27" ht="15">
      <c r="B5" s="264"/>
      <c r="C5" s="265"/>
      <c r="D5" s="265"/>
      <c r="E5" s="265"/>
      <c r="F5" s="266"/>
      <c r="G5" s="268"/>
      <c r="H5" s="43">
        <v>2015</v>
      </c>
      <c r="I5" s="258"/>
      <c r="J5" s="258"/>
      <c r="K5" s="284"/>
      <c r="L5" s="46" t="s">
        <v>3</v>
      </c>
      <c r="M5" s="46" t="s">
        <v>4</v>
      </c>
      <c r="N5" s="46" t="s">
        <v>5</v>
      </c>
      <c r="O5" s="157" t="s">
        <v>6</v>
      </c>
      <c r="P5" s="46" t="s">
        <v>3</v>
      </c>
      <c r="Q5" s="46" t="s">
        <v>4</v>
      </c>
      <c r="R5" s="46" t="s">
        <v>5</v>
      </c>
      <c r="S5" s="157" t="s">
        <v>6</v>
      </c>
      <c r="T5" s="48" t="s">
        <v>3</v>
      </c>
      <c r="U5" s="46" t="s">
        <v>4</v>
      </c>
      <c r="V5" s="46" t="s">
        <v>5</v>
      </c>
      <c r="W5" s="157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107"/>
      <c r="I6" s="95"/>
      <c r="J6" s="95"/>
      <c r="K6" s="97"/>
      <c r="L6" s="55"/>
      <c r="M6" s="55"/>
      <c r="N6" s="55"/>
      <c r="O6" s="54"/>
      <c r="P6" s="55"/>
      <c r="Q6" s="55"/>
      <c r="R6" s="55"/>
      <c r="S6" s="54"/>
      <c r="T6" s="55"/>
      <c r="U6" s="55"/>
      <c r="V6" s="55"/>
      <c r="W6" s="54"/>
      <c r="X6" s="55"/>
      <c r="Y6" s="55"/>
      <c r="Z6" s="55"/>
      <c r="AA6" s="72"/>
    </row>
    <row r="7" spans="2:27" ht="15">
      <c r="B7" s="50" t="s">
        <v>58</v>
      </c>
      <c r="C7" s="51"/>
      <c r="D7" s="51"/>
      <c r="E7" s="51"/>
      <c r="F7" s="100"/>
      <c r="G7" s="53"/>
      <c r="H7" s="134"/>
      <c r="I7" s="135"/>
      <c r="J7" s="135"/>
      <c r="K7" s="136"/>
      <c r="L7" s="137"/>
      <c r="M7" s="137"/>
      <c r="N7" s="137"/>
      <c r="O7" s="138"/>
      <c r="P7" s="137"/>
      <c r="Q7" s="137"/>
      <c r="R7" s="137"/>
      <c r="S7" s="138"/>
      <c r="T7" s="137"/>
      <c r="U7" s="137"/>
      <c r="V7" s="137"/>
      <c r="W7" s="138"/>
      <c r="X7" s="137"/>
      <c r="Y7" s="137"/>
      <c r="Z7" s="137"/>
      <c r="AA7" s="139"/>
    </row>
    <row r="8" spans="2:27" ht="15">
      <c r="B8" s="50"/>
      <c r="C8" s="99" t="s">
        <v>33</v>
      </c>
      <c r="D8" s="51"/>
      <c r="E8" s="51"/>
      <c r="F8" s="100"/>
      <c r="G8" s="62" t="s">
        <v>148</v>
      </c>
      <c r="H8" s="140">
        <v>74378.9409999999</v>
      </c>
      <c r="I8" s="84">
        <v>77441.69961767786</v>
      </c>
      <c r="J8" s="84">
        <v>81793.18043578422</v>
      </c>
      <c r="K8" s="83">
        <v>88563.73487711365</v>
      </c>
      <c r="L8" s="85">
        <v>18536.7152643559</v>
      </c>
      <c r="M8" s="85">
        <v>18348.5927291537</v>
      </c>
      <c r="N8" s="85">
        <v>18549.2175362437</v>
      </c>
      <c r="O8" s="86">
        <v>18944.4154702466</v>
      </c>
      <c r="P8" s="85">
        <v>19046.26665100949</v>
      </c>
      <c r="Q8" s="85">
        <v>19232.201026603092</v>
      </c>
      <c r="R8" s="85">
        <v>19451.657086169806</v>
      </c>
      <c r="S8" s="86">
        <v>19711.57485389548</v>
      </c>
      <c r="T8" s="85">
        <v>19987.1602529032</v>
      </c>
      <c r="U8" s="85">
        <v>20287.770189579613</v>
      </c>
      <c r="V8" s="85">
        <v>20600.880985633856</v>
      </c>
      <c r="W8" s="86">
        <v>20917.369007667545</v>
      </c>
      <c r="X8" s="85">
        <v>21484.26378547378</v>
      </c>
      <c r="Y8" s="85">
        <v>21881.37063103289</v>
      </c>
      <c r="Z8" s="85">
        <v>22382.195078734156</v>
      </c>
      <c r="AA8" s="88">
        <v>22815.905381872828</v>
      </c>
    </row>
    <row r="9" spans="2:27" ht="15">
      <c r="B9" s="61"/>
      <c r="C9" s="57"/>
      <c r="D9" s="73" t="s">
        <v>59</v>
      </c>
      <c r="E9" s="57"/>
      <c r="F9" s="58"/>
      <c r="G9" s="62" t="s">
        <v>148</v>
      </c>
      <c r="H9" s="140">
        <v>33226.63399999999</v>
      </c>
      <c r="I9" s="84">
        <v>34325.54066333359</v>
      </c>
      <c r="J9" s="84">
        <v>36396.74762290578</v>
      </c>
      <c r="K9" s="83">
        <v>39528.806253263974</v>
      </c>
      <c r="L9" s="84">
        <v>8467.35890841912</v>
      </c>
      <c r="M9" s="84">
        <v>8194.16368385118</v>
      </c>
      <c r="N9" s="84">
        <v>8155.03083297656</v>
      </c>
      <c r="O9" s="83">
        <v>8410.08057475313</v>
      </c>
      <c r="P9" s="84">
        <v>8460</v>
      </c>
      <c r="Q9" s="84">
        <v>8498.521504033288</v>
      </c>
      <c r="R9" s="84">
        <v>8615.972323357397</v>
      </c>
      <c r="S9" s="83">
        <v>8751.046835942901</v>
      </c>
      <c r="T9" s="84">
        <v>8879.65067414853</v>
      </c>
      <c r="U9" s="84">
        <v>9023.407483092858</v>
      </c>
      <c r="V9" s="84">
        <v>9174.010632002126</v>
      </c>
      <c r="W9" s="83">
        <v>9319.678833662265</v>
      </c>
      <c r="X9" s="84">
        <v>9574.264034575115</v>
      </c>
      <c r="Y9" s="84">
        <v>9761.716784673663</v>
      </c>
      <c r="Z9" s="84">
        <v>9995.398622450311</v>
      </c>
      <c r="AA9" s="155">
        <v>10197.426811564892</v>
      </c>
    </row>
    <row r="10" spans="2:27" ht="15" customHeight="1">
      <c r="B10" s="61"/>
      <c r="C10" s="57"/>
      <c r="D10" s="73" t="s">
        <v>60</v>
      </c>
      <c r="E10" s="57"/>
      <c r="F10" s="58"/>
      <c r="G10" s="62" t="s">
        <v>148</v>
      </c>
      <c r="H10" s="140">
        <v>41152.307</v>
      </c>
      <c r="I10" s="84">
        <v>43116.15895434428</v>
      </c>
      <c r="J10" s="84">
        <v>45396.43281287843</v>
      </c>
      <c r="K10" s="83">
        <v>49034.92862384967</v>
      </c>
      <c r="L10" s="84">
        <v>10124.83093073371</v>
      </c>
      <c r="M10" s="84">
        <v>10272.681014314021</v>
      </c>
      <c r="N10" s="84">
        <v>10044.62672707014</v>
      </c>
      <c r="O10" s="83">
        <v>10710.168327882131</v>
      </c>
      <c r="P10" s="84">
        <v>10586.26665100949</v>
      </c>
      <c r="Q10" s="84">
        <v>10733.679522569804</v>
      </c>
      <c r="R10" s="84">
        <v>10835.684762812409</v>
      </c>
      <c r="S10" s="83">
        <v>10960.528017952578</v>
      </c>
      <c r="T10" s="84">
        <v>11107.509578754669</v>
      </c>
      <c r="U10" s="84">
        <v>11264.362706486754</v>
      </c>
      <c r="V10" s="84">
        <v>11426.87035363173</v>
      </c>
      <c r="W10" s="83">
        <v>11597.69017400528</v>
      </c>
      <c r="X10" s="84">
        <v>11909.999750898665</v>
      </c>
      <c r="Y10" s="84">
        <v>12119.653846359226</v>
      </c>
      <c r="Z10" s="84">
        <v>12386.796456283846</v>
      </c>
      <c r="AA10" s="155">
        <v>12618.478570307934</v>
      </c>
    </row>
    <row r="11" spans="2:27" ht="3.75" customHeight="1">
      <c r="B11" s="61"/>
      <c r="C11" s="57"/>
      <c r="D11" s="57"/>
      <c r="E11" s="57"/>
      <c r="F11" s="58"/>
      <c r="G11" s="62" t="s">
        <v>148</v>
      </c>
      <c r="H11" s="140"/>
      <c r="I11" s="84"/>
      <c r="J11" s="84"/>
      <c r="K11" s="83"/>
      <c r="L11" s="84"/>
      <c r="M11" s="84"/>
      <c r="N11" s="84"/>
      <c r="O11" s="83"/>
      <c r="P11" s="84"/>
      <c r="Q11" s="84"/>
      <c r="R11" s="84"/>
      <c r="S11" s="83"/>
      <c r="T11" s="84"/>
      <c r="U11" s="84"/>
      <c r="V11" s="84"/>
      <c r="W11" s="83"/>
      <c r="X11" s="84"/>
      <c r="Y11" s="84"/>
      <c r="Z11" s="84"/>
      <c r="AA11" s="155"/>
    </row>
    <row r="12" spans="2:27" ht="15" customHeight="1">
      <c r="B12" s="61"/>
      <c r="C12" s="57" t="s">
        <v>34</v>
      </c>
      <c r="D12" s="57"/>
      <c r="E12" s="57"/>
      <c r="F12" s="58"/>
      <c r="G12" s="62" t="s">
        <v>148</v>
      </c>
      <c r="H12" s="129">
        <v>70110.20300000001</v>
      </c>
      <c r="I12" s="85">
        <v>72437.30434725255</v>
      </c>
      <c r="J12" s="85">
        <v>76574.31436084834</v>
      </c>
      <c r="K12" s="86">
        <v>82551.35676363969</v>
      </c>
      <c r="L12" s="85">
        <v>17296.2110565633</v>
      </c>
      <c r="M12" s="85">
        <v>17352.7455259555</v>
      </c>
      <c r="N12" s="85">
        <v>17602.5404345766</v>
      </c>
      <c r="O12" s="86">
        <v>17858.7059829046</v>
      </c>
      <c r="P12" s="85">
        <v>17850.646585450937</v>
      </c>
      <c r="Q12" s="85">
        <v>17951.26058775791</v>
      </c>
      <c r="R12" s="85">
        <v>18181.343510304643</v>
      </c>
      <c r="S12" s="86">
        <v>18454.05366373905</v>
      </c>
      <c r="T12" s="85">
        <v>18722.07379870087</v>
      </c>
      <c r="U12" s="85">
        <v>19000.513223754017</v>
      </c>
      <c r="V12" s="85">
        <v>19284.048666122344</v>
      </c>
      <c r="W12" s="86">
        <v>19567.678672271104</v>
      </c>
      <c r="X12" s="85">
        <v>20059.788269415454</v>
      </c>
      <c r="Y12" s="85">
        <v>20418.164947160945</v>
      </c>
      <c r="Z12" s="85">
        <v>20848.498096148753</v>
      </c>
      <c r="AA12" s="88">
        <v>21224.905450914543</v>
      </c>
    </row>
    <row r="13" spans="2:27" ht="15" customHeight="1">
      <c r="B13" s="61"/>
      <c r="C13" s="57"/>
      <c r="D13" s="73" t="s">
        <v>61</v>
      </c>
      <c r="E13" s="57"/>
      <c r="F13" s="58"/>
      <c r="G13" s="62" t="s">
        <v>148</v>
      </c>
      <c r="H13" s="140">
        <v>21209.823000000004</v>
      </c>
      <c r="I13" s="84">
        <v>21773.58769390296</v>
      </c>
      <c r="J13" s="84">
        <v>22955.23456096721</v>
      </c>
      <c r="K13" s="83">
        <v>24554.863712214184</v>
      </c>
      <c r="L13" s="84">
        <v>5284.14687990474</v>
      </c>
      <c r="M13" s="84">
        <v>5260.11575488634</v>
      </c>
      <c r="N13" s="84">
        <v>5308.31752551559</v>
      </c>
      <c r="O13" s="83">
        <v>5357.24283969333</v>
      </c>
      <c r="P13" s="84">
        <v>5350</v>
      </c>
      <c r="Q13" s="84">
        <v>5401.028649998364</v>
      </c>
      <c r="R13" s="84">
        <v>5470.25412029195</v>
      </c>
      <c r="S13" s="83">
        <v>5552.304923612646</v>
      </c>
      <c r="T13" s="84">
        <v>5625.203583241851</v>
      </c>
      <c r="U13" s="84">
        <v>5701.004914032446</v>
      </c>
      <c r="V13" s="84">
        <v>5778.09854002503</v>
      </c>
      <c r="W13" s="83">
        <v>5850.92752366788</v>
      </c>
      <c r="X13" s="84">
        <v>5985.728035765302</v>
      </c>
      <c r="Y13" s="84">
        <v>6079.998967263049</v>
      </c>
      <c r="Z13" s="84">
        <v>6195.236647696054</v>
      </c>
      <c r="AA13" s="155">
        <v>6293.900061489778</v>
      </c>
    </row>
    <row r="14" spans="2:27" ht="15" customHeight="1">
      <c r="B14" s="61"/>
      <c r="C14" s="57"/>
      <c r="D14" s="73" t="s">
        <v>62</v>
      </c>
      <c r="E14" s="57"/>
      <c r="F14" s="58"/>
      <c r="G14" s="62" t="s">
        <v>148</v>
      </c>
      <c r="H14" s="140">
        <v>48900.380000000005</v>
      </c>
      <c r="I14" s="84">
        <v>50663.71665334959</v>
      </c>
      <c r="J14" s="84">
        <v>53619.079799881125</v>
      </c>
      <c r="K14" s="83">
        <v>57996.49305142551</v>
      </c>
      <c r="L14" s="84">
        <v>12078.03789796928</v>
      </c>
      <c r="M14" s="84">
        <v>12094.12553814281</v>
      </c>
      <c r="N14" s="84">
        <v>12279.43976675924</v>
      </c>
      <c r="O14" s="83">
        <v>12448.77679712867</v>
      </c>
      <c r="P14" s="84">
        <v>12500.646585450937</v>
      </c>
      <c r="Q14" s="84">
        <v>12550.231937759549</v>
      </c>
      <c r="R14" s="84">
        <v>12711.089390012694</v>
      </c>
      <c r="S14" s="83">
        <v>12901.748740126406</v>
      </c>
      <c r="T14" s="84">
        <v>13096.870215459017</v>
      </c>
      <c r="U14" s="84">
        <v>13299.50830972157</v>
      </c>
      <c r="V14" s="84">
        <v>13505.950126097314</v>
      </c>
      <c r="W14" s="83">
        <v>13716.751148603224</v>
      </c>
      <c r="X14" s="84">
        <v>14074.060233650152</v>
      </c>
      <c r="Y14" s="84">
        <v>14338.165979897896</v>
      </c>
      <c r="Z14" s="84">
        <v>14653.261448452698</v>
      </c>
      <c r="AA14" s="155">
        <v>14931.005389424765</v>
      </c>
    </row>
    <row r="15" spans="2:27" ht="3.75" customHeight="1">
      <c r="B15" s="61"/>
      <c r="C15" s="57"/>
      <c r="D15" s="57"/>
      <c r="E15" s="57"/>
      <c r="F15" s="58"/>
      <c r="G15" s="62" t="s">
        <v>148</v>
      </c>
      <c r="H15" s="140"/>
      <c r="I15" s="84"/>
      <c r="J15" s="84"/>
      <c r="K15" s="83"/>
      <c r="L15" s="84"/>
      <c r="M15" s="84"/>
      <c r="N15" s="84"/>
      <c r="O15" s="83"/>
      <c r="P15" s="84"/>
      <c r="Q15" s="84"/>
      <c r="R15" s="84"/>
      <c r="S15" s="83"/>
      <c r="T15" s="84"/>
      <c r="U15" s="84"/>
      <c r="V15" s="84"/>
      <c r="W15" s="83"/>
      <c r="X15" s="84"/>
      <c r="Y15" s="84"/>
      <c r="Z15" s="84"/>
      <c r="AA15" s="155"/>
    </row>
    <row r="16" spans="2:27" ht="15" customHeight="1">
      <c r="B16" s="61"/>
      <c r="C16" s="57" t="s">
        <v>35</v>
      </c>
      <c r="D16" s="57"/>
      <c r="E16" s="57"/>
      <c r="F16" s="58"/>
      <c r="G16" s="62" t="s">
        <v>148</v>
      </c>
      <c r="H16" s="129">
        <v>4268.737999999899</v>
      </c>
      <c r="I16" s="85">
        <v>5004.395270425324</v>
      </c>
      <c r="J16" s="85">
        <v>5218.866074935879</v>
      </c>
      <c r="K16" s="86">
        <v>6012.378113473958</v>
      </c>
      <c r="L16" s="85">
        <v>1240.5042077925973</v>
      </c>
      <c r="M16" s="85">
        <v>995.8472031982019</v>
      </c>
      <c r="N16" s="85">
        <v>946.6771016671009</v>
      </c>
      <c r="O16" s="86">
        <v>1085.7094873419992</v>
      </c>
      <c r="P16" s="85">
        <v>1195.6200655585526</v>
      </c>
      <c r="Q16" s="85">
        <v>1280.9404388451803</v>
      </c>
      <c r="R16" s="85">
        <v>1270.3135758651624</v>
      </c>
      <c r="S16" s="86">
        <v>1257.521190156429</v>
      </c>
      <c r="T16" s="85">
        <v>1265.08645420233</v>
      </c>
      <c r="U16" s="85">
        <v>1287.2569658255961</v>
      </c>
      <c r="V16" s="85">
        <v>1316.8323195115117</v>
      </c>
      <c r="W16" s="86">
        <v>1349.6903353964408</v>
      </c>
      <c r="X16" s="85">
        <v>1424.4755160583263</v>
      </c>
      <c r="Y16" s="85">
        <v>1463.2056838719436</v>
      </c>
      <c r="Z16" s="85">
        <v>1533.696982585403</v>
      </c>
      <c r="AA16" s="88">
        <v>1590.9999309582854</v>
      </c>
    </row>
    <row r="17" spans="2:27" ht="3.75" customHeight="1">
      <c r="B17" s="50"/>
      <c r="C17" s="57"/>
      <c r="D17" s="57"/>
      <c r="E17" s="57"/>
      <c r="F17" s="58"/>
      <c r="G17" s="62"/>
      <c r="H17" s="129"/>
      <c r="I17" s="85"/>
      <c r="J17" s="85"/>
      <c r="K17" s="86"/>
      <c r="L17" s="85"/>
      <c r="M17" s="85"/>
      <c r="N17" s="85"/>
      <c r="O17" s="86"/>
      <c r="P17" s="85"/>
      <c r="Q17" s="85"/>
      <c r="R17" s="85"/>
      <c r="S17" s="86"/>
      <c r="T17" s="85"/>
      <c r="U17" s="85"/>
      <c r="V17" s="85"/>
      <c r="W17" s="86"/>
      <c r="X17" s="85"/>
      <c r="Y17" s="85"/>
      <c r="Z17" s="85"/>
      <c r="AA17" s="88"/>
    </row>
    <row r="18" spans="2:27" ht="15" customHeight="1">
      <c r="B18" s="50" t="s">
        <v>63</v>
      </c>
      <c r="C18" s="51"/>
      <c r="D18" s="51"/>
      <c r="E18" s="51"/>
      <c r="F18" s="100"/>
      <c r="G18" s="62"/>
      <c r="H18" s="129"/>
      <c r="I18" s="85"/>
      <c r="J18" s="85"/>
      <c r="K18" s="86"/>
      <c r="L18" s="85"/>
      <c r="M18" s="85"/>
      <c r="N18" s="85"/>
      <c r="O18" s="86"/>
      <c r="P18" s="85"/>
      <c r="Q18" s="85"/>
      <c r="R18" s="85"/>
      <c r="S18" s="86"/>
      <c r="T18" s="85"/>
      <c r="U18" s="85"/>
      <c r="V18" s="85"/>
      <c r="W18" s="86"/>
      <c r="X18" s="85"/>
      <c r="Y18" s="85"/>
      <c r="Z18" s="85"/>
      <c r="AA18" s="88"/>
    </row>
    <row r="19" spans="2:27" ht="15" customHeight="1">
      <c r="B19" s="50"/>
      <c r="C19" s="99" t="s">
        <v>33</v>
      </c>
      <c r="D19" s="51"/>
      <c r="E19" s="51"/>
      <c r="F19" s="100"/>
      <c r="G19" s="62" t="s">
        <v>149</v>
      </c>
      <c r="H19" s="129">
        <v>73115.71434901228</v>
      </c>
      <c r="I19" s="85">
        <v>74721.18370804642</v>
      </c>
      <c r="J19" s="85">
        <v>80504.94892025275</v>
      </c>
      <c r="K19" s="86">
        <v>89121.3937711897</v>
      </c>
      <c r="L19" s="141"/>
      <c r="M19" s="125"/>
      <c r="N19" s="125"/>
      <c r="O19" s="142"/>
      <c r="P19" s="125"/>
      <c r="Q19" s="125"/>
      <c r="R19" s="125"/>
      <c r="S19" s="142"/>
      <c r="T19" s="141"/>
      <c r="U19" s="141"/>
      <c r="V19" s="141"/>
      <c r="W19" s="142"/>
      <c r="X19" s="141"/>
      <c r="Y19" s="141"/>
      <c r="Z19" s="141"/>
      <c r="AA19" s="143"/>
    </row>
    <row r="20" spans="2:27" ht="15" customHeight="1">
      <c r="B20" s="61"/>
      <c r="C20" s="57" t="s">
        <v>34</v>
      </c>
      <c r="D20" s="57"/>
      <c r="E20" s="57"/>
      <c r="F20" s="58"/>
      <c r="G20" s="62" t="s">
        <v>150</v>
      </c>
      <c r="H20" s="129">
        <v>71172.3165104359</v>
      </c>
      <c r="I20" s="85">
        <v>72116.51471978439</v>
      </c>
      <c r="J20" s="85">
        <v>77965.91077764427</v>
      </c>
      <c r="K20" s="86">
        <v>86044.78686714642</v>
      </c>
      <c r="L20" s="141"/>
      <c r="M20" s="125"/>
      <c r="N20" s="125"/>
      <c r="O20" s="142"/>
      <c r="P20" s="125"/>
      <c r="Q20" s="125"/>
      <c r="R20" s="125"/>
      <c r="S20" s="142"/>
      <c r="T20" s="141"/>
      <c r="U20" s="141"/>
      <c r="V20" s="141"/>
      <c r="W20" s="142"/>
      <c r="X20" s="141"/>
      <c r="Y20" s="141"/>
      <c r="Z20" s="141"/>
      <c r="AA20" s="143"/>
    </row>
    <row r="21" spans="2:27" ht="3.75" customHeight="1">
      <c r="B21" s="61"/>
      <c r="C21" s="57"/>
      <c r="D21" s="73"/>
      <c r="E21" s="57"/>
      <c r="F21" s="58"/>
      <c r="G21" s="62"/>
      <c r="H21" s="129"/>
      <c r="I21" s="85"/>
      <c r="J21" s="85"/>
      <c r="K21" s="86"/>
      <c r="L21" s="141"/>
      <c r="M21" s="141"/>
      <c r="N21" s="141"/>
      <c r="O21" s="142"/>
      <c r="P21" s="141"/>
      <c r="Q21" s="141"/>
      <c r="R21" s="141"/>
      <c r="S21" s="142"/>
      <c r="T21" s="141"/>
      <c r="U21" s="141"/>
      <c r="V21" s="141"/>
      <c r="W21" s="142"/>
      <c r="X21" s="141"/>
      <c r="Y21" s="141"/>
      <c r="Z21" s="141"/>
      <c r="AA21" s="143"/>
    </row>
    <row r="22" spans="2:27" ht="15" customHeight="1">
      <c r="B22" s="61"/>
      <c r="C22" s="99" t="s">
        <v>105</v>
      </c>
      <c r="D22" s="57"/>
      <c r="E22" s="57"/>
      <c r="F22" s="58"/>
      <c r="G22" s="62" t="s">
        <v>150</v>
      </c>
      <c r="H22" s="129">
        <v>1835.6539585763749</v>
      </c>
      <c r="I22" s="85">
        <v>2468.0588701020242</v>
      </c>
      <c r="J22" s="85">
        <v>2370.1124304577534</v>
      </c>
      <c r="K22" s="86">
        <v>2871.5790629792755</v>
      </c>
      <c r="L22" s="141"/>
      <c r="M22" s="141"/>
      <c r="N22" s="141"/>
      <c r="O22" s="142"/>
      <c r="P22" s="141"/>
      <c r="Q22" s="141"/>
      <c r="R22" s="141"/>
      <c r="S22" s="142"/>
      <c r="T22" s="141"/>
      <c r="U22" s="141"/>
      <c r="V22" s="141"/>
      <c r="W22" s="142"/>
      <c r="X22" s="141"/>
      <c r="Y22" s="141"/>
      <c r="Z22" s="141"/>
      <c r="AA22" s="143"/>
    </row>
    <row r="23" spans="2:27" ht="15" customHeight="1">
      <c r="B23" s="50"/>
      <c r="C23" s="99" t="s">
        <v>105</v>
      </c>
      <c r="D23" s="57"/>
      <c r="E23" s="57"/>
      <c r="F23" s="58"/>
      <c r="G23" s="62" t="s">
        <v>15</v>
      </c>
      <c r="H23" s="93">
        <v>2.351267891339078</v>
      </c>
      <c r="I23" s="76">
        <v>3.0539491253910334</v>
      </c>
      <c r="J23" s="76">
        <v>2.787586178329645</v>
      </c>
      <c r="K23" s="75">
        <v>3.17898082513067</v>
      </c>
      <c r="L23" s="141"/>
      <c r="M23" s="141"/>
      <c r="N23" s="141"/>
      <c r="O23" s="142"/>
      <c r="P23" s="141"/>
      <c r="Q23" s="141"/>
      <c r="R23" s="141"/>
      <c r="S23" s="142"/>
      <c r="T23" s="141"/>
      <c r="U23" s="141"/>
      <c r="V23" s="141"/>
      <c r="W23" s="142"/>
      <c r="X23" s="141"/>
      <c r="Y23" s="141"/>
      <c r="Z23" s="141"/>
      <c r="AA23" s="143"/>
    </row>
    <row r="24" spans="2:27" ht="15" customHeight="1">
      <c r="B24" s="61"/>
      <c r="C24" s="99" t="s">
        <v>64</v>
      </c>
      <c r="D24" s="57"/>
      <c r="E24" s="57"/>
      <c r="F24" s="58"/>
      <c r="G24" s="62" t="s">
        <v>150</v>
      </c>
      <c r="H24" s="129">
        <v>-1028.4021614236253</v>
      </c>
      <c r="I24" s="85">
        <v>-660.0676436342437</v>
      </c>
      <c r="J24" s="85">
        <v>-730.8167734969284</v>
      </c>
      <c r="K24" s="86">
        <v>-63.41782648989283</v>
      </c>
      <c r="L24" s="141"/>
      <c r="M24" s="141"/>
      <c r="N24" s="141"/>
      <c r="O24" s="142"/>
      <c r="P24" s="141"/>
      <c r="Q24" s="141"/>
      <c r="R24" s="141"/>
      <c r="S24" s="142"/>
      <c r="T24" s="141"/>
      <c r="U24" s="141"/>
      <c r="V24" s="141"/>
      <c r="W24" s="142"/>
      <c r="X24" s="141"/>
      <c r="Y24" s="141"/>
      <c r="Z24" s="141"/>
      <c r="AA24" s="143"/>
    </row>
    <row r="25" spans="2:27" ht="15" customHeight="1">
      <c r="B25" s="61"/>
      <c r="C25" s="99" t="s">
        <v>64</v>
      </c>
      <c r="D25" s="57"/>
      <c r="E25" s="57"/>
      <c r="F25" s="58"/>
      <c r="G25" s="62" t="s">
        <v>15</v>
      </c>
      <c r="H25" s="93">
        <v>-1.3172684155647585</v>
      </c>
      <c r="I25" s="76">
        <v>-0.8167605025128064</v>
      </c>
      <c r="J25" s="76">
        <v>-0.8595435011908045</v>
      </c>
      <c r="K25" s="75">
        <v>-0.07020668766600774</v>
      </c>
      <c r="L25" s="141"/>
      <c r="M25" s="141"/>
      <c r="N25" s="141"/>
      <c r="O25" s="142"/>
      <c r="P25" s="141"/>
      <c r="Q25" s="141"/>
      <c r="R25" s="141"/>
      <c r="S25" s="142"/>
      <c r="T25" s="141"/>
      <c r="U25" s="141"/>
      <c r="V25" s="141"/>
      <c r="W25" s="142"/>
      <c r="X25" s="141"/>
      <c r="Y25" s="141"/>
      <c r="Z25" s="141"/>
      <c r="AA25" s="143"/>
    </row>
    <row r="26" spans="2:27" ht="15" customHeight="1" thickBot="1">
      <c r="B26" s="63"/>
      <c r="C26" s="130" t="s">
        <v>65</v>
      </c>
      <c r="D26" s="64"/>
      <c r="E26" s="64"/>
      <c r="F26" s="65"/>
      <c r="G26" s="66" t="s">
        <v>151</v>
      </c>
      <c r="H26" s="144">
        <v>78070.813</v>
      </c>
      <c r="I26" s="90">
        <v>80815.32366018082</v>
      </c>
      <c r="J26" s="90">
        <v>85023.82630832074</v>
      </c>
      <c r="K26" s="89">
        <v>90330.17878807877</v>
      </c>
      <c r="L26" s="145"/>
      <c r="M26" s="145"/>
      <c r="N26" s="145"/>
      <c r="O26" s="146"/>
      <c r="P26" s="145"/>
      <c r="Q26" s="145"/>
      <c r="R26" s="145"/>
      <c r="S26" s="146"/>
      <c r="T26" s="145"/>
      <c r="U26" s="145"/>
      <c r="V26" s="145"/>
      <c r="W26" s="146"/>
      <c r="X26" s="145"/>
      <c r="Y26" s="145"/>
      <c r="Z26" s="145"/>
      <c r="AA26" s="147"/>
    </row>
    <row r="27" ht="15.75" thickBot="1"/>
    <row r="28" spans="2:27" ht="18.75" customHeight="1">
      <c r="B28" s="239" t="str">
        <f>"Strednodobá predikcia "&amp;Súhrn!$H$4&amp;" - obchodná a platobná bilancia [zmena oproti predchádzajúcemu obdobiu]"</f>
        <v>Strednodobá predikcia P1Q-2016 - obchodná a platobná bilancia [zmena oproti predchádzajúcemu obdobiu]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1"/>
    </row>
    <row r="29" spans="2:27" ht="18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8"/>
    </row>
    <row r="30" spans="2:27" ht="15">
      <c r="B30" s="270" t="s">
        <v>30</v>
      </c>
      <c r="C30" s="271"/>
      <c r="D30" s="271"/>
      <c r="E30" s="271"/>
      <c r="F30" s="272"/>
      <c r="G30" s="275" t="s">
        <v>77</v>
      </c>
      <c r="H30" s="41" t="s">
        <v>37</v>
      </c>
      <c r="I30" s="257">
        <v>2016</v>
      </c>
      <c r="J30" s="257">
        <v>2017</v>
      </c>
      <c r="K30" s="283">
        <v>2018</v>
      </c>
      <c r="L30" s="279">
        <v>2015</v>
      </c>
      <c r="M30" s="280"/>
      <c r="N30" s="280"/>
      <c r="O30" s="280"/>
      <c r="P30" s="279">
        <v>2016</v>
      </c>
      <c r="Q30" s="280"/>
      <c r="R30" s="280"/>
      <c r="S30" s="280"/>
      <c r="T30" s="279">
        <v>2017</v>
      </c>
      <c r="U30" s="280"/>
      <c r="V30" s="280"/>
      <c r="W30" s="280"/>
      <c r="X30" s="279">
        <v>2018</v>
      </c>
      <c r="Y30" s="280"/>
      <c r="Z30" s="280"/>
      <c r="AA30" s="282"/>
    </row>
    <row r="31" spans="2:27" ht="15">
      <c r="B31" s="264"/>
      <c r="C31" s="265"/>
      <c r="D31" s="265"/>
      <c r="E31" s="265"/>
      <c r="F31" s="266"/>
      <c r="G31" s="268"/>
      <c r="H31" s="43">
        <v>2015</v>
      </c>
      <c r="I31" s="258"/>
      <c r="J31" s="258"/>
      <c r="K31" s="284"/>
      <c r="L31" s="46" t="s">
        <v>3</v>
      </c>
      <c r="M31" s="46" t="s">
        <v>4</v>
      </c>
      <c r="N31" s="46" t="s">
        <v>5</v>
      </c>
      <c r="O31" s="157" t="s">
        <v>6</v>
      </c>
      <c r="P31" s="46" t="s">
        <v>3</v>
      </c>
      <c r="Q31" s="46" t="s">
        <v>4</v>
      </c>
      <c r="R31" s="46" t="s">
        <v>5</v>
      </c>
      <c r="S31" s="157" t="s">
        <v>6</v>
      </c>
      <c r="T31" s="48" t="s">
        <v>3</v>
      </c>
      <c r="U31" s="46" t="s">
        <v>4</v>
      </c>
      <c r="V31" s="46" t="s">
        <v>5</v>
      </c>
      <c r="W31" s="157" t="s">
        <v>6</v>
      </c>
      <c r="X31" s="46" t="s">
        <v>3</v>
      </c>
      <c r="Y31" s="46" t="s">
        <v>4</v>
      </c>
      <c r="Z31" s="46" t="s">
        <v>5</v>
      </c>
      <c r="AA31" s="49" t="s">
        <v>6</v>
      </c>
    </row>
    <row r="32" spans="2:27" ht="3.75" customHeight="1">
      <c r="B32" s="50"/>
      <c r="C32" s="51"/>
      <c r="D32" s="51"/>
      <c r="E32" s="51"/>
      <c r="F32" s="52"/>
      <c r="G32" s="40"/>
      <c r="H32" s="107"/>
      <c r="I32" s="95"/>
      <c r="J32" s="95"/>
      <c r="K32" s="97"/>
      <c r="L32" s="55"/>
      <c r="M32" s="55"/>
      <c r="N32" s="55"/>
      <c r="O32" s="54"/>
      <c r="P32" s="55"/>
      <c r="Q32" s="55"/>
      <c r="R32" s="55"/>
      <c r="S32" s="54"/>
      <c r="T32" s="55"/>
      <c r="U32" s="55"/>
      <c r="V32" s="55"/>
      <c r="W32" s="54"/>
      <c r="X32" s="55"/>
      <c r="Y32" s="55"/>
      <c r="Z32" s="55"/>
      <c r="AA32" s="72"/>
    </row>
    <row r="33" spans="2:27" ht="15">
      <c r="B33" s="50" t="s">
        <v>58</v>
      </c>
      <c r="C33" s="51"/>
      <c r="D33" s="51"/>
      <c r="E33" s="51"/>
      <c r="F33" s="100"/>
      <c r="G33" s="53"/>
      <c r="H33" s="107"/>
      <c r="I33" s="95"/>
      <c r="J33" s="95"/>
      <c r="K33" s="97"/>
      <c r="L33" s="55"/>
      <c r="M33" s="55"/>
      <c r="N33" s="55"/>
      <c r="O33" s="54"/>
      <c r="P33" s="55"/>
      <c r="Q33" s="55"/>
      <c r="R33" s="55"/>
      <c r="S33" s="54"/>
      <c r="T33" s="55"/>
      <c r="U33" s="55"/>
      <c r="V33" s="55"/>
      <c r="W33" s="54"/>
      <c r="X33" s="55"/>
      <c r="Y33" s="55"/>
      <c r="Z33" s="55"/>
      <c r="AA33" s="72"/>
    </row>
    <row r="34" spans="2:27" ht="15">
      <c r="B34" s="50"/>
      <c r="C34" s="99" t="s">
        <v>33</v>
      </c>
      <c r="D34" s="51"/>
      <c r="E34" s="51"/>
      <c r="F34" s="100"/>
      <c r="G34" s="62" t="s">
        <v>48</v>
      </c>
      <c r="H34" s="112">
        <v>6.998743919286724</v>
      </c>
      <c r="I34" s="113">
        <v>4.11777658635657</v>
      </c>
      <c r="J34" s="113">
        <v>5.619040955440283</v>
      </c>
      <c r="K34" s="114">
        <v>8.277651517225195</v>
      </c>
      <c r="L34" s="76">
        <v>6.966472231985321</v>
      </c>
      <c r="M34" s="76">
        <v>-1.0148644596377636</v>
      </c>
      <c r="N34" s="76">
        <v>1.0934070533443787</v>
      </c>
      <c r="O34" s="75">
        <v>2.13053695246559</v>
      </c>
      <c r="P34" s="76">
        <v>0.5376316884669876</v>
      </c>
      <c r="Q34" s="76">
        <v>0.9762247846285703</v>
      </c>
      <c r="R34" s="76">
        <v>1.1410865519924158</v>
      </c>
      <c r="S34" s="75">
        <v>1.3362242947953007</v>
      </c>
      <c r="T34" s="76">
        <v>1.398089199114679</v>
      </c>
      <c r="U34" s="76">
        <v>1.5040152421490234</v>
      </c>
      <c r="V34" s="76">
        <v>1.543347509994291</v>
      </c>
      <c r="W34" s="75">
        <v>1.5362839203546343</v>
      </c>
      <c r="X34" s="76">
        <v>2.7101629157970706</v>
      </c>
      <c r="Y34" s="76">
        <v>1.8483614310656833</v>
      </c>
      <c r="Z34" s="76">
        <v>2.288816620065745</v>
      </c>
      <c r="AA34" s="78">
        <v>1.937746952937374</v>
      </c>
    </row>
    <row r="35" spans="2:27" ht="15">
      <c r="B35" s="61"/>
      <c r="C35" s="57"/>
      <c r="D35" s="73" t="s">
        <v>59</v>
      </c>
      <c r="E35" s="57"/>
      <c r="F35" s="58"/>
      <c r="G35" s="62" t="s">
        <v>48</v>
      </c>
      <c r="H35" s="117">
        <v>6.998738781182439</v>
      </c>
      <c r="I35" s="118">
        <v>3.3073066123207013</v>
      </c>
      <c r="J35" s="118">
        <v>6.034011175196568</v>
      </c>
      <c r="K35" s="119">
        <v>8.605325571417495</v>
      </c>
      <c r="L35" s="118">
        <v>9.95377847788852</v>
      </c>
      <c r="M35" s="118">
        <v>-3.2264514534313804</v>
      </c>
      <c r="N35" s="118">
        <v>-0.4775697970464279</v>
      </c>
      <c r="O35" s="119">
        <v>3.1275141320768967</v>
      </c>
      <c r="P35" s="118">
        <v>0.593566551511131</v>
      </c>
      <c r="Q35" s="118">
        <v>0.45533692710742457</v>
      </c>
      <c r="R35" s="118">
        <v>1.3820147336024036</v>
      </c>
      <c r="S35" s="119">
        <v>1.567722220036913</v>
      </c>
      <c r="T35" s="118">
        <v>1.4695823324521342</v>
      </c>
      <c r="U35" s="118">
        <v>1.6189466705357063</v>
      </c>
      <c r="V35" s="118">
        <v>1.6690274620918046</v>
      </c>
      <c r="W35" s="119">
        <v>1.5878355443800842</v>
      </c>
      <c r="X35" s="118">
        <v>2.7316950021206736</v>
      </c>
      <c r="Y35" s="118">
        <v>1.9578815606255233</v>
      </c>
      <c r="Z35" s="118">
        <v>2.3938600446136604</v>
      </c>
      <c r="AA35" s="158">
        <v>2.0212119270642432</v>
      </c>
    </row>
    <row r="36" spans="2:27" ht="15" customHeight="1">
      <c r="B36" s="61"/>
      <c r="C36" s="57"/>
      <c r="D36" s="73" t="s">
        <v>60</v>
      </c>
      <c r="E36" s="57"/>
      <c r="F36" s="58"/>
      <c r="G36" s="62" t="s">
        <v>48</v>
      </c>
      <c r="H36" s="117">
        <v>6.998748067825346</v>
      </c>
      <c r="I36" s="118">
        <v>4.772155190094878</v>
      </c>
      <c r="J36" s="118">
        <v>5.288675786144893</v>
      </c>
      <c r="K36" s="119">
        <v>8.014937706601131</v>
      </c>
      <c r="L36" s="118">
        <v>3.2209955273797988</v>
      </c>
      <c r="M36" s="118">
        <v>1.460272122979518</v>
      </c>
      <c r="N36" s="118">
        <v>-2.220007483208221</v>
      </c>
      <c r="O36" s="119">
        <v>6.6258470214564085</v>
      </c>
      <c r="P36" s="118">
        <v>-1.1568602199284186</v>
      </c>
      <c r="Q36" s="118">
        <v>1.392491578192562</v>
      </c>
      <c r="R36" s="118">
        <v>0.9503287295667491</v>
      </c>
      <c r="S36" s="119">
        <v>1.1521491984394459</v>
      </c>
      <c r="T36" s="118">
        <v>1.3410080295524551</v>
      </c>
      <c r="U36" s="118">
        <v>1.4121358763633083</v>
      </c>
      <c r="V36" s="118">
        <v>1.4426705831426432</v>
      </c>
      <c r="W36" s="119">
        <v>1.4948959346446031</v>
      </c>
      <c r="X36" s="118">
        <v>2.692860148940568</v>
      </c>
      <c r="Y36" s="118">
        <v>1.7603198979474541</v>
      </c>
      <c r="Z36" s="118">
        <v>2.2042098999788777</v>
      </c>
      <c r="AA36" s="158">
        <v>1.8703957463235525</v>
      </c>
    </row>
    <row r="37" spans="2:27" ht="3.75" customHeight="1">
      <c r="B37" s="61"/>
      <c r="C37" s="57"/>
      <c r="D37" s="57"/>
      <c r="E37" s="57"/>
      <c r="F37" s="58"/>
      <c r="G37" s="62"/>
      <c r="H37" s="69"/>
      <c r="I37" s="57"/>
      <c r="J37" s="57"/>
      <c r="K37" s="58"/>
      <c r="L37" s="57"/>
      <c r="M37" s="57"/>
      <c r="N37" s="57"/>
      <c r="O37" s="58"/>
      <c r="P37" s="57"/>
      <c r="Q37" s="57"/>
      <c r="R37" s="57"/>
      <c r="S37" s="58"/>
      <c r="T37" s="57"/>
      <c r="U37" s="57"/>
      <c r="V37" s="57"/>
      <c r="W37" s="58"/>
      <c r="X37" s="57"/>
      <c r="Y37" s="57"/>
      <c r="Z37" s="57"/>
      <c r="AA37" s="60"/>
    </row>
    <row r="38" spans="2:27" ht="15" customHeight="1">
      <c r="B38" s="61"/>
      <c r="C38" s="57" t="s">
        <v>34</v>
      </c>
      <c r="D38" s="57"/>
      <c r="E38" s="57"/>
      <c r="F38" s="58"/>
      <c r="G38" s="62" t="s">
        <v>48</v>
      </c>
      <c r="H38" s="112">
        <v>8.227369562007226</v>
      </c>
      <c r="I38" s="76">
        <v>3.319204976845569</v>
      </c>
      <c r="J38" s="76">
        <v>5.711159534269299</v>
      </c>
      <c r="K38" s="75">
        <v>7.805544787022427</v>
      </c>
      <c r="L38" s="76">
        <v>7.2013446703988535</v>
      </c>
      <c r="M38" s="76">
        <v>0.32686042745035593</v>
      </c>
      <c r="N38" s="76">
        <v>1.4395123137573194</v>
      </c>
      <c r="O38" s="75">
        <v>1.4552760113240026</v>
      </c>
      <c r="P38" s="76">
        <v>-0.04512867539999377</v>
      </c>
      <c r="Q38" s="76">
        <v>0.5636434614585824</v>
      </c>
      <c r="R38" s="76">
        <v>1.281708999888508</v>
      </c>
      <c r="S38" s="75">
        <v>1.499945002853309</v>
      </c>
      <c r="T38" s="76">
        <v>1.452364558191661</v>
      </c>
      <c r="U38" s="76">
        <v>1.4872253365034283</v>
      </c>
      <c r="V38" s="76">
        <v>1.4922514935746989</v>
      </c>
      <c r="W38" s="75">
        <v>1.4708011323733672</v>
      </c>
      <c r="X38" s="76">
        <v>2.514910457118802</v>
      </c>
      <c r="Y38" s="76">
        <v>1.7865426739917183</v>
      </c>
      <c r="Z38" s="76">
        <v>2.107599532580153</v>
      </c>
      <c r="AA38" s="78">
        <v>1.8054411067400622</v>
      </c>
    </row>
    <row r="39" spans="2:27" ht="15" customHeight="1">
      <c r="B39" s="61"/>
      <c r="C39" s="57"/>
      <c r="D39" s="73" t="s">
        <v>61</v>
      </c>
      <c r="E39" s="57"/>
      <c r="F39" s="58"/>
      <c r="G39" s="62" t="s">
        <v>48</v>
      </c>
      <c r="H39" s="112">
        <v>8.22736938401269</v>
      </c>
      <c r="I39" s="113">
        <v>2.658035825678297</v>
      </c>
      <c r="J39" s="113">
        <v>5.426973651178017</v>
      </c>
      <c r="K39" s="114">
        <v>6.968472254110452</v>
      </c>
      <c r="L39" s="118">
        <v>9.15637715159609</v>
      </c>
      <c r="M39" s="118">
        <v>-0.4547777638390045</v>
      </c>
      <c r="N39" s="118">
        <v>0.9163633059685594</v>
      </c>
      <c r="O39" s="119">
        <v>0.9216727134835168</v>
      </c>
      <c r="P39" s="118">
        <v>-0.13519715103571173</v>
      </c>
      <c r="Q39" s="118">
        <v>0.9538065420255037</v>
      </c>
      <c r="R39" s="118">
        <v>1.281708999888508</v>
      </c>
      <c r="S39" s="119">
        <v>1.499945002853309</v>
      </c>
      <c r="T39" s="118">
        <v>1.3129440949682731</v>
      </c>
      <c r="U39" s="118">
        <v>1.3475304434565913</v>
      </c>
      <c r="V39" s="118">
        <v>1.3522813460978824</v>
      </c>
      <c r="W39" s="119">
        <v>1.2604316651639351</v>
      </c>
      <c r="X39" s="118">
        <v>2.3039169696109383</v>
      </c>
      <c r="Y39" s="118">
        <v>1.5749284119570746</v>
      </c>
      <c r="Z39" s="118">
        <v>1.8953569080107968</v>
      </c>
      <c r="AA39" s="158">
        <v>1.5925689268127599</v>
      </c>
    </row>
    <row r="40" spans="2:27" ht="15" customHeight="1">
      <c r="B40" s="61"/>
      <c r="C40" s="57"/>
      <c r="D40" s="73" t="s">
        <v>62</v>
      </c>
      <c r="E40" s="57"/>
      <c r="F40" s="58"/>
      <c r="G40" s="62" t="s">
        <v>48</v>
      </c>
      <c r="H40" s="112">
        <v>8.22736963920974</v>
      </c>
      <c r="I40" s="113">
        <v>3.6059774041624877</v>
      </c>
      <c r="J40" s="113">
        <v>5.833293216035983</v>
      </c>
      <c r="K40" s="114">
        <v>8.16390969013625</v>
      </c>
      <c r="L40" s="118">
        <v>7.364340180481733</v>
      </c>
      <c r="M40" s="118">
        <v>0.13319746393769094</v>
      </c>
      <c r="N40" s="118">
        <v>1.5322664547509532</v>
      </c>
      <c r="O40" s="119">
        <v>1.3790289588604026</v>
      </c>
      <c r="P40" s="118">
        <v>0.41666574288834113</v>
      </c>
      <c r="Q40" s="118">
        <v>0.3966623003831131</v>
      </c>
      <c r="R40" s="118">
        <v>1.281708999888508</v>
      </c>
      <c r="S40" s="119">
        <v>1.499945002853309</v>
      </c>
      <c r="T40" s="118">
        <v>1.5123645581916634</v>
      </c>
      <c r="U40" s="118">
        <v>1.5472253365034163</v>
      </c>
      <c r="V40" s="118">
        <v>1.5522514935747012</v>
      </c>
      <c r="W40" s="119">
        <v>1.5608011323733848</v>
      </c>
      <c r="X40" s="118">
        <v>2.604910457118791</v>
      </c>
      <c r="Y40" s="118">
        <v>1.8765426739917075</v>
      </c>
      <c r="Z40" s="118">
        <v>2.197599532580142</v>
      </c>
      <c r="AA40" s="158">
        <v>1.8954411067400656</v>
      </c>
    </row>
    <row r="41" spans="2:27" ht="3.75" customHeight="1">
      <c r="B41" s="50"/>
      <c r="C41" s="57"/>
      <c r="D41" s="57"/>
      <c r="E41" s="57"/>
      <c r="F41" s="58"/>
      <c r="G41" s="62"/>
      <c r="H41" s="69"/>
      <c r="I41" s="57"/>
      <c r="J41" s="57"/>
      <c r="K41" s="58"/>
      <c r="L41" s="57"/>
      <c r="M41" s="57"/>
      <c r="N41" s="57"/>
      <c r="O41" s="58"/>
      <c r="P41" s="57"/>
      <c r="Q41" s="57"/>
      <c r="R41" s="57"/>
      <c r="S41" s="58"/>
      <c r="T41" s="57"/>
      <c r="U41" s="57"/>
      <c r="V41" s="57"/>
      <c r="W41" s="58"/>
      <c r="X41" s="57"/>
      <c r="Y41" s="57"/>
      <c r="Z41" s="57"/>
      <c r="AA41" s="60"/>
    </row>
    <row r="42" spans="2:27" ht="15" customHeight="1">
      <c r="B42" s="50" t="s">
        <v>63</v>
      </c>
      <c r="C42" s="51"/>
      <c r="D42" s="51"/>
      <c r="E42" s="51"/>
      <c r="F42" s="100"/>
      <c r="G42" s="62"/>
      <c r="H42" s="69"/>
      <c r="I42" s="57"/>
      <c r="J42" s="57"/>
      <c r="K42" s="58"/>
      <c r="L42" s="57"/>
      <c r="M42" s="57"/>
      <c r="N42" s="57"/>
      <c r="O42" s="58"/>
      <c r="P42" s="57"/>
      <c r="Q42" s="57"/>
      <c r="R42" s="57"/>
      <c r="S42" s="58"/>
      <c r="T42" s="57"/>
      <c r="U42" s="57"/>
      <c r="V42" s="57"/>
      <c r="W42" s="58"/>
      <c r="X42" s="57"/>
      <c r="Y42" s="57"/>
      <c r="Z42" s="57"/>
      <c r="AA42" s="60"/>
    </row>
    <row r="43" spans="2:27" ht="15" customHeight="1">
      <c r="B43" s="50"/>
      <c r="C43" s="99" t="s">
        <v>33</v>
      </c>
      <c r="D43" s="51"/>
      <c r="E43" s="51"/>
      <c r="F43" s="100"/>
      <c r="G43" s="62" t="s">
        <v>48</v>
      </c>
      <c r="H43" s="93">
        <v>5.332284668253551</v>
      </c>
      <c r="I43" s="76">
        <v>2.1957924822707087</v>
      </c>
      <c r="J43" s="76">
        <v>7.7404625103436375</v>
      </c>
      <c r="K43" s="75">
        <v>10.703000208685687</v>
      </c>
      <c r="L43" s="108"/>
      <c r="M43" s="108"/>
      <c r="N43" s="108"/>
      <c r="O43" s="109"/>
      <c r="P43" s="108"/>
      <c r="Q43" s="108"/>
      <c r="R43" s="108"/>
      <c r="S43" s="109"/>
      <c r="T43" s="108"/>
      <c r="U43" s="108"/>
      <c r="V43" s="108"/>
      <c r="W43" s="109"/>
      <c r="X43" s="108"/>
      <c r="Y43" s="108"/>
      <c r="Z43" s="108"/>
      <c r="AA43" s="111"/>
    </row>
    <row r="44" spans="2:27" ht="15" customHeight="1" thickBot="1">
      <c r="B44" s="63"/>
      <c r="C44" s="64" t="s">
        <v>34</v>
      </c>
      <c r="D44" s="64"/>
      <c r="E44" s="64"/>
      <c r="F44" s="65"/>
      <c r="G44" s="66" t="s">
        <v>48</v>
      </c>
      <c r="H44" s="94">
        <v>7.073110813342565</v>
      </c>
      <c r="I44" s="79">
        <v>1.3266368942902673</v>
      </c>
      <c r="J44" s="79">
        <v>8.111035427305758</v>
      </c>
      <c r="K44" s="80">
        <v>10.36206209729633</v>
      </c>
      <c r="L44" s="131"/>
      <c r="M44" s="131"/>
      <c r="N44" s="131"/>
      <c r="O44" s="132"/>
      <c r="P44" s="131"/>
      <c r="Q44" s="131"/>
      <c r="R44" s="131"/>
      <c r="S44" s="132"/>
      <c r="T44" s="131"/>
      <c r="U44" s="131"/>
      <c r="V44" s="131"/>
      <c r="W44" s="132"/>
      <c r="X44" s="131"/>
      <c r="Y44" s="131"/>
      <c r="Z44" s="131"/>
      <c r="AA44" s="133"/>
    </row>
    <row r="45" ht="15">
      <c r="B45" s="45" t="s">
        <v>116</v>
      </c>
    </row>
  </sheetData>
  <sheetProtection/>
  <mergeCells count="20">
    <mergeCell ref="P4:S4"/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K42"/>
  <sheetViews>
    <sheetView showGridLines="0" zoomScale="80" zoomScaleNormal="80" zoomScalePageLayoutView="0" workbookViewId="0" topLeftCell="A1">
      <selection activeCell="L47" sqref="L47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2.00390625" style="45" customWidth="1"/>
    <col min="8" max="8" width="10.140625" style="45" customWidth="1"/>
    <col min="9" max="11" width="9.140625" style="45" customWidth="1"/>
    <col min="12" max="16384" width="9.140625" style="171" customWidth="1"/>
  </cols>
  <sheetData>
    <row r="1" ht="22.5" customHeight="1" thickBot="1">
      <c r="B1" s="44" t="s">
        <v>165</v>
      </c>
    </row>
    <row r="2" spans="2:11" ht="18.75" customHeight="1">
      <c r="B2" s="239" t="str">
        <f>"Strednodobá predikcia "&amp;Súhrn!$H$4&amp;" -  sektor verejnej správy [objem]"</f>
        <v>Strednodobá predikcia P1Q-2016 -  sektor verejnej správy [objem]</v>
      </c>
      <c r="C2" s="240"/>
      <c r="D2" s="240"/>
      <c r="E2" s="240"/>
      <c r="F2" s="240"/>
      <c r="G2" s="240"/>
      <c r="H2" s="240"/>
      <c r="I2" s="240"/>
      <c r="J2" s="240"/>
      <c r="K2" s="241"/>
    </row>
    <row r="3" spans="2:11" ht="18.75" customHeight="1">
      <c r="B3" s="276"/>
      <c r="C3" s="277"/>
      <c r="D3" s="277"/>
      <c r="E3" s="277"/>
      <c r="F3" s="277"/>
      <c r="G3" s="277"/>
      <c r="H3" s="277"/>
      <c r="I3" s="277"/>
      <c r="J3" s="277"/>
      <c r="K3" s="278"/>
    </row>
    <row r="4" spans="2:11" ht="15">
      <c r="B4" s="270" t="s">
        <v>30</v>
      </c>
      <c r="C4" s="271"/>
      <c r="D4" s="271"/>
      <c r="E4" s="271"/>
      <c r="F4" s="272"/>
      <c r="G4" s="273" t="s">
        <v>77</v>
      </c>
      <c r="H4" s="286">
        <v>2015</v>
      </c>
      <c r="I4" s="257">
        <v>2016</v>
      </c>
      <c r="J4" s="257">
        <v>2017</v>
      </c>
      <c r="K4" s="285">
        <v>2018</v>
      </c>
    </row>
    <row r="5" spans="2:11" ht="15">
      <c r="B5" s="264"/>
      <c r="C5" s="265"/>
      <c r="D5" s="265"/>
      <c r="E5" s="265"/>
      <c r="F5" s="266"/>
      <c r="G5" s="274"/>
      <c r="H5" s="287">
        <v>2015</v>
      </c>
      <c r="I5" s="258"/>
      <c r="J5" s="258"/>
      <c r="K5" s="260"/>
    </row>
    <row r="6" spans="2:11" ht="3.75" customHeight="1">
      <c r="B6" s="50"/>
      <c r="C6" s="51"/>
      <c r="D6" s="51"/>
      <c r="E6" s="51"/>
      <c r="F6" s="52"/>
      <c r="G6" s="214"/>
      <c r="H6" s="107"/>
      <c r="I6" s="95"/>
      <c r="J6" s="95"/>
      <c r="K6" s="215"/>
    </row>
    <row r="7" spans="2:11" ht="15" customHeight="1">
      <c r="B7" s="50" t="s">
        <v>166</v>
      </c>
      <c r="C7" s="51"/>
      <c r="D7" s="51"/>
      <c r="E7" s="51"/>
      <c r="F7" s="100"/>
      <c r="G7" s="53"/>
      <c r="H7" s="134"/>
      <c r="I7" s="135"/>
      <c r="J7" s="135"/>
      <c r="K7" s="216"/>
    </row>
    <row r="8" spans="2:11" ht="15" customHeight="1">
      <c r="B8" s="61"/>
      <c r="C8" s="99" t="s">
        <v>174</v>
      </c>
      <c r="D8" s="217"/>
      <c r="E8" s="217"/>
      <c r="F8" s="218"/>
      <c r="G8" s="62" t="s">
        <v>167</v>
      </c>
      <c r="H8" s="140">
        <v>-2108.3711078327215</v>
      </c>
      <c r="I8" s="84">
        <v>-2089.3554056401845</v>
      </c>
      <c r="J8" s="84">
        <v>-1558.092171278433</v>
      </c>
      <c r="K8" s="155">
        <v>-952.6503475669015</v>
      </c>
    </row>
    <row r="9" spans="2:11" ht="15" customHeight="1">
      <c r="B9" s="61"/>
      <c r="C9" s="99" t="s">
        <v>168</v>
      </c>
      <c r="D9" s="217"/>
      <c r="E9" s="217"/>
      <c r="F9" s="218"/>
      <c r="G9" s="62" t="s">
        <v>167</v>
      </c>
      <c r="H9" s="140">
        <v>-719.4989178954886</v>
      </c>
      <c r="I9" s="84">
        <v>-716.3280732007202</v>
      </c>
      <c r="J9" s="84">
        <v>-211.66998091586106</v>
      </c>
      <c r="K9" s="155">
        <v>367.20178595360153</v>
      </c>
    </row>
    <row r="10" spans="2:11" ht="15" customHeight="1">
      <c r="B10" s="61"/>
      <c r="C10" s="57" t="s">
        <v>163</v>
      </c>
      <c r="D10" s="73"/>
      <c r="E10" s="57"/>
      <c r="F10" s="58"/>
      <c r="G10" s="62" t="s">
        <v>167</v>
      </c>
      <c r="H10" s="140">
        <v>32700.59016846414</v>
      </c>
      <c r="I10" s="84">
        <v>32143.591963641673</v>
      </c>
      <c r="J10" s="84">
        <v>33230.363900116296</v>
      </c>
      <c r="K10" s="155">
        <v>35055.0551823502</v>
      </c>
    </row>
    <row r="11" spans="2:11" ht="15" customHeight="1">
      <c r="B11" s="61"/>
      <c r="C11" s="57"/>
      <c r="D11" s="57" t="s">
        <v>169</v>
      </c>
      <c r="E11" s="57"/>
      <c r="F11" s="58"/>
      <c r="G11" s="62" t="s">
        <v>167</v>
      </c>
      <c r="H11" s="140">
        <v>30541.04085200414</v>
      </c>
      <c r="I11" s="84">
        <v>31176.255014294926</v>
      </c>
      <c r="J11" s="84">
        <v>32237.227303444415</v>
      </c>
      <c r="K11" s="155">
        <v>33729.91858567832</v>
      </c>
    </row>
    <row r="12" spans="2:11" ht="15" customHeight="1">
      <c r="B12" s="61"/>
      <c r="C12" s="57"/>
      <c r="D12" s="57" t="s">
        <v>170</v>
      </c>
      <c r="E12" s="57"/>
      <c r="F12" s="58"/>
      <c r="G12" s="62" t="s">
        <v>167</v>
      </c>
      <c r="H12" s="140">
        <v>2159.5493164600002</v>
      </c>
      <c r="I12" s="84">
        <v>967.336949346749</v>
      </c>
      <c r="J12" s="84">
        <v>993.136596671883</v>
      </c>
      <c r="K12" s="155">
        <v>1325.136596671883</v>
      </c>
    </row>
    <row r="13" spans="2:11" ht="6" customHeight="1">
      <c r="B13" s="61"/>
      <c r="C13" s="57"/>
      <c r="D13" s="73"/>
      <c r="E13" s="57"/>
      <c r="F13" s="58"/>
      <c r="G13" s="62"/>
      <c r="H13" s="140"/>
      <c r="I13" s="84"/>
      <c r="J13" s="84"/>
      <c r="K13" s="155"/>
    </row>
    <row r="14" spans="2:11" ht="15" customHeight="1">
      <c r="B14" s="61"/>
      <c r="C14" s="57" t="s">
        <v>164</v>
      </c>
      <c r="D14" s="73"/>
      <c r="E14" s="57"/>
      <c r="F14" s="58"/>
      <c r="G14" s="62" t="s">
        <v>167</v>
      </c>
      <c r="H14" s="140">
        <v>34808.96127629686</v>
      </c>
      <c r="I14" s="84">
        <v>34232.94736928186</v>
      </c>
      <c r="J14" s="84">
        <v>34788.45607139473</v>
      </c>
      <c r="K14" s="155">
        <v>36007.705529917104</v>
      </c>
    </row>
    <row r="15" spans="2:11" ht="15" customHeight="1">
      <c r="B15" s="61"/>
      <c r="C15" s="57" t="s">
        <v>171</v>
      </c>
      <c r="D15" s="73"/>
      <c r="E15" s="57"/>
      <c r="F15" s="58"/>
      <c r="G15" s="62" t="s">
        <v>167</v>
      </c>
      <c r="H15" s="140">
        <v>33420.08908635963</v>
      </c>
      <c r="I15" s="84">
        <v>32859.92003684239</v>
      </c>
      <c r="J15" s="84">
        <v>33442.033881032155</v>
      </c>
      <c r="K15" s="155">
        <v>34687.853396396604</v>
      </c>
    </row>
    <row r="16" spans="2:11" ht="15" customHeight="1">
      <c r="B16" s="61"/>
      <c r="C16" s="57"/>
      <c r="D16" s="57" t="s">
        <v>172</v>
      </c>
      <c r="E16" s="57"/>
      <c r="F16" s="58"/>
      <c r="G16" s="62" t="s">
        <v>167</v>
      </c>
      <c r="H16" s="140">
        <v>29640.176586779555</v>
      </c>
      <c r="I16" s="84">
        <v>30602.691528044215</v>
      </c>
      <c r="J16" s="84">
        <v>31243.46290876701</v>
      </c>
      <c r="K16" s="155">
        <v>32082.58162967111</v>
      </c>
    </row>
    <row r="17" spans="2:11" ht="15" customHeight="1">
      <c r="B17" s="61"/>
      <c r="C17" s="57"/>
      <c r="D17" s="57" t="s">
        <v>173</v>
      </c>
      <c r="E17" s="57"/>
      <c r="F17" s="58"/>
      <c r="G17" s="62" t="s">
        <v>167</v>
      </c>
      <c r="H17" s="140">
        <v>5168.7846895173025</v>
      </c>
      <c r="I17" s="84">
        <v>3630.2558412376457</v>
      </c>
      <c r="J17" s="84">
        <v>3544.9931626277203</v>
      </c>
      <c r="K17" s="155">
        <v>3925.123900245999</v>
      </c>
    </row>
    <row r="18" spans="2:11" ht="6" customHeight="1">
      <c r="B18" s="61"/>
      <c r="C18" s="57"/>
      <c r="D18" s="57"/>
      <c r="E18" s="57"/>
      <c r="F18" s="58"/>
      <c r="G18" s="62"/>
      <c r="H18" s="140"/>
      <c r="I18" s="84"/>
      <c r="J18" s="84"/>
      <c r="K18" s="155"/>
    </row>
    <row r="19" spans="2:11" ht="15" customHeight="1" thickBot="1">
      <c r="B19" s="221" t="s">
        <v>162</v>
      </c>
      <c r="C19" s="64"/>
      <c r="D19" s="64"/>
      <c r="E19" s="64"/>
      <c r="F19" s="65"/>
      <c r="G19" s="66" t="s">
        <v>167</v>
      </c>
      <c r="H19" s="144">
        <v>40958.8047186478</v>
      </c>
      <c r="I19" s="90">
        <v>42734.10490315922</v>
      </c>
      <c r="J19" s="90">
        <v>44763.568703943994</v>
      </c>
      <c r="K19" s="92">
        <v>46318.57197824616</v>
      </c>
    </row>
    <row r="20" spans="1:11" s="169" customFormat="1" ht="12.75" customHeight="1" thickBot="1">
      <c r="A20" s="57"/>
      <c r="B20" s="57"/>
      <c r="C20" s="57"/>
      <c r="D20" s="73"/>
      <c r="E20" s="57"/>
      <c r="F20" s="57"/>
      <c r="G20" s="68"/>
      <c r="H20" s="84"/>
      <c r="I20" s="84"/>
      <c r="J20" s="84"/>
      <c r="K20" s="84"/>
    </row>
    <row r="21" spans="1:11" s="169" customFormat="1" ht="16.5" customHeight="1">
      <c r="A21" s="57"/>
      <c r="B21" s="239" t="str">
        <f>"Strednodobá predikcia "&amp;Súhrn!$H$4&amp;" - sektor verejnej správy [% HDP]"</f>
        <v>Strednodobá predikcia P1Q-2016 - sektor verejnej správy [% HDP]</v>
      </c>
      <c r="C21" s="240"/>
      <c r="D21" s="240"/>
      <c r="E21" s="240"/>
      <c r="F21" s="240"/>
      <c r="G21" s="240"/>
      <c r="H21" s="240"/>
      <c r="I21" s="240"/>
      <c r="J21" s="240"/>
      <c r="K21" s="241"/>
    </row>
    <row r="22" spans="1:11" s="169" customFormat="1" ht="16.5" customHeight="1">
      <c r="A22" s="57"/>
      <c r="B22" s="276"/>
      <c r="C22" s="277"/>
      <c r="D22" s="277"/>
      <c r="E22" s="277"/>
      <c r="F22" s="277"/>
      <c r="G22" s="277"/>
      <c r="H22" s="277"/>
      <c r="I22" s="277"/>
      <c r="J22" s="277"/>
      <c r="K22" s="278"/>
    </row>
    <row r="23" spans="1:11" s="169" customFormat="1" ht="16.5" customHeight="1">
      <c r="A23" s="57"/>
      <c r="B23" s="270" t="s">
        <v>30</v>
      </c>
      <c r="C23" s="271"/>
      <c r="D23" s="271"/>
      <c r="E23" s="271"/>
      <c r="F23" s="272"/>
      <c r="G23" s="275" t="s">
        <v>77</v>
      </c>
      <c r="H23" s="286">
        <v>2015</v>
      </c>
      <c r="I23" s="257">
        <v>2016</v>
      </c>
      <c r="J23" s="257">
        <v>2017</v>
      </c>
      <c r="K23" s="285">
        <v>2018</v>
      </c>
    </row>
    <row r="24" spans="2:11" ht="17.25" customHeight="1">
      <c r="B24" s="264"/>
      <c r="C24" s="265"/>
      <c r="D24" s="265"/>
      <c r="E24" s="265"/>
      <c r="F24" s="266"/>
      <c r="G24" s="268"/>
      <c r="H24" s="287"/>
      <c r="I24" s="258"/>
      <c r="J24" s="258"/>
      <c r="K24" s="260"/>
    </row>
    <row r="25" spans="2:11" ht="15" customHeight="1">
      <c r="B25" s="50" t="s">
        <v>166</v>
      </c>
      <c r="C25" s="51"/>
      <c r="D25" s="51"/>
      <c r="E25" s="51"/>
      <c r="F25" s="100"/>
      <c r="G25" s="62"/>
      <c r="H25" s="140"/>
      <c r="I25" s="84"/>
      <c r="J25" s="84"/>
      <c r="K25" s="155"/>
    </row>
    <row r="26" spans="2:11" ht="15" customHeight="1">
      <c r="B26" s="61"/>
      <c r="C26" s="99" t="s">
        <v>174</v>
      </c>
      <c r="D26" s="217"/>
      <c r="E26" s="217"/>
      <c r="F26" s="218"/>
      <c r="G26" s="62" t="s">
        <v>15</v>
      </c>
      <c r="H26" s="117">
        <f aca="true" t="shared" si="0" ref="H26:K30">+H8/H$39*100</f>
        <v>-2.700588128668164</v>
      </c>
      <c r="I26" s="118">
        <f t="shared" si="0"/>
        <v>-2.5853455891925705</v>
      </c>
      <c r="J26" s="118">
        <f t="shared" si="0"/>
        <v>-1.8325359360190925</v>
      </c>
      <c r="K26" s="158">
        <f t="shared" si="0"/>
        <v>-1.054631309655535</v>
      </c>
    </row>
    <row r="27" spans="2:11" ht="15" customHeight="1">
      <c r="B27" s="61"/>
      <c r="C27" s="99" t="s">
        <v>168</v>
      </c>
      <c r="D27" s="217"/>
      <c r="E27" s="217"/>
      <c r="F27" s="218"/>
      <c r="G27" s="62" t="s">
        <v>15</v>
      </c>
      <c r="H27" s="117">
        <f t="shared" si="0"/>
        <v>-0.9215978292623759</v>
      </c>
      <c r="I27" s="118">
        <f t="shared" si="0"/>
        <v>-0.8863765443949685</v>
      </c>
      <c r="J27" s="118">
        <f t="shared" si="0"/>
        <v>-0.24895372286385362</v>
      </c>
      <c r="K27" s="158">
        <f t="shared" si="0"/>
        <v>0.4065106378401883</v>
      </c>
    </row>
    <row r="28" spans="2:11" ht="15" customHeight="1">
      <c r="B28" s="61"/>
      <c r="C28" s="57" t="s">
        <v>163</v>
      </c>
      <c r="D28" s="73"/>
      <c r="E28" s="57"/>
      <c r="F28" s="58"/>
      <c r="G28" s="62" t="s">
        <v>15</v>
      </c>
      <c r="H28" s="117">
        <f t="shared" si="0"/>
        <v>41.885807143399596</v>
      </c>
      <c r="I28" s="118">
        <f t="shared" si="0"/>
        <v>39.77413008800385</v>
      </c>
      <c r="J28" s="118">
        <f t="shared" si="0"/>
        <v>39.083590262820536</v>
      </c>
      <c r="K28" s="158">
        <f t="shared" si="0"/>
        <v>38.807689359933555</v>
      </c>
    </row>
    <row r="29" spans="2:11" ht="15" customHeight="1">
      <c r="B29" s="61"/>
      <c r="C29" s="57"/>
      <c r="D29" s="57" t="s">
        <v>169</v>
      </c>
      <c r="E29" s="57"/>
      <c r="F29" s="58"/>
      <c r="G29" s="62" t="s">
        <v>15</v>
      </c>
      <c r="H29" s="117">
        <f t="shared" si="0"/>
        <v>39.11966544014873</v>
      </c>
      <c r="I29" s="118">
        <f t="shared" si="0"/>
        <v>38.577157898157424</v>
      </c>
      <c r="J29" s="118">
        <f t="shared" si="0"/>
        <v>37.91552168746558</v>
      </c>
      <c r="K29" s="158">
        <f t="shared" si="0"/>
        <v>37.34069724893514</v>
      </c>
    </row>
    <row r="30" spans="2:11" ht="15" customHeight="1">
      <c r="B30" s="61"/>
      <c r="C30" s="57"/>
      <c r="D30" s="57" t="s">
        <v>170</v>
      </c>
      <c r="E30" s="57"/>
      <c r="F30" s="58"/>
      <c r="G30" s="62" t="s">
        <v>15</v>
      </c>
      <c r="H30" s="117">
        <f t="shared" si="0"/>
        <v>2.7661417032508684</v>
      </c>
      <c r="I30" s="118">
        <f t="shared" si="0"/>
        <v>1.1969721898464332</v>
      </c>
      <c r="J30" s="118">
        <f t="shared" si="0"/>
        <v>1.1680685753549662</v>
      </c>
      <c r="K30" s="158">
        <f t="shared" si="0"/>
        <v>1.466992110998419</v>
      </c>
    </row>
    <row r="31" spans="2:11" ht="6" customHeight="1">
      <c r="B31" s="61"/>
      <c r="C31" s="57"/>
      <c r="D31" s="73"/>
      <c r="E31" s="57"/>
      <c r="F31" s="58"/>
      <c r="G31" s="62"/>
      <c r="H31" s="117"/>
      <c r="I31" s="118"/>
      <c r="J31" s="118"/>
      <c r="K31" s="158"/>
    </row>
    <row r="32" spans="2:11" ht="15" customHeight="1">
      <c r="B32" s="61"/>
      <c r="C32" s="57" t="s">
        <v>164</v>
      </c>
      <c r="D32" s="73"/>
      <c r="E32" s="57"/>
      <c r="F32" s="58"/>
      <c r="G32" s="62" t="s">
        <v>15</v>
      </c>
      <c r="H32" s="117">
        <f aca="true" t="shared" si="1" ref="H32:K35">+H14/H$39*100</f>
        <v>44.58639527206776</v>
      </c>
      <c r="I32" s="118">
        <f t="shared" si="1"/>
        <v>42.35947567719642</v>
      </c>
      <c r="J32" s="118">
        <f t="shared" si="1"/>
        <v>40.916126198839635</v>
      </c>
      <c r="K32" s="158">
        <f t="shared" si="1"/>
        <v>39.86232066958909</v>
      </c>
    </row>
    <row r="33" spans="2:11" ht="15" customHeight="1">
      <c r="B33" s="61"/>
      <c r="C33" s="57" t="s">
        <v>171</v>
      </c>
      <c r="D33" s="73"/>
      <c r="E33" s="57"/>
      <c r="F33" s="58"/>
      <c r="G33" s="62" t="s">
        <v>15</v>
      </c>
      <c r="H33" s="117">
        <f t="shared" si="1"/>
        <v>42.80740497266197</v>
      </c>
      <c r="I33" s="118">
        <f t="shared" si="1"/>
        <v>40.66050663239882</v>
      </c>
      <c r="J33" s="118">
        <f t="shared" si="1"/>
        <v>39.332543985684396</v>
      </c>
      <c r="K33" s="158">
        <f t="shared" si="1"/>
        <v>38.40117872209337</v>
      </c>
    </row>
    <row r="34" spans="2:11" ht="15" customHeight="1">
      <c r="B34" s="61"/>
      <c r="C34" s="57"/>
      <c r="D34" s="57" t="s">
        <v>172</v>
      </c>
      <c r="E34" s="57"/>
      <c r="F34" s="58"/>
      <c r="G34" s="62" t="s">
        <v>15</v>
      </c>
      <c r="H34" s="117">
        <f t="shared" si="1"/>
        <v>37.96575883842731</v>
      </c>
      <c r="I34" s="118">
        <f t="shared" si="1"/>
        <v>37.86743669644266</v>
      </c>
      <c r="J34" s="118">
        <f t="shared" si="1"/>
        <v>36.7467147331964</v>
      </c>
      <c r="K34" s="158">
        <f t="shared" si="1"/>
        <v>35.517013317264876</v>
      </c>
    </row>
    <row r="35" spans="2:11" ht="15" customHeight="1">
      <c r="B35" s="61"/>
      <c r="C35" s="57"/>
      <c r="D35" s="57" t="s">
        <v>173</v>
      </c>
      <c r="E35" s="57"/>
      <c r="F35" s="58"/>
      <c r="G35" s="62" t="s">
        <v>15</v>
      </c>
      <c r="H35" s="117">
        <f t="shared" si="1"/>
        <v>6.620636433640447</v>
      </c>
      <c r="I35" s="118">
        <f t="shared" si="1"/>
        <v>4.492038980753769</v>
      </c>
      <c r="J35" s="118">
        <f t="shared" si="1"/>
        <v>4.169411465643242</v>
      </c>
      <c r="K35" s="158">
        <f t="shared" si="1"/>
        <v>4.345307352324219</v>
      </c>
    </row>
    <row r="36" spans="2:11" ht="6" customHeight="1">
      <c r="B36" s="61"/>
      <c r="C36" s="57"/>
      <c r="D36" s="57"/>
      <c r="E36" s="57"/>
      <c r="F36" s="58"/>
      <c r="G36" s="62"/>
      <c r="H36" s="117"/>
      <c r="I36" s="118"/>
      <c r="J36" s="118"/>
      <c r="K36" s="158"/>
    </row>
    <row r="37" spans="2:11" ht="15" customHeight="1">
      <c r="B37" s="219" t="s">
        <v>162</v>
      </c>
      <c r="C37" s="57"/>
      <c r="D37" s="57"/>
      <c r="E37" s="57"/>
      <c r="F37" s="58"/>
      <c r="G37" s="62" t="s">
        <v>15</v>
      </c>
      <c r="H37" s="124">
        <f>+H19/H$39*100</f>
        <v>52.463658497635734</v>
      </c>
      <c r="I37" s="120">
        <f>+I19/I$39*100</f>
        <v>52.878715282823386</v>
      </c>
      <c r="J37" s="120">
        <f>+J19/J$39*100</f>
        <v>52.648264195519126</v>
      </c>
      <c r="K37" s="123">
        <f>+K19/K$39*100</f>
        <v>51.27696258291808</v>
      </c>
    </row>
    <row r="38" spans="2:11" ht="6" customHeight="1">
      <c r="B38" s="219"/>
      <c r="C38" s="57"/>
      <c r="D38" s="57"/>
      <c r="E38" s="57"/>
      <c r="F38" s="58"/>
      <c r="G38" s="62"/>
      <c r="H38" s="124"/>
      <c r="I38" s="120"/>
      <c r="J38" s="120"/>
      <c r="K38" s="123"/>
    </row>
    <row r="39" spans="2:11" ht="15" customHeight="1" thickBot="1">
      <c r="B39" s="63"/>
      <c r="C39" s="130" t="s">
        <v>65</v>
      </c>
      <c r="D39" s="64"/>
      <c r="E39" s="64"/>
      <c r="F39" s="65"/>
      <c r="G39" s="66" t="s">
        <v>151</v>
      </c>
      <c r="H39" s="144">
        <f>HDP!H7</f>
        <v>78070.813</v>
      </c>
      <c r="I39" s="90">
        <f>HDP!I7</f>
        <v>80815.32366018082</v>
      </c>
      <c r="J39" s="90">
        <f>HDP!J7</f>
        <v>85023.82630832074</v>
      </c>
      <c r="K39" s="92">
        <f>HDP!K7</f>
        <v>90330.17878807877</v>
      </c>
    </row>
    <row r="40" ht="15" customHeight="1">
      <c r="B40" s="45" t="s">
        <v>116</v>
      </c>
    </row>
    <row r="41" ht="15" customHeight="1">
      <c r="B41" s="45" t="s">
        <v>175</v>
      </c>
    </row>
    <row r="42" spans="8:11" ht="15" customHeight="1">
      <c r="H42" s="220"/>
      <c r="I42" s="220"/>
      <c r="J42" s="220"/>
      <c r="K42" s="220"/>
    </row>
    <row r="43" ht="6.7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14">
    <mergeCell ref="B21:K22"/>
    <mergeCell ref="B23:F24"/>
    <mergeCell ref="G23:G24"/>
    <mergeCell ref="I23:I24"/>
    <mergeCell ref="J23:J24"/>
    <mergeCell ref="K23:K24"/>
    <mergeCell ref="H23:H24"/>
    <mergeCell ref="B4:F5"/>
    <mergeCell ref="G4:G5"/>
    <mergeCell ref="I4:I5"/>
    <mergeCell ref="J4:J5"/>
    <mergeCell ref="K4:K5"/>
    <mergeCell ref="B2:K3"/>
    <mergeCell ref="H4:H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7"/>
  <sheetViews>
    <sheetView zoomScale="80" zoomScaleNormal="80" zoomScalePageLayoutView="0" workbookViewId="0" topLeftCell="A1">
      <selection activeCell="Y24" sqref="Y24"/>
    </sheetView>
  </sheetViews>
  <sheetFormatPr defaultColWidth="9.140625" defaultRowHeight="15"/>
  <cols>
    <col min="1" max="2" width="3.140625" style="45" customWidth="1"/>
    <col min="3" max="3" width="36.421875" style="45" customWidth="1"/>
    <col min="4" max="23" width="7.7109375" style="45" customWidth="1"/>
    <col min="24" max="16384" width="9.140625" style="45" customWidth="1"/>
  </cols>
  <sheetData>
    <row r="1" ht="22.5" customHeight="1" thickBot="1">
      <c r="B1" s="44" t="s">
        <v>129</v>
      </c>
    </row>
    <row r="2" spans="2:23" ht="15">
      <c r="B2" s="291" t="s">
        <v>68</v>
      </c>
      <c r="C2" s="292"/>
      <c r="D2" s="288">
        <v>2015</v>
      </c>
      <c r="E2" s="289"/>
      <c r="F2" s="289"/>
      <c r="G2" s="289"/>
      <c r="H2" s="290"/>
      <c r="I2" s="289">
        <v>2016</v>
      </c>
      <c r="J2" s="289"/>
      <c r="K2" s="289"/>
      <c r="L2" s="289"/>
      <c r="M2" s="290"/>
      <c r="N2" s="288">
        <v>2017</v>
      </c>
      <c r="O2" s="289"/>
      <c r="P2" s="289"/>
      <c r="Q2" s="289"/>
      <c r="R2" s="290"/>
      <c r="S2" s="289">
        <v>2018</v>
      </c>
      <c r="T2" s="289"/>
      <c r="U2" s="289"/>
      <c r="V2" s="289"/>
      <c r="W2" s="290"/>
    </row>
    <row r="3" spans="2:23" ht="81.75" customHeight="1" thickBot="1">
      <c r="B3" s="293"/>
      <c r="C3" s="294"/>
      <c r="D3" s="148" t="s">
        <v>187</v>
      </c>
      <c r="E3" s="149" t="s">
        <v>73</v>
      </c>
      <c r="F3" s="149" t="s">
        <v>74</v>
      </c>
      <c r="G3" s="150" t="s">
        <v>75</v>
      </c>
      <c r="H3" s="151" t="s">
        <v>76</v>
      </c>
      <c r="I3" s="148" t="s">
        <v>72</v>
      </c>
      <c r="J3" s="149" t="s">
        <v>73</v>
      </c>
      <c r="K3" s="149" t="s">
        <v>74</v>
      </c>
      <c r="L3" s="150" t="s">
        <v>75</v>
      </c>
      <c r="M3" s="151" t="s">
        <v>76</v>
      </c>
      <c r="N3" s="148" t="s">
        <v>72</v>
      </c>
      <c r="O3" s="149" t="s">
        <v>73</v>
      </c>
      <c r="P3" s="149" t="s">
        <v>74</v>
      </c>
      <c r="Q3" s="150" t="s">
        <v>75</v>
      </c>
      <c r="R3" s="151" t="s">
        <v>76</v>
      </c>
      <c r="S3" s="148" t="s">
        <v>72</v>
      </c>
      <c r="T3" s="149" t="s">
        <v>73</v>
      </c>
      <c r="U3" s="149" t="s">
        <v>74</v>
      </c>
      <c r="V3" s="150" t="s">
        <v>75</v>
      </c>
      <c r="W3" s="151" t="s">
        <v>76</v>
      </c>
    </row>
    <row r="4" spans="2:23" ht="15" customHeight="1">
      <c r="B4" s="61" t="s">
        <v>152</v>
      </c>
      <c r="C4" s="60"/>
      <c r="D4" s="159">
        <v>3.5950030659232226</v>
      </c>
      <c r="E4" s="160">
        <v>3.572538568700412</v>
      </c>
      <c r="F4" s="160">
        <v>3.5</v>
      </c>
      <c r="G4" s="161">
        <v>3.163</v>
      </c>
      <c r="H4" s="162">
        <v>3.1661256683605643</v>
      </c>
      <c r="I4" s="159">
        <v>3.2052656459961497</v>
      </c>
      <c r="J4" s="160">
        <v>3.2103214709743977</v>
      </c>
      <c r="K4" s="160">
        <v>3.2</v>
      </c>
      <c r="L4" s="161">
        <v>3.629</v>
      </c>
      <c r="M4" s="162">
        <v>3.4308438491665427</v>
      </c>
      <c r="N4" s="159">
        <v>3.262238549034336</v>
      </c>
      <c r="O4" s="160">
        <v>3.61889264835078</v>
      </c>
      <c r="P4" s="160">
        <v>3.4</v>
      </c>
      <c r="Q4" s="161">
        <v>3.55</v>
      </c>
      <c r="R4" s="162">
        <v>3.4818825769150408</v>
      </c>
      <c r="S4" s="159">
        <v>4.170252736232911</v>
      </c>
      <c r="T4" s="160">
        <v>4.087173247911102</v>
      </c>
      <c r="U4" s="160" t="s">
        <v>133</v>
      </c>
      <c r="V4" s="161">
        <v>3.26</v>
      </c>
      <c r="W4" s="162" t="s">
        <v>133</v>
      </c>
    </row>
    <row r="5" spans="2:23" ht="15" customHeight="1">
      <c r="B5" s="61"/>
      <c r="C5" s="60" t="s">
        <v>69</v>
      </c>
      <c r="D5" s="159">
        <v>2.3668421900249683</v>
      </c>
      <c r="E5" s="160">
        <v>2.250722906911662</v>
      </c>
      <c r="F5" s="160">
        <v>2.3</v>
      </c>
      <c r="G5" s="161" t="s">
        <v>133</v>
      </c>
      <c r="H5" s="162">
        <v>2.2288530395902173</v>
      </c>
      <c r="I5" s="159">
        <v>3.7106719833064403</v>
      </c>
      <c r="J5" s="160">
        <v>3.153680270706971</v>
      </c>
      <c r="K5" s="160">
        <v>3.4</v>
      </c>
      <c r="L5" s="161" t="s">
        <v>133</v>
      </c>
      <c r="M5" s="162">
        <v>3.338388912323431</v>
      </c>
      <c r="N5" s="159">
        <v>3.253908915364974</v>
      </c>
      <c r="O5" s="160">
        <v>2.6443486099263946</v>
      </c>
      <c r="P5" s="160">
        <v>3</v>
      </c>
      <c r="Q5" s="161" t="s">
        <v>133</v>
      </c>
      <c r="R5" s="162">
        <v>2.963120946618325</v>
      </c>
      <c r="S5" s="159">
        <v>3.261381877956808</v>
      </c>
      <c r="T5" s="160">
        <v>2.6748167852640226</v>
      </c>
      <c r="U5" s="160" t="s">
        <v>133</v>
      </c>
      <c r="V5" s="161" t="s">
        <v>133</v>
      </c>
      <c r="W5" s="162" t="s">
        <v>133</v>
      </c>
    </row>
    <row r="6" spans="2:23" ht="15">
      <c r="B6" s="61"/>
      <c r="C6" s="60" t="s">
        <v>153</v>
      </c>
      <c r="D6" s="159">
        <v>3.4386987629245596</v>
      </c>
      <c r="E6" s="160">
        <v>3.630194773683937</v>
      </c>
      <c r="F6" s="160">
        <v>3.7</v>
      </c>
      <c r="G6" s="161" t="s">
        <v>133</v>
      </c>
      <c r="H6" s="162">
        <v>3.02370739852571</v>
      </c>
      <c r="I6" s="159">
        <v>2.2665696319456003</v>
      </c>
      <c r="J6" s="160">
        <v>-0.5696389925289758</v>
      </c>
      <c r="K6" s="160">
        <v>1.4</v>
      </c>
      <c r="L6" s="161" t="s">
        <v>133</v>
      </c>
      <c r="M6" s="162">
        <v>1.1068806494173966</v>
      </c>
      <c r="N6" s="159">
        <v>1.030293351052734</v>
      </c>
      <c r="O6" s="160">
        <v>2.0591403218570115</v>
      </c>
      <c r="P6" s="160">
        <v>2.3</v>
      </c>
      <c r="Q6" s="161" t="s">
        <v>133</v>
      </c>
      <c r="R6" s="162">
        <v>0.8314801255611126</v>
      </c>
      <c r="S6" s="159">
        <v>1.016311786599644</v>
      </c>
      <c r="T6" s="160">
        <v>1.3174138803202284</v>
      </c>
      <c r="U6" s="160" t="s">
        <v>133</v>
      </c>
      <c r="V6" s="161" t="s">
        <v>133</v>
      </c>
      <c r="W6" s="162" t="s">
        <v>133</v>
      </c>
    </row>
    <row r="7" spans="2:23" ht="15">
      <c r="B7" s="61"/>
      <c r="C7" s="60" t="s">
        <v>154</v>
      </c>
      <c r="D7" s="159">
        <v>13.97092206629111</v>
      </c>
      <c r="E7" s="160">
        <v>14.55743036512227</v>
      </c>
      <c r="F7" s="160">
        <v>12.7</v>
      </c>
      <c r="G7" s="161" t="s">
        <v>133</v>
      </c>
      <c r="H7" s="162">
        <v>6.956102175767542</v>
      </c>
      <c r="I7" s="159">
        <v>0.18040933980476836</v>
      </c>
      <c r="J7" s="160">
        <v>0.8570475230839314</v>
      </c>
      <c r="K7" s="160">
        <v>3.8</v>
      </c>
      <c r="L7" s="161" t="s">
        <v>133</v>
      </c>
      <c r="M7" s="162">
        <v>4.38555162394183</v>
      </c>
      <c r="N7" s="159">
        <v>4.957533807215</v>
      </c>
      <c r="O7" s="160">
        <v>1.4071249671479213</v>
      </c>
      <c r="P7" s="160">
        <v>5.7</v>
      </c>
      <c r="Q7" s="161" t="s">
        <v>133</v>
      </c>
      <c r="R7" s="162">
        <v>3.173902280683949</v>
      </c>
      <c r="S7" s="159">
        <v>5.474607942656178</v>
      </c>
      <c r="T7" s="160">
        <v>0.9451850692085539</v>
      </c>
      <c r="U7" s="160" t="s">
        <v>133</v>
      </c>
      <c r="V7" s="161" t="s">
        <v>133</v>
      </c>
      <c r="W7" s="162" t="s">
        <v>133</v>
      </c>
    </row>
    <row r="8" spans="2:23" ht="15">
      <c r="B8" s="61"/>
      <c r="C8" s="60" t="s">
        <v>155</v>
      </c>
      <c r="D8" s="159">
        <v>6.998743919286724</v>
      </c>
      <c r="E8" s="160">
        <v>6.744743046087942</v>
      </c>
      <c r="F8" s="160">
        <v>6.4</v>
      </c>
      <c r="G8" s="161">
        <v>5.233</v>
      </c>
      <c r="H8" s="162">
        <v>5.656115014039909</v>
      </c>
      <c r="I8" s="159">
        <v>4.11777658635657</v>
      </c>
      <c r="J8" s="160">
        <v>4.940882719147677</v>
      </c>
      <c r="K8" s="160">
        <v>4.6</v>
      </c>
      <c r="L8" s="161">
        <v>5.5</v>
      </c>
      <c r="M8" s="162">
        <v>5.225975721444942</v>
      </c>
      <c r="N8" s="159">
        <v>5.619040955440283</v>
      </c>
      <c r="O8" s="160">
        <v>6.0585629254074735</v>
      </c>
      <c r="P8" s="160">
        <v>5.7</v>
      </c>
      <c r="Q8" s="161">
        <v>5.6</v>
      </c>
      <c r="R8" s="162">
        <v>6.645082853321549</v>
      </c>
      <c r="S8" s="159">
        <v>8.277651517225195</v>
      </c>
      <c r="T8" s="160">
        <v>7.525931696817878</v>
      </c>
      <c r="U8" s="160" t="s">
        <v>133</v>
      </c>
      <c r="V8" s="161">
        <v>6.248</v>
      </c>
      <c r="W8" s="162" t="s">
        <v>133</v>
      </c>
    </row>
    <row r="9" spans="2:23" ht="15">
      <c r="B9" s="61"/>
      <c r="C9" s="60" t="s">
        <v>70</v>
      </c>
      <c r="D9" s="159">
        <v>8.227369562007226</v>
      </c>
      <c r="E9" s="160">
        <v>8.287771253221043</v>
      </c>
      <c r="F9" s="160">
        <v>7.8</v>
      </c>
      <c r="G9" s="161">
        <v>5.584</v>
      </c>
      <c r="H9" s="162">
        <v>6.895845374067244</v>
      </c>
      <c r="I9" s="159">
        <v>3.319204976845569</v>
      </c>
      <c r="J9" s="160">
        <v>3.5727862381908393</v>
      </c>
      <c r="K9" s="160">
        <v>4.5</v>
      </c>
      <c r="L9" s="161">
        <v>5.8</v>
      </c>
      <c r="M9" s="162">
        <v>5.178447446430878</v>
      </c>
      <c r="N9" s="159">
        <v>5.711159534269299</v>
      </c>
      <c r="O9" s="160">
        <v>4.632235981524335</v>
      </c>
      <c r="P9" s="160">
        <v>5.8</v>
      </c>
      <c r="Q9" s="161">
        <v>5.7</v>
      </c>
      <c r="R9" s="162">
        <v>5.7963722917033556</v>
      </c>
      <c r="S9" s="159">
        <v>7.805544787022427</v>
      </c>
      <c r="T9" s="160">
        <v>5.841696472646718</v>
      </c>
      <c r="U9" s="160" t="s">
        <v>133</v>
      </c>
      <c r="V9" s="161">
        <v>5.7</v>
      </c>
      <c r="W9" s="162" t="s">
        <v>133</v>
      </c>
    </row>
    <row r="10" spans="2:23" ht="3.75" customHeight="1">
      <c r="B10" s="61"/>
      <c r="C10" s="60"/>
      <c r="D10" s="159"/>
      <c r="E10" s="160"/>
      <c r="F10" s="160"/>
      <c r="G10" s="161"/>
      <c r="H10" s="162"/>
      <c r="I10" s="159"/>
      <c r="J10" s="160"/>
      <c r="K10" s="160"/>
      <c r="L10" s="161"/>
      <c r="M10" s="162"/>
      <c r="N10" s="159"/>
      <c r="O10" s="160"/>
      <c r="P10" s="160"/>
      <c r="Q10" s="161"/>
      <c r="R10" s="162"/>
      <c r="S10" s="159"/>
      <c r="T10" s="160"/>
      <c r="U10" s="160" t="s">
        <v>133</v>
      </c>
      <c r="V10" s="161"/>
      <c r="W10" s="162" t="s">
        <v>133</v>
      </c>
    </row>
    <row r="11" spans="2:23" ht="18">
      <c r="B11" s="61" t="s">
        <v>156</v>
      </c>
      <c r="C11" s="60"/>
      <c r="D11" s="159">
        <v>-0.34381384224427336</v>
      </c>
      <c r="E11" s="161">
        <v>-0.34471059238652124</v>
      </c>
      <c r="F11" s="161">
        <v>-0.3</v>
      </c>
      <c r="G11" s="161">
        <v>-0.058</v>
      </c>
      <c r="H11" s="162">
        <v>-0.2</v>
      </c>
      <c r="I11" s="159">
        <v>-0.15911518097820476</v>
      </c>
      <c r="J11" s="160">
        <v>0.16962560445938912</v>
      </c>
      <c r="K11" s="160">
        <v>0.3</v>
      </c>
      <c r="L11" s="161">
        <v>1.439</v>
      </c>
      <c r="M11" s="162">
        <v>1</v>
      </c>
      <c r="N11" s="159">
        <v>1.284051965612548</v>
      </c>
      <c r="O11" s="160">
        <v>1.6</v>
      </c>
      <c r="P11" s="160">
        <v>1.7</v>
      </c>
      <c r="Q11" s="161">
        <v>1.815</v>
      </c>
      <c r="R11" s="162">
        <v>1.5</v>
      </c>
      <c r="S11" s="159">
        <v>1.8526748857121191</v>
      </c>
      <c r="T11" s="160">
        <v>2.1</v>
      </c>
      <c r="U11" s="160" t="s">
        <v>133</v>
      </c>
      <c r="V11" s="161">
        <v>1.92</v>
      </c>
      <c r="W11" s="162" t="s">
        <v>133</v>
      </c>
    </row>
    <row r="12" spans="2:23" ht="3.75" customHeight="1">
      <c r="B12" s="61"/>
      <c r="C12" s="60"/>
      <c r="D12" s="58"/>
      <c r="E12" s="58"/>
      <c r="F12" s="58"/>
      <c r="G12" s="58"/>
      <c r="H12" s="162"/>
      <c r="I12" s="159"/>
      <c r="J12" s="160"/>
      <c r="K12" s="160"/>
      <c r="L12" s="161"/>
      <c r="M12" s="162"/>
      <c r="N12" s="159"/>
      <c r="O12" s="160"/>
      <c r="P12" s="160"/>
      <c r="Q12" s="161"/>
      <c r="R12" s="162"/>
      <c r="S12" s="159"/>
      <c r="T12" s="160"/>
      <c r="U12" s="160" t="s">
        <v>133</v>
      </c>
      <c r="V12" s="161"/>
      <c r="W12" s="162" t="s">
        <v>133</v>
      </c>
    </row>
    <row r="13" spans="2:23" ht="15">
      <c r="B13" s="61" t="s">
        <v>127</v>
      </c>
      <c r="C13" s="60"/>
      <c r="D13" s="159">
        <v>1.9768124032130316</v>
      </c>
      <c r="E13" s="161">
        <v>1.981644067139321</v>
      </c>
      <c r="F13" s="161">
        <v>1.9</v>
      </c>
      <c r="G13" s="161" t="s">
        <v>133</v>
      </c>
      <c r="H13" s="162" t="s">
        <v>133</v>
      </c>
      <c r="I13" s="159">
        <v>1.4244344798623416</v>
      </c>
      <c r="J13" s="160">
        <v>1.3283944131721626</v>
      </c>
      <c r="K13" s="160">
        <v>1.4</v>
      </c>
      <c r="L13" s="161" t="s">
        <v>133</v>
      </c>
      <c r="M13" s="162" t="s">
        <v>133</v>
      </c>
      <c r="N13" s="159">
        <v>1.0748986137010093</v>
      </c>
      <c r="O13" s="160">
        <v>0.8976982333893435</v>
      </c>
      <c r="P13" s="160">
        <v>1.1</v>
      </c>
      <c r="Q13" s="161" t="s">
        <v>133</v>
      </c>
      <c r="R13" s="162" t="s">
        <v>133</v>
      </c>
      <c r="S13" s="159">
        <v>1.074741423511341</v>
      </c>
      <c r="T13" s="160">
        <v>1.1016794843581534</v>
      </c>
      <c r="U13" s="160" t="s">
        <v>133</v>
      </c>
      <c r="V13" s="161" t="s">
        <v>133</v>
      </c>
      <c r="W13" s="162" t="s">
        <v>133</v>
      </c>
    </row>
    <row r="14" spans="2:23" ht="15">
      <c r="B14" s="61" t="s">
        <v>71</v>
      </c>
      <c r="C14" s="60"/>
      <c r="D14" s="159">
        <v>11.47698994539871</v>
      </c>
      <c r="E14" s="160">
        <v>11.502115510298113</v>
      </c>
      <c r="F14" s="160">
        <v>11.5</v>
      </c>
      <c r="G14" s="161">
        <v>11.859</v>
      </c>
      <c r="H14" s="162">
        <v>11.5</v>
      </c>
      <c r="I14" s="159">
        <v>10.300894631702262</v>
      </c>
      <c r="J14" s="160">
        <v>10.283803873218828</v>
      </c>
      <c r="K14" s="160">
        <v>10.3</v>
      </c>
      <c r="L14" s="161">
        <v>11.075</v>
      </c>
      <c r="M14" s="162">
        <v>10.7</v>
      </c>
      <c r="N14" s="159">
        <v>9.4687938181238</v>
      </c>
      <c r="O14" s="160">
        <v>9.31833487806268</v>
      </c>
      <c r="P14" s="160">
        <v>9.3</v>
      </c>
      <c r="Q14" s="161">
        <v>10.42</v>
      </c>
      <c r="R14" s="162">
        <v>10</v>
      </c>
      <c r="S14" s="159">
        <v>8.697519521982144</v>
      </c>
      <c r="T14" s="160">
        <v>8.176563471027693</v>
      </c>
      <c r="U14" s="160" t="s">
        <v>133</v>
      </c>
      <c r="V14" s="161">
        <v>10.142</v>
      </c>
      <c r="W14" s="162" t="s">
        <v>133</v>
      </c>
    </row>
    <row r="15" spans="2:23" ht="15">
      <c r="B15" s="61" t="s">
        <v>95</v>
      </c>
      <c r="C15" s="60"/>
      <c r="D15" s="159">
        <v>2.9137529137528873</v>
      </c>
      <c r="E15" s="160">
        <v>2.7972027972027913</v>
      </c>
      <c r="F15" s="160" t="s">
        <v>133</v>
      </c>
      <c r="G15" s="161" t="s">
        <v>133</v>
      </c>
      <c r="H15" s="162" t="s">
        <v>133</v>
      </c>
      <c r="I15" s="159">
        <v>3.2565497599552913</v>
      </c>
      <c r="J15" s="160">
        <v>3.287981859410438</v>
      </c>
      <c r="K15" s="160" t="s">
        <v>133</v>
      </c>
      <c r="L15" s="161" t="s">
        <v>133</v>
      </c>
      <c r="M15" s="162" t="s">
        <v>133</v>
      </c>
      <c r="N15" s="159">
        <v>3.657323629038501</v>
      </c>
      <c r="O15" s="160">
        <v>4.500548847420416</v>
      </c>
      <c r="P15" s="160" t="s">
        <v>133</v>
      </c>
      <c r="Q15" s="161" t="s">
        <v>133</v>
      </c>
      <c r="R15" s="162" t="s">
        <v>133</v>
      </c>
      <c r="S15" s="159">
        <v>3.8012302935933207</v>
      </c>
      <c r="T15" s="160">
        <v>4.726890756302526</v>
      </c>
      <c r="U15" s="160" t="s">
        <v>133</v>
      </c>
      <c r="V15" s="161" t="s">
        <v>133</v>
      </c>
      <c r="W15" s="162" t="s">
        <v>133</v>
      </c>
    </row>
    <row r="16" spans="2:23" ht="15">
      <c r="B16" s="61" t="s">
        <v>92</v>
      </c>
      <c r="C16" s="60"/>
      <c r="D16" s="159">
        <v>2.372126850898354</v>
      </c>
      <c r="E16" s="160" t="s">
        <v>133</v>
      </c>
      <c r="F16" s="160">
        <v>2.1</v>
      </c>
      <c r="G16" s="161" t="s">
        <v>133</v>
      </c>
      <c r="H16" s="162">
        <v>1.9</v>
      </c>
      <c r="I16" s="159">
        <v>3.2684976866412967</v>
      </c>
      <c r="J16" s="160" t="s">
        <v>133</v>
      </c>
      <c r="K16" s="160">
        <v>3</v>
      </c>
      <c r="L16" s="161" t="s">
        <v>133</v>
      </c>
      <c r="M16" s="162">
        <v>4</v>
      </c>
      <c r="N16" s="159">
        <v>3.6578080418101706</v>
      </c>
      <c r="O16" s="160" t="s">
        <v>133</v>
      </c>
      <c r="P16" s="160">
        <v>3.1</v>
      </c>
      <c r="Q16" s="161" t="s">
        <v>133</v>
      </c>
      <c r="R16" s="162">
        <v>4.2</v>
      </c>
      <c r="S16" s="159">
        <v>3.801092191554517</v>
      </c>
      <c r="T16" s="160" t="s">
        <v>133</v>
      </c>
      <c r="U16" s="160" t="s">
        <v>133</v>
      </c>
      <c r="V16" s="161" t="s">
        <v>133</v>
      </c>
      <c r="W16" s="162" t="s">
        <v>133</v>
      </c>
    </row>
    <row r="17" spans="2:23" ht="3.75" customHeight="1">
      <c r="B17" s="61"/>
      <c r="C17" s="60"/>
      <c r="D17" s="159"/>
      <c r="E17" s="202"/>
      <c r="F17" s="160"/>
      <c r="G17" s="161"/>
      <c r="H17" s="162"/>
      <c r="I17" s="159"/>
      <c r="J17" s="160"/>
      <c r="K17" s="160"/>
      <c r="L17" s="161"/>
      <c r="M17" s="162"/>
      <c r="N17" s="159"/>
      <c r="O17" s="160"/>
      <c r="P17" s="160"/>
      <c r="Q17" s="161"/>
      <c r="R17" s="162"/>
      <c r="S17" s="159"/>
      <c r="T17" s="160"/>
      <c r="U17" s="160" t="s">
        <v>133</v>
      </c>
      <c r="V17" s="161"/>
      <c r="W17" s="162" t="s">
        <v>133</v>
      </c>
    </row>
    <row r="18" spans="2:23" ht="15">
      <c r="B18" s="61" t="s">
        <v>66</v>
      </c>
      <c r="C18" s="60"/>
      <c r="D18" s="163">
        <v>-2.7</v>
      </c>
      <c r="E18" s="234">
        <v>-2.74</v>
      </c>
      <c r="F18" s="164">
        <v>-2.7</v>
      </c>
      <c r="G18" s="160">
        <v>-2.466</v>
      </c>
      <c r="H18" s="161">
        <v>-2.7002267472178043</v>
      </c>
      <c r="I18" s="159">
        <v>-2.5853455891925705</v>
      </c>
      <c r="J18" s="236">
        <v>-1.93</v>
      </c>
      <c r="K18" s="160">
        <v>-2.1</v>
      </c>
      <c r="L18" s="161">
        <v>-2.636</v>
      </c>
      <c r="M18" s="162">
        <v>-1.9364158971491356</v>
      </c>
      <c r="N18" s="159">
        <v>-1.8325359360190925</v>
      </c>
      <c r="O18" s="237">
        <v>-0.42</v>
      </c>
      <c r="P18" s="160">
        <v>-1.7</v>
      </c>
      <c r="Q18" s="161">
        <v>-2.189</v>
      </c>
      <c r="R18" s="162">
        <v>-0.648669164135837</v>
      </c>
      <c r="S18" s="159">
        <v>-1.054631309655535</v>
      </c>
      <c r="T18" s="237">
        <v>0</v>
      </c>
      <c r="U18" s="160" t="s">
        <v>133</v>
      </c>
      <c r="V18" s="161">
        <v>-1.878</v>
      </c>
      <c r="W18" s="162" t="s">
        <v>133</v>
      </c>
    </row>
    <row r="19" spans="2:23" ht="15">
      <c r="B19" s="61" t="s">
        <v>90</v>
      </c>
      <c r="C19" s="60"/>
      <c r="D19" s="163">
        <v>52.463658497635734</v>
      </c>
      <c r="E19" s="235">
        <v>52.8</v>
      </c>
      <c r="F19" s="164">
        <v>52.3</v>
      </c>
      <c r="G19" s="160">
        <v>53.259</v>
      </c>
      <c r="H19" s="161">
        <v>52.933436638105334</v>
      </c>
      <c r="I19" s="159">
        <v>52.878715282823386</v>
      </c>
      <c r="J19" s="236">
        <v>52.1</v>
      </c>
      <c r="K19" s="160">
        <v>51.9</v>
      </c>
      <c r="L19" s="161">
        <v>53.581</v>
      </c>
      <c r="M19" s="162">
        <v>52.43014192469837</v>
      </c>
      <c r="N19" s="159">
        <v>52.648264195519126</v>
      </c>
      <c r="O19" s="237">
        <v>51.3</v>
      </c>
      <c r="P19" s="160">
        <v>51.2</v>
      </c>
      <c r="Q19" s="161">
        <v>53.205</v>
      </c>
      <c r="R19" s="162">
        <v>51.67000999874496</v>
      </c>
      <c r="S19" s="159">
        <v>51.27696258291808</v>
      </c>
      <c r="T19" s="237">
        <v>48.9</v>
      </c>
      <c r="U19" s="160" t="s">
        <v>133</v>
      </c>
      <c r="V19" s="161">
        <v>52.578</v>
      </c>
      <c r="W19" s="162" t="s">
        <v>133</v>
      </c>
    </row>
    <row r="20" spans="2:23" ht="3.75" customHeight="1">
      <c r="B20" s="61"/>
      <c r="C20" s="60"/>
      <c r="D20" s="159"/>
      <c r="E20" s="160"/>
      <c r="F20" s="161"/>
      <c r="G20" s="161"/>
      <c r="H20" s="162"/>
      <c r="I20" s="159"/>
      <c r="J20" s="161"/>
      <c r="K20" s="161"/>
      <c r="L20" s="161"/>
      <c r="M20" s="162"/>
      <c r="N20" s="159"/>
      <c r="O20" s="161"/>
      <c r="P20" s="161"/>
      <c r="Q20" s="161"/>
      <c r="R20" s="162"/>
      <c r="S20" s="159"/>
      <c r="T20" s="160"/>
      <c r="U20" s="161" t="s">
        <v>133</v>
      </c>
      <c r="V20" s="161"/>
      <c r="W20" s="162" t="s">
        <v>133</v>
      </c>
    </row>
    <row r="21" spans="2:23" ht="15.75" thickBot="1">
      <c r="B21" s="63" t="s">
        <v>67</v>
      </c>
      <c r="C21" s="67"/>
      <c r="D21" s="238">
        <v>-1.3172684155647585</v>
      </c>
      <c r="E21" s="166">
        <v>-1.513547998341098</v>
      </c>
      <c r="F21" s="166">
        <v>0.3</v>
      </c>
      <c r="G21" s="166">
        <v>0.143</v>
      </c>
      <c r="H21" s="167">
        <v>-0.4209286239868119</v>
      </c>
      <c r="I21" s="238">
        <v>-0.8167605025128064</v>
      </c>
      <c r="J21" s="166">
        <v>-0.5182516771888318</v>
      </c>
      <c r="K21" s="166">
        <v>-2.2</v>
      </c>
      <c r="L21" s="166">
        <v>0.106</v>
      </c>
      <c r="M21" s="167">
        <v>-0.5337210465794415</v>
      </c>
      <c r="N21" s="238">
        <v>-0.8595435011908045</v>
      </c>
      <c r="O21" s="166">
        <v>0.2195240964721415</v>
      </c>
      <c r="P21" s="166">
        <v>-2.2</v>
      </c>
      <c r="Q21" s="166">
        <v>0.193</v>
      </c>
      <c r="R21" s="167">
        <v>0.32294095764715286</v>
      </c>
      <c r="S21" s="238">
        <v>-0.07020668766600774</v>
      </c>
      <c r="T21" s="165">
        <v>1.0224475905770982</v>
      </c>
      <c r="U21" s="166" t="s">
        <v>133</v>
      </c>
      <c r="V21" s="166">
        <v>0.892</v>
      </c>
      <c r="W21" s="167" t="s">
        <v>133</v>
      </c>
    </row>
    <row r="22" ht="15">
      <c r="B22" s="45" t="s">
        <v>128</v>
      </c>
    </row>
    <row r="23" ht="15">
      <c r="B23" s="57" t="s">
        <v>185</v>
      </c>
    </row>
    <row r="24" spans="1:15" ht="15">
      <c r="A24" s="171"/>
      <c r="B24" s="171" t="s">
        <v>189</v>
      </c>
      <c r="C24" s="171"/>
      <c r="D24" s="171"/>
      <c r="E24" s="171"/>
      <c r="F24" s="171"/>
      <c r="G24" s="203"/>
      <c r="H24" s="203"/>
      <c r="I24" s="203"/>
      <c r="J24" s="203"/>
      <c r="K24" s="203"/>
      <c r="L24" s="203"/>
      <c r="M24" s="203"/>
      <c r="N24" s="203"/>
      <c r="O24" s="204"/>
    </row>
    <row r="25" ht="15">
      <c r="B25" s="45" t="s">
        <v>186</v>
      </c>
    </row>
    <row r="26" ht="15">
      <c r="B26" s="45" t="s">
        <v>160</v>
      </c>
    </row>
    <row r="27" spans="2:10" ht="15">
      <c r="B27" s="171" t="s">
        <v>161</v>
      </c>
      <c r="C27" s="171"/>
      <c r="D27" s="171"/>
      <c r="E27" s="171"/>
      <c r="F27" s="171"/>
      <c r="G27" s="171"/>
      <c r="H27" s="171"/>
      <c r="I27" s="171"/>
      <c r="J27" s="171"/>
    </row>
    <row r="29" ht="15">
      <c r="B29" s="45" t="s">
        <v>159</v>
      </c>
    </row>
    <row r="30" ht="15">
      <c r="B30" s="45" t="s">
        <v>157</v>
      </c>
    </row>
    <row r="37" ht="15">
      <c r="G37" s="45" t="s">
        <v>188</v>
      </c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2016-03-29T10:16:24Z</cp:lastPrinted>
  <dcterms:created xsi:type="dcterms:W3CDTF">2013-10-16T07:18:04Z</dcterms:created>
  <dcterms:modified xsi:type="dcterms:W3CDTF">2016-03-29T10:49:27Z</dcterms:modified>
  <cp:category/>
  <cp:version/>
  <cp:contentType/>
  <cp:contentStatus/>
</cp:coreProperties>
</file>